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60" yWindow="0" windowWidth="19395" windowHeight="10995" tabRatio="633"/>
  </bookViews>
  <sheets>
    <sheet name="Rang opština 2018" sheetId="14" r:id="rId1"/>
    <sheet name="Male opštine" sheetId="17" r:id="rId2"/>
    <sheet name="Srednje opštine" sheetId="18" r:id="rId3"/>
    <sheet name="Velike opštine" sheetId="19" r:id="rId4"/>
    <sheet name="NE BRISATI" sheetId="21" state="hidden" r:id="rId5"/>
    <sheet name="Nagradna igra-posiljke 2018" sheetId="23" r:id="rId6"/>
  </sheets>
  <definedNames>
    <definedName name="_xlnm._FilterDatabase" localSheetId="1" hidden="1">'Male opštine'!$A$2:$BO$71</definedName>
    <definedName name="_xlnm._FilterDatabase" localSheetId="5" hidden="1">'Nagradna igra-posiljke 2018'!$A$2:$BG$189</definedName>
    <definedName name="_xlnm._FilterDatabase" localSheetId="0" hidden="1">'Rang opština 2018'!$A$2:$B$19</definedName>
    <definedName name="_xlnm._FilterDatabase" localSheetId="2" hidden="1">'Srednje opštine'!$A$2:$BO$71</definedName>
    <definedName name="_xlnm._FilterDatabase" localSheetId="3" hidden="1">'Velike opštine'!$A$2:$BO$71</definedName>
    <definedName name="GGG">2011</definedName>
    <definedName name="MMM">12</definedName>
    <definedName name="_xlnm.Print_Area" localSheetId="1">'Male opštine'!$B$1:$D$68</definedName>
    <definedName name="_xlnm.Print_Area" localSheetId="5">'Nagradna igra-posiljke 2018'!$A$1:$CF$200</definedName>
    <definedName name="_xlnm.Print_Area" localSheetId="2">'Srednje opštine'!$B$1:$D$64</definedName>
    <definedName name="_xlnm.Print_Area" localSheetId="3">'Velike opštine'!$C$1:$D$37</definedName>
    <definedName name="_xlnm.Print_Titles" localSheetId="1">'Male opštine'!#REF!</definedName>
    <definedName name="_xlnm.Print_Titles" localSheetId="2">'Srednje opštine'!#REF!</definedName>
    <definedName name="_xlnm.Print_Titles" localSheetId="3">'Velike opštine'!#REF!</definedName>
  </definedNames>
  <calcPr calcId="145621"/>
</workbook>
</file>

<file path=xl/calcChain.xml><?xml version="1.0" encoding="utf-8"?>
<calcChain xmlns="http://schemas.openxmlformats.org/spreadsheetml/2006/main">
  <c r="CF198" i="21" l="1"/>
  <c r="CG198" i="21"/>
  <c r="CH198" i="21"/>
  <c r="CI198" i="21"/>
  <c r="CL198" i="21"/>
  <c r="CF199" i="21"/>
  <c r="CG199" i="21"/>
  <c r="CH199" i="21"/>
  <c r="CI199" i="21"/>
  <c r="CL199" i="21"/>
  <c r="CF200" i="21"/>
  <c r="CG200" i="21"/>
  <c r="CH200" i="21"/>
  <c r="CI200" i="21"/>
  <c r="CL200" i="21"/>
  <c r="CF201" i="21"/>
  <c r="CG201" i="21"/>
  <c r="CH201" i="21"/>
  <c r="CI201" i="21"/>
  <c r="CL201" i="21"/>
  <c r="CF202" i="21"/>
  <c r="CG202" i="21"/>
  <c r="CH202" i="21"/>
  <c r="CI202" i="21"/>
  <c r="CL202" i="21"/>
  <c r="CF203" i="21"/>
  <c r="CG203" i="21"/>
  <c r="CH203" i="21"/>
  <c r="CI203" i="21"/>
  <c r="CL203" i="21"/>
  <c r="CF204" i="21"/>
  <c r="CG204" i="21"/>
  <c r="CH204" i="21"/>
  <c r="CI204" i="21"/>
  <c r="CL204" i="21"/>
  <c r="CF135" i="21"/>
  <c r="CG135" i="21"/>
  <c r="CH135" i="21"/>
  <c r="CI135" i="21"/>
  <c r="CL135" i="21"/>
  <c r="CF136" i="21"/>
  <c r="CG136" i="21"/>
  <c r="CH136" i="21"/>
  <c r="CI136" i="21"/>
  <c r="CL136" i="21"/>
  <c r="CF137" i="21"/>
  <c r="CG137" i="21"/>
  <c r="CH137" i="21"/>
  <c r="CI137" i="21"/>
  <c r="CL137" i="21"/>
  <c r="CF138" i="21"/>
  <c r="CG138" i="21"/>
  <c r="CH138" i="21"/>
  <c r="CI138" i="21"/>
  <c r="CL138" i="21"/>
  <c r="L5" i="19" l="1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AM5" i="19"/>
  <c r="AN5" i="19"/>
  <c r="AO5" i="19"/>
  <c r="AP5" i="19"/>
  <c r="AQ5" i="19"/>
  <c r="AR5" i="19"/>
  <c r="AS5" i="19"/>
  <c r="AT5" i="19"/>
  <c r="AU5" i="19"/>
  <c r="AV5" i="19"/>
  <c r="AW5" i="19"/>
  <c r="AX5" i="19"/>
  <c r="AY5" i="19"/>
  <c r="AZ5" i="19"/>
  <c r="BA5" i="19"/>
  <c r="BB5" i="19"/>
  <c r="BC5" i="19"/>
  <c r="BD5" i="19"/>
  <c r="BE5" i="19"/>
  <c r="BF5" i="19"/>
  <c r="BG5" i="19"/>
  <c r="BH5" i="19"/>
  <c r="BI5" i="19"/>
  <c r="BJ5" i="19"/>
  <c r="BK5" i="19"/>
  <c r="BL5" i="19"/>
  <c r="BM5" i="19"/>
  <c r="BN5" i="19"/>
  <c r="BO5" i="19"/>
  <c r="BP4" i="19"/>
  <c r="BQ4" i="19"/>
  <c r="BR4" i="19"/>
  <c r="BS4" i="19"/>
  <c r="BT4" i="19"/>
  <c r="BU4" i="19"/>
  <c r="BV4" i="19"/>
  <c r="BW4" i="19"/>
  <c r="BX4" i="19"/>
  <c r="BY4" i="19"/>
  <c r="BZ4" i="19"/>
  <c r="CA4" i="19"/>
  <c r="CB4" i="19"/>
  <c r="CC4" i="19"/>
  <c r="CD4" i="19"/>
  <c r="CE4" i="19"/>
  <c r="CF4" i="19"/>
  <c r="CG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AN4" i="19"/>
  <c r="AO4" i="19"/>
  <c r="AP4" i="19"/>
  <c r="AQ4" i="19"/>
  <c r="AR4" i="19"/>
  <c r="AS4" i="19"/>
  <c r="AT4" i="19"/>
  <c r="AU4" i="19"/>
  <c r="AV4" i="19"/>
  <c r="AW4" i="19"/>
  <c r="AX4" i="19"/>
  <c r="AY4" i="19"/>
  <c r="AZ4" i="19"/>
  <c r="BA4" i="19"/>
  <c r="BB4" i="19"/>
  <c r="BC4" i="19"/>
  <c r="BD4" i="19"/>
  <c r="BE4" i="19"/>
  <c r="BF4" i="19"/>
  <c r="BG4" i="19"/>
  <c r="BH4" i="19"/>
  <c r="BI4" i="19"/>
  <c r="BJ4" i="19"/>
  <c r="BK4" i="19"/>
  <c r="BL4" i="19"/>
  <c r="BM4" i="19"/>
  <c r="BN4" i="19"/>
  <c r="BO4" i="19"/>
  <c r="BP5" i="19"/>
  <c r="BQ5" i="19"/>
  <c r="BR5" i="19"/>
  <c r="BS5" i="19"/>
  <c r="BT5" i="19"/>
  <c r="BU5" i="19"/>
  <c r="BV5" i="19"/>
  <c r="BW5" i="19"/>
  <c r="BX5" i="19"/>
  <c r="BY5" i="19"/>
  <c r="BZ5" i="19"/>
  <c r="CA5" i="19"/>
  <c r="CB5" i="19"/>
  <c r="CC5" i="19"/>
  <c r="CD5" i="19"/>
  <c r="CE5" i="19"/>
  <c r="CF5" i="19"/>
  <c r="CG5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AL14" i="19"/>
  <c r="AM14" i="19"/>
  <c r="AN14" i="19"/>
  <c r="AO14" i="19"/>
  <c r="AP14" i="19"/>
  <c r="AQ14" i="19"/>
  <c r="AR14" i="19"/>
  <c r="AS14" i="19"/>
  <c r="AT14" i="19"/>
  <c r="AU14" i="19"/>
  <c r="AV14" i="19"/>
  <c r="AW14" i="19"/>
  <c r="AX14" i="19"/>
  <c r="AY14" i="19"/>
  <c r="AZ14" i="19"/>
  <c r="BA14" i="19"/>
  <c r="BB14" i="19"/>
  <c r="BC14" i="19"/>
  <c r="BD14" i="19"/>
  <c r="BE14" i="19"/>
  <c r="BF14" i="19"/>
  <c r="BG14" i="19"/>
  <c r="BH14" i="19"/>
  <c r="BI14" i="19"/>
  <c r="BJ14" i="19"/>
  <c r="BK14" i="19"/>
  <c r="BL14" i="19"/>
  <c r="BM14" i="19"/>
  <c r="BN14" i="19"/>
  <c r="BO14" i="19"/>
  <c r="BP6" i="19"/>
  <c r="BQ6" i="19"/>
  <c r="BR6" i="19"/>
  <c r="BS6" i="19"/>
  <c r="BT6" i="19"/>
  <c r="BU6" i="19"/>
  <c r="BV6" i="19"/>
  <c r="BW6" i="19"/>
  <c r="BX6" i="19"/>
  <c r="BY6" i="19"/>
  <c r="BZ6" i="19"/>
  <c r="CA6" i="19"/>
  <c r="CB6" i="19"/>
  <c r="CC6" i="19"/>
  <c r="CD6" i="19"/>
  <c r="CE6" i="19"/>
  <c r="CF6" i="19"/>
  <c r="CG6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AI7" i="19"/>
  <c r="AJ7" i="19"/>
  <c r="AK7" i="19"/>
  <c r="AL7" i="19"/>
  <c r="AM7" i="19"/>
  <c r="AN7" i="19"/>
  <c r="AO7" i="19"/>
  <c r="AP7" i="19"/>
  <c r="AQ7" i="19"/>
  <c r="AR7" i="19"/>
  <c r="AS7" i="19"/>
  <c r="AT7" i="19"/>
  <c r="AU7" i="19"/>
  <c r="AV7" i="19"/>
  <c r="AW7" i="19"/>
  <c r="AX7" i="19"/>
  <c r="AY7" i="19"/>
  <c r="AZ7" i="19"/>
  <c r="BA7" i="19"/>
  <c r="BB7" i="19"/>
  <c r="BC7" i="19"/>
  <c r="BD7" i="19"/>
  <c r="BE7" i="19"/>
  <c r="BF7" i="19"/>
  <c r="BG7" i="19"/>
  <c r="BH7" i="19"/>
  <c r="BI7" i="19"/>
  <c r="BJ7" i="19"/>
  <c r="BK7" i="19"/>
  <c r="BL7" i="19"/>
  <c r="BM7" i="19"/>
  <c r="BN7" i="19"/>
  <c r="BO7" i="19"/>
  <c r="BP7" i="19"/>
  <c r="BQ7" i="19"/>
  <c r="BR7" i="19"/>
  <c r="BS7" i="19"/>
  <c r="BT7" i="19"/>
  <c r="BU7" i="19"/>
  <c r="BV7" i="19"/>
  <c r="BW7" i="19"/>
  <c r="BX7" i="19"/>
  <c r="BY7" i="19"/>
  <c r="BZ7" i="19"/>
  <c r="CA7" i="19"/>
  <c r="CB7" i="19"/>
  <c r="CC7" i="19"/>
  <c r="CD7" i="19"/>
  <c r="CE7" i="19"/>
  <c r="CF7" i="19"/>
  <c r="CG7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AL12" i="19"/>
  <c r="AM12" i="19"/>
  <c r="AN12" i="19"/>
  <c r="AO12" i="19"/>
  <c r="AP12" i="19"/>
  <c r="AQ12" i="19"/>
  <c r="AR12" i="19"/>
  <c r="AS12" i="19"/>
  <c r="AT12" i="19"/>
  <c r="AU12" i="19"/>
  <c r="AV12" i="19"/>
  <c r="AW12" i="19"/>
  <c r="AX12" i="19"/>
  <c r="AY12" i="19"/>
  <c r="AZ12" i="19"/>
  <c r="BA12" i="19"/>
  <c r="BB12" i="19"/>
  <c r="BC12" i="19"/>
  <c r="BD12" i="19"/>
  <c r="BE12" i="19"/>
  <c r="BF12" i="19"/>
  <c r="BG12" i="19"/>
  <c r="BH12" i="19"/>
  <c r="BI12" i="19"/>
  <c r="BJ12" i="19"/>
  <c r="BK12" i="19"/>
  <c r="BL12" i="19"/>
  <c r="BM12" i="19"/>
  <c r="BN12" i="19"/>
  <c r="BO12" i="19"/>
  <c r="BP8" i="19"/>
  <c r="BQ8" i="19"/>
  <c r="BR8" i="19"/>
  <c r="BS8" i="19"/>
  <c r="BT8" i="19"/>
  <c r="BU8" i="19"/>
  <c r="BV8" i="19"/>
  <c r="BW8" i="19"/>
  <c r="BX8" i="19"/>
  <c r="BY8" i="19"/>
  <c r="BZ8" i="19"/>
  <c r="CA8" i="19"/>
  <c r="CB8" i="19"/>
  <c r="CC8" i="19"/>
  <c r="CD8" i="19"/>
  <c r="CE8" i="19"/>
  <c r="CF8" i="19"/>
  <c r="CG8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AL9" i="19"/>
  <c r="AM9" i="19"/>
  <c r="AN9" i="19"/>
  <c r="AO9" i="19"/>
  <c r="AP9" i="19"/>
  <c r="AQ9" i="19"/>
  <c r="AR9" i="19"/>
  <c r="AS9" i="19"/>
  <c r="AT9" i="19"/>
  <c r="AU9" i="19"/>
  <c r="AV9" i="19"/>
  <c r="AW9" i="19"/>
  <c r="AX9" i="19"/>
  <c r="AY9" i="19"/>
  <c r="AZ9" i="19"/>
  <c r="BA9" i="19"/>
  <c r="BB9" i="19"/>
  <c r="BC9" i="19"/>
  <c r="BD9" i="19"/>
  <c r="BE9" i="19"/>
  <c r="BF9" i="19"/>
  <c r="BG9" i="19"/>
  <c r="BH9" i="19"/>
  <c r="BI9" i="19"/>
  <c r="BJ9" i="19"/>
  <c r="BK9" i="19"/>
  <c r="BL9" i="19"/>
  <c r="BM9" i="19"/>
  <c r="BN9" i="19"/>
  <c r="BO9" i="19"/>
  <c r="BP9" i="19"/>
  <c r="BQ9" i="19"/>
  <c r="BR9" i="19"/>
  <c r="BS9" i="19"/>
  <c r="BT9" i="19"/>
  <c r="BU9" i="19"/>
  <c r="BV9" i="19"/>
  <c r="BW9" i="19"/>
  <c r="BX9" i="19"/>
  <c r="BY9" i="19"/>
  <c r="BZ9" i="19"/>
  <c r="CA9" i="19"/>
  <c r="CB9" i="19"/>
  <c r="CC9" i="19"/>
  <c r="CD9" i="19"/>
  <c r="CE9" i="19"/>
  <c r="CF9" i="19"/>
  <c r="CG9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AL11" i="19"/>
  <c r="AM11" i="19"/>
  <c r="AN11" i="19"/>
  <c r="AO11" i="19"/>
  <c r="AP11" i="19"/>
  <c r="AQ11" i="19"/>
  <c r="AR11" i="19"/>
  <c r="AS11" i="19"/>
  <c r="AT11" i="19"/>
  <c r="AU11" i="19"/>
  <c r="AV11" i="19"/>
  <c r="AW11" i="19"/>
  <c r="AX11" i="19"/>
  <c r="AY11" i="19"/>
  <c r="AZ11" i="19"/>
  <c r="BA11" i="19"/>
  <c r="BB11" i="19"/>
  <c r="BC11" i="19"/>
  <c r="BD11" i="19"/>
  <c r="BE11" i="19"/>
  <c r="BF11" i="19"/>
  <c r="BG11" i="19"/>
  <c r="BH11" i="19"/>
  <c r="BI11" i="19"/>
  <c r="BJ11" i="19"/>
  <c r="BK11" i="19"/>
  <c r="BL11" i="19"/>
  <c r="BM11" i="19"/>
  <c r="BN11" i="19"/>
  <c r="BO11" i="19"/>
  <c r="BP10" i="19"/>
  <c r="BQ10" i="19"/>
  <c r="BR10" i="19"/>
  <c r="BS10" i="19"/>
  <c r="BT10" i="19"/>
  <c r="BU10" i="19"/>
  <c r="BV10" i="19"/>
  <c r="BW10" i="19"/>
  <c r="BX10" i="19"/>
  <c r="BY10" i="19"/>
  <c r="BZ10" i="19"/>
  <c r="CA10" i="19"/>
  <c r="CB10" i="19"/>
  <c r="CC10" i="19"/>
  <c r="CD10" i="19"/>
  <c r="CE10" i="19"/>
  <c r="CF10" i="19"/>
  <c r="CG10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AL8" i="19"/>
  <c r="AM8" i="19"/>
  <c r="AN8" i="19"/>
  <c r="AO8" i="19"/>
  <c r="AP8" i="19"/>
  <c r="AQ8" i="19"/>
  <c r="AR8" i="19"/>
  <c r="AS8" i="19"/>
  <c r="AT8" i="19"/>
  <c r="AU8" i="19"/>
  <c r="AV8" i="19"/>
  <c r="AW8" i="19"/>
  <c r="AX8" i="19"/>
  <c r="AY8" i="19"/>
  <c r="AZ8" i="19"/>
  <c r="BA8" i="19"/>
  <c r="BB8" i="19"/>
  <c r="BC8" i="19"/>
  <c r="BD8" i="19"/>
  <c r="BE8" i="19"/>
  <c r="BF8" i="19"/>
  <c r="BG8" i="19"/>
  <c r="BH8" i="19"/>
  <c r="BI8" i="19"/>
  <c r="BJ8" i="19"/>
  <c r="BK8" i="19"/>
  <c r="BL8" i="19"/>
  <c r="BM8" i="19"/>
  <c r="BN8" i="19"/>
  <c r="BO8" i="19"/>
  <c r="BP11" i="19"/>
  <c r="BQ11" i="19"/>
  <c r="BR11" i="19"/>
  <c r="BS11" i="19"/>
  <c r="BT11" i="19"/>
  <c r="BU11" i="19"/>
  <c r="BV11" i="19"/>
  <c r="BW11" i="19"/>
  <c r="BX11" i="19"/>
  <c r="BY11" i="19"/>
  <c r="BZ11" i="19"/>
  <c r="CA11" i="19"/>
  <c r="CB11" i="19"/>
  <c r="CC11" i="19"/>
  <c r="CD11" i="19"/>
  <c r="CE11" i="19"/>
  <c r="CF11" i="19"/>
  <c r="CG11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I6" i="19"/>
  <c r="AJ6" i="19"/>
  <c r="AK6" i="19"/>
  <c r="AL6" i="19"/>
  <c r="AM6" i="19"/>
  <c r="AN6" i="19"/>
  <c r="AO6" i="19"/>
  <c r="AP6" i="19"/>
  <c r="AQ6" i="19"/>
  <c r="AR6" i="19"/>
  <c r="AS6" i="19"/>
  <c r="AT6" i="19"/>
  <c r="AU6" i="19"/>
  <c r="AV6" i="19"/>
  <c r="AW6" i="19"/>
  <c r="AX6" i="19"/>
  <c r="AY6" i="19"/>
  <c r="AZ6" i="19"/>
  <c r="BA6" i="19"/>
  <c r="BB6" i="19"/>
  <c r="BC6" i="19"/>
  <c r="BD6" i="19"/>
  <c r="BE6" i="19"/>
  <c r="BF6" i="19"/>
  <c r="BG6" i="19"/>
  <c r="BH6" i="19"/>
  <c r="BI6" i="19"/>
  <c r="BJ6" i="19"/>
  <c r="BK6" i="19"/>
  <c r="BL6" i="19"/>
  <c r="BM6" i="19"/>
  <c r="BN6" i="19"/>
  <c r="BO6" i="19"/>
  <c r="BP12" i="19"/>
  <c r="BQ12" i="19"/>
  <c r="BR12" i="19"/>
  <c r="BS12" i="19"/>
  <c r="BT12" i="19"/>
  <c r="BU12" i="19"/>
  <c r="BV12" i="19"/>
  <c r="BW12" i="19"/>
  <c r="BX12" i="19"/>
  <c r="BY12" i="19"/>
  <c r="BZ12" i="19"/>
  <c r="CA12" i="19"/>
  <c r="CB12" i="19"/>
  <c r="CC12" i="19"/>
  <c r="CD12" i="19"/>
  <c r="CE12" i="19"/>
  <c r="CF12" i="19"/>
  <c r="CG12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AL13" i="19"/>
  <c r="AM13" i="19"/>
  <c r="AN13" i="19"/>
  <c r="AO13" i="19"/>
  <c r="AP13" i="19"/>
  <c r="AQ13" i="19"/>
  <c r="AR13" i="19"/>
  <c r="AS13" i="19"/>
  <c r="AT13" i="19"/>
  <c r="AU13" i="19"/>
  <c r="AV13" i="19"/>
  <c r="AW13" i="19"/>
  <c r="AX13" i="19"/>
  <c r="AY13" i="19"/>
  <c r="AZ13" i="19"/>
  <c r="BA13" i="19"/>
  <c r="BB13" i="19"/>
  <c r="BC13" i="19"/>
  <c r="BD13" i="19"/>
  <c r="BE13" i="19"/>
  <c r="BF13" i="19"/>
  <c r="BG13" i="19"/>
  <c r="BH13" i="19"/>
  <c r="BI13" i="19"/>
  <c r="BJ13" i="19"/>
  <c r="BK13" i="19"/>
  <c r="BL13" i="19"/>
  <c r="BM13" i="19"/>
  <c r="BN13" i="19"/>
  <c r="BO13" i="19"/>
  <c r="BP13" i="19"/>
  <c r="BQ13" i="19"/>
  <c r="BR13" i="19"/>
  <c r="BS13" i="19"/>
  <c r="BT13" i="19"/>
  <c r="BU13" i="19"/>
  <c r="BV13" i="19"/>
  <c r="BW13" i="19"/>
  <c r="BX13" i="19"/>
  <c r="BY13" i="19"/>
  <c r="BZ13" i="19"/>
  <c r="CA13" i="19"/>
  <c r="CB13" i="19"/>
  <c r="CC13" i="19"/>
  <c r="CD13" i="19"/>
  <c r="CE13" i="19"/>
  <c r="CF13" i="19"/>
  <c r="CG13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AI10" i="19"/>
  <c r="AJ10" i="19"/>
  <c r="AK10" i="19"/>
  <c r="AL10" i="19"/>
  <c r="AM10" i="19"/>
  <c r="AN10" i="19"/>
  <c r="AO10" i="19"/>
  <c r="AP10" i="19"/>
  <c r="AQ10" i="19"/>
  <c r="AR10" i="19"/>
  <c r="AS10" i="19"/>
  <c r="AT10" i="19"/>
  <c r="AU10" i="19"/>
  <c r="AV10" i="19"/>
  <c r="AW10" i="19"/>
  <c r="AX10" i="19"/>
  <c r="AY10" i="19"/>
  <c r="AZ10" i="19"/>
  <c r="BA10" i="19"/>
  <c r="BB10" i="19"/>
  <c r="BC10" i="19"/>
  <c r="BD10" i="19"/>
  <c r="BE10" i="19"/>
  <c r="BF10" i="19"/>
  <c r="BG10" i="19"/>
  <c r="BH10" i="19"/>
  <c r="BI10" i="19"/>
  <c r="BJ10" i="19"/>
  <c r="BK10" i="19"/>
  <c r="BL10" i="19"/>
  <c r="BM10" i="19"/>
  <c r="BN10" i="19"/>
  <c r="BO10" i="19"/>
  <c r="BP14" i="19"/>
  <c r="BQ14" i="19"/>
  <c r="BR14" i="19"/>
  <c r="BS14" i="19"/>
  <c r="BT14" i="19"/>
  <c r="BU14" i="19"/>
  <c r="BV14" i="19"/>
  <c r="BW14" i="19"/>
  <c r="BX14" i="19"/>
  <c r="BY14" i="19"/>
  <c r="BZ14" i="19"/>
  <c r="CA14" i="19"/>
  <c r="CB14" i="19"/>
  <c r="CC14" i="19"/>
  <c r="CD14" i="19"/>
  <c r="CE14" i="19"/>
  <c r="CF14" i="19"/>
  <c r="CG14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19" i="19"/>
  <c r="AT19" i="19"/>
  <c r="AU19" i="19"/>
  <c r="AV19" i="19"/>
  <c r="AW19" i="19"/>
  <c r="AX19" i="19"/>
  <c r="AY19" i="19"/>
  <c r="AZ19" i="19"/>
  <c r="BA19" i="19"/>
  <c r="BB19" i="19"/>
  <c r="BC19" i="19"/>
  <c r="BD19" i="19"/>
  <c r="BE19" i="19"/>
  <c r="BF19" i="19"/>
  <c r="BG19" i="19"/>
  <c r="BH19" i="19"/>
  <c r="BI19" i="19"/>
  <c r="BJ19" i="19"/>
  <c r="BK19" i="19"/>
  <c r="BL19" i="19"/>
  <c r="BM19" i="19"/>
  <c r="BN19" i="19"/>
  <c r="BO19" i="19"/>
  <c r="BP15" i="19"/>
  <c r="BQ15" i="19"/>
  <c r="BR15" i="19"/>
  <c r="BS15" i="19"/>
  <c r="BT15" i="19"/>
  <c r="BU15" i="19"/>
  <c r="BV15" i="19"/>
  <c r="BW15" i="19"/>
  <c r="BX15" i="19"/>
  <c r="BY15" i="19"/>
  <c r="BZ15" i="19"/>
  <c r="CA15" i="19"/>
  <c r="CB15" i="19"/>
  <c r="CC15" i="19"/>
  <c r="CD15" i="19"/>
  <c r="CE15" i="19"/>
  <c r="CF15" i="19"/>
  <c r="CG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AL15" i="19"/>
  <c r="AM15" i="19"/>
  <c r="AN15" i="19"/>
  <c r="AO15" i="19"/>
  <c r="AP15" i="19"/>
  <c r="AQ15" i="19"/>
  <c r="AR15" i="19"/>
  <c r="AS15" i="19"/>
  <c r="AT15" i="19"/>
  <c r="AU15" i="19"/>
  <c r="AV15" i="19"/>
  <c r="AW15" i="19"/>
  <c r="AX15" i="19"/>
  <c r="AY15" i="19"/>
  <c r="AZ15" i="19"/>
  <c r="BA15" i="19"/>
  <c r="BB15" i="19"/>
  <c r="BC15" i="19"/>
  <c r="BD15" i="19"/>
  <c r="BE15" i="19"/>
  <c r="BF15" i="19"/>
  <c r="BG15" i="19"/>
  <c r="BH15" i="19"/>
  <c r="BI15" i="19"/>
  <c r="BJ15" i="19"/>
  <c r="BK15" i="19"/>
  <c r="BL15" i="19"/>
  <c r="BM15" i="19"/>
  <c r="BN15" i="19"/>
  <c r="BO15" i="19"/>
  <c r="BP16" i="19"/>
  <c r="BQ16" i="19"/>
  <c r="BR16" i="19"/>
  <c r="BS16" i="19"/>
  <c r="BT16" i="19"/>
  <c r="BU16" i="19"/>
  <c r="BV16" i="19"/>
  <c r="BW16" i="19"/>
  <c r="BX16" i="19"/>
  <c r="BY16" i="19"/>
  <c r="BZ16" i="19"/>
  <c r="CA16" i="19"/>
  <c r="CB16" i="19"/>
  <c r="CC16" i="19"/>
  <c r="CD16" i="19"/>
  <c r="CE16" i="19"/>
  <c r="CF16" i="19"/>
  <c r="CG16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AL18" i="19"/>
  <c r="AM18" i="19"/>
  <c r="AN18" i="19"/>
  <c r="AO18" i="19"/>
  <c r="AP18" i="19"/>
  <c r="AQ18" i="19"/>
  <c r="AR18" i="19"/>
  <c r="AS18" i="19"/>
  <c r="AT18" i="19"/>
  <c r="AU18" i="19"/>
  <c r="AV18" i="19"/>
  <c r="AW18" i="19"/>
  <c r="AX18" i="19"/>
  <c r="AY18" i="19"/>
  <c r="AZ18" i="19"/>
  <c r="BA18" i="19"/>
  <c r="BB18" i="19"/>
  <c r="BC18" i="19"/>
  <c r="BD18" i="19"/>
  <c r="BE18" i="19"/>
  <c r="BF18" i="19"/>
  <c r="BG18" i="19"/>
  <c r="BH18" i="19"/>
  <c r="BI18" i="19"/>
  <c r="BJ18" i="19"/>
  <c r="BK18" i="19"/>
  <c r="BL18" i="19"/>
  <c r="BM18" i="19"/>
  <c r="BN18" i="19"/>
  <c r="BO18" i="19"/>
  <c r="BP17" i="19"/>
  <c r="BQ17" i="19"/>
  <c r="BR17" i="19"/>
  <c r="BS17" i="19"/>
  <c r="BT17" i="19"/>
  <c r="BU17" i="19"/>
  <c r="BV17" i="19"/>
  <c r="BW17" i="19"/>
  <c r="BX17" i="19"/>
  <c r="BY17" i="19"/>
  <c r="BZ17" i="19"/>
  <c r="CA17" i="19"/>
  <c r="CB17" i="19"/>
  <c r="CC17" i="19"/>
  <c r="CD17" i="19"/>
  <c r="CE17" i="19"/>
  <c r="CF17" i="19"/>
  <c r="CG17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M22" i="19"/>
  <c r="AN22" i="19"/>
  <c r="AO22" i="19"/>
  <c r="AP22" i="19"/>
  <c r="AQ22" i="19"/>
  <c r="AR22" i="19"/>
  <c r="AS22" i="19"/>
  <c r="AT22" i="19"/>
  <c r="AU22" i="19"/>
  <c r="AV22" i="19"/>
  <c r="AW22" i="19"/>
  <c r="AX22" i="19"/>
  <c r="AY22" i="19"/>
  <c r="AZ22" i="19"/>
  <c r="BA22" i="19"/>
  <c r="BB22" i="19"/>
  <c r="BC22" i="19"/>
  <c r="BD22" i="19"/>
  <c r="BE22" i="19"/>
  <c r="BF22" i="19"/>
  <c r="BG22" i="19"/>
  <c r="BH22" i="19"/>
  <c r="BI22" i="19"/>
  <c r="BJ22" i="19"/>
  <c r="BK22" i="19"/>
  <c r="BL22" i="19"/>
  <c r="BM22" i="19"/>
  <c r="BN22" i="19"/>
  <c r="BO22" i="19"/>
  <c r="BP18" i="19"/>
  <c r="BQ18" i="19"/>
  <c r="BR18" i="19"/>
  <c r="BS18" i="19"/>
  <c r="BT18" i="19"/>
  <c r="BU18" i="19"/>
  <c r="BV18" i="19"/>
  <c r="BW18" i="19"/>
  <c r="BX18" i="19"/>
  <c r="BY18" i="19"/>
  <c r="BZ18" i="19"/>
  <c r="CA18" i="19"/>
  <c r="CB18" i="19"/>
  <c r="CC18" i="19"/>
  <c r="CD18" i="19"/>
  <c r="CE18" i="19"/>
  <c r="CF18" i="19"/>
  <c r="CG18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AL20" i="19"/>
  <c r="AM20" i="19"/>
  <c r="AN20" i="19"/>
  <c r="AO20" i="19"/>
  <c r="AP20" i="19"/>
  <c r="AQ20" i="19"/>
  <c r="AR20" i="19"/>
  <c r="AS20" i="19"/>
  <c r="AT20" i="19"/>
  <c r="AU20" i="19"/>
  <c r="AV20" i="19"/>
  <c r="AW20" i="19"/>
  <c r="AX20" i="19"/>
  <c r="AY20" i="19"/>
  <c r="AZ20" i="19"/>
  <c r="BA20" i="19"/>
  <c r="BB20" i="19"/>
  <c r="BC20" i="19"/>
  <c r="BD20" i="19"/>
  <c r="BE20" i="19"/>
  <c r="BF20" i="19"/>
  <c r="BG20" i="19"/>
  <c r="BH20" i="19"/>
  <c r="BI20" i="19"/>
  <c r="BJ20" i="19"/>
  <c r="BK20" i="19"/>
  <c r="BL20" i="19"/>
  <c r="BM20" i="19"/>
  <c r="BN20" i="19"/>
  <c r="BO20" i="19"/>
  <c r="BP19" i="19"/>
  <c r="BQ19" i="19"/>
  <c r="BR19" i="19"/>
  <c r="BS19" i="19"/>
  <c r="BT19" i="19"/>
  <c r="BU19" i="19"/>
  <c r="BV19" i="19"/>
  <c r="BW19" i="19"/>
  <c r="BX19" i="19"/>
  <c r="BY19" i="19"/>
  <c r="BZ19" i="19"/>
  <c r="CA19" i="19"/>
  <c r="CB19" i="19"/>
  <c r="CC19" i="19"/>
  <c r="CD19" i="19"/>
  <c r="CE19" i="19"/>
  <c r="CF19" i="19"/>
  <c r="CG19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AL17" i="19"/>
  <c r="AM17" i="19"/>
  <c r="AN17" i="19"/>
  <c r="AO17" i="19"/>
  <c r="AP17" i="19"/>
  <c r="AQ17" i="19"/>
  <c r="AR17" i="19"/>
  <c r="AS17" i="19"/>
  <c r="AT17" i="19"/>
  <c r="AU17" i="19"/>
  <c r="AV17" i="19"/>
  <c r="AW17" i="19"/>
  <c r="AX17" i="19"/>
  <c r="AY17" i="19"/>
  <c r="AZ17" i="19"/>
  <c r="BA17" i="19"/>
  <c r="BB17" i="19"/>
  <c r="BC17" i="19"/>
  <c r="BD17" i="19"/>
  <c r="BE17" i="19"/>
  <c r="BF17" i="19"/>
  <c r="BG17" i="19"/>
  <c r="BH17" i="19"/>
  <c r="BI17" i="19"/>
  <c r="BJ17" i="19"/>
  <c r="BK17" i="19"/>
  <c r="BL17" i="19"/>
  <c r="BM17" i="19"/>
  <c r="BN17" i="19"/>
  <c r="BO17" i="19"/>
  <c r="BP20" i="19"/>
  <c r="BQ20" i="19"/>
  <c r="BR20" i="19"/>
  <c r="BS20" i="19"/>
  <c r="BT20" i="19"/>
  <c r="BU20" i="19"/>
  <c r="BV20" i="19"/>
  <c r="BW20" i="19"/>
  <c r="BX20" i="19"/>
  <c r="BY20" i="19"/>
  <c r="BZ20" i="19"/>
  <c r="CA20" i="19"/>
  <c r="CB20" i="19"/>
  <c r="CC20" i="19"/>
  <c r="CD20" i="19"/>
  <c r="CE20" i="19"/>
  <c r="CF20" i="19"/>
  <c r="CG20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AL16" i="19"/>
  <c r="AM16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BB16" i="19"/>
  <c r="BC16" i="19"/>
  <c r="BD16" i="19"/>
  <c r="BE16" i="19"/>
  <c r="BF16" i="19"/>
  <c r="BG16" i="19"/>
  <c r="BH16" i="19"/>
  <c r="BI16" i="19"/>
  <c r="BJ16" i="19"/>
  <c r="BK16" i="19"/>
  <c r="BL16" i="19"/>
  <c r="BM16" i="19"/>
  <c r="BN16" i="19"/>
  <c r="BO16" i="19"/>
  <c r="BP21" i="19"/>
  <c r="BQ21" i="19"/>
  <c r="BR21" i="19"/>
  <c r="BS21" i="19"/>
  <c r="BT21" i="19"/>
  <c r="BU21" i="19"/>
  <c r="BV21" i="19"/>
  <c r="BW21" i="19"/>
  <c r="BX21" i="19"/>
  <c r="BY21" i="19"/>
  <c r="BZ21" i="19"/>
  <c r="CA21" i="19"/>
  <c r="CB21" i="19"/>
  <c r="CC21" i="19"/>
  <c r="CD21" i="19"/>
  <c r="CE21" i="19"/>
  <c r="CF21" i="19"/>
  <c r="CG21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AL23" i="19"/>
  <c r="AM23" i="19"/>
  <c r="AN23" i="19"/>
  <c r="AO23" i="19"/>
  <c r="AP23" i="19"/>
  <c r="AQ23" i="19"/>
  <c r="AR23" i="19"/>
  <c r="AS23" i="19"/>
  <c r="AT23" i="19"/>
  <c r="AU23" i="19"/>
  <c r="AV23" i="19"/>
  <c r="AW23" i="19"/>
  <c r="AX23" i="19"/>
  <c r="AY23" i="19"/>
  <c r="AZ23" i="19"/>
  <c r="BA23" i="19"/>
  <c r="BB23" i="19"/>
  <c r="BC23" i="19"/>
  <c r="BD23" i="19"/>
  <c r="BE23" i="19"/>
  <c r="BF23" i="19"/>
  <c r="BG23" i="19"/>
  <c r="BH23" i="19"/>
  <c r="BI23" i="19"/>
  <c r="BJ23" i="19"/>
  <c r="BK23" i="19"/>
  <c r="BL23" i="19"/>
  <c r="BM23" i="19"/>
  <c r="BN23" i="19"/>
  <c r="BO23" i="19"/>
  <c r="BP22" i="19"/>
  <c r="BQ22" i="19"/>
  <c r="BR22" i="19"/>
  <c r="BS22" i="19"/>
  <c r="BT22" i="19"/>
  <c r="BU22" i="19"/>
  <c r="BV22" i="19"/>
  <c r="BW22" i="19"/>
  <c r="BX22" i="19"/>
  <c r="BY22" i="19"/>
  <c r="BZ22" i="19"/>
  <c r="CA22" i="19"/>
  <c r="CB22" i="19"/>
  <c r="CC22" i="19"/>
  <c r="CD22" i="19"/>
  <c r="CE22" i="19"/>
  <c r="CF22" i="19"/>
  <c r="CG22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T33" i="19"/>
  <c r="AU33" i="19"/>
  <c r="AV33" i="19"/>
  <c r="AW33" i="19"/>
  <c r="AX33" i="19"/>
  <c r="AY33" i="19"/>
  <c r="AZ33" i="19"/>
  <c r="BA33" i="19"/>
  <c r="BB33" i="19"/>
  <c r="BC33" i="19"/>
  <c r="BD33" i="19"/>
  <c r="BE33" i="19"/>
  <c r="BF33" i="19"/>
  <c r="BG33" i="19"/>
  <c r="BH33" i="19"/>
  <c r="BI33" i="19"/>
  <c r="BJ33" i="19"/>
  <c r="BK33" i="19"/>
  <c r="BL33" i="19"/>
  <c r="BM33" i="19"/>
  <c r="BN33" i="19"/>
  <c r="BO33" i="19"/>
  <c r="BP23" i="19"/>
  <c r="BQ23" i="19"/>
  <c r="BR23" i="19"/>
  <c r="BS23" i="19"/>
  <c r="BT23" i="19"/>
  <c r="BU23" i="19"/>
  <c r="BV23" i="19"/>
  <c r="BW23" i="19"/>
  <c r="BX23" i="19"/>
  <c r="BY23" i="19"/>
  <c r="BZ23" i="19"/>
  <c r="CA23" i="19"/>
  <c r="CB23" i="19"/>
  <c r="CC23" i="19"/>
  <c r="CD23" i="19"/>
  <c r="CE23" i="19"/>
  <c r="CF23" i="19"/>
  <c r="CG23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AL21" i="19"/>
  <c r="AM21" i="19"/>
  <c r="AN21" i="19"/>
  <c r="AO21" i="19"/>
  <c r="AP21" i="19"/>
  <c r="AQ21" i="19"/>
  <c r="AR21" i="19"/>
  <c r="AS21" i="19"/>
  <c r="AT21" i="19"/>
  <c r="AU21" i="19"/>
  <c r="AV21" i="19"/>
  <c r="AW21" i="19"/>
  <c r="AX21" i="19"/>
  <c r="AY21" i="19"/>
  <c r="AZ21" i="19"/>
  <c r="BA21" i="19"/>
  <c r="BB21" i="19"/>
  <c r="BC21" i="19"/>
  <c r="BD21" i="19"/>
  <c r="BE21" i="19"/>
  <c r="BF21" i="19"/>
  <c r="BG21" i="19"/>
  <c r="BH21" i="19"/>
  <c r="BI21" i="19"/>
  <c r="BJ21" i="19"/>
  <c r="BK21" i="19"/>
  <c r="BL21" i="19"/>
  <c r="BM21" i="19"/>
  <c r="BN21" i="19"/>
  <c r="BO21" i="19"/>
  <c r="BP24" i="19"/>
  <c r="BQ24" i="19"/>
  <c r="BR24" i="19"/>
  <c r="BS24" i="19"/>
  <c r="BT24" i="19"/>
  <c r="BU24" i="19"/>
  <c r="BV24" i="19"/>
  <c r="BW24" i="19"/>
  <c r="BX24" i="19"/>
  <c r="BY24" i="19"/>
  <c r="BZ24" i="19"/>
  <c r="CA24" i="19"/>
  <c r="CB24" i="19"/>
  <c r="CC24" i="19"/>
  <c r="CD24" i="19"/>
  <c r="CE24" i="19"/>
  <c r="CF24" i="19"/>
  <c r="CG24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AI30" i="19"/>
  <c r="AJ30" i="19"/>
  <c r="AK30" i="19"/>
  <c r="AL30" i="19"/>
  <c r="AM30" i="19"/>
  <c r="AN30" i="19"/>
  <c r="AO30" i="19"/>
  <c r="AP30" i="19"/>
  <c r="AQ30" i="19"/>
  <c r="AR30" i="19"/>
  <c r="AS30" i="19"/>
  <c r="AT30" i="19"/>
  <c r="AU30" i="19"/>
  <c r="AV30" i="19"/>
  <c r="AW30" i="19"/>
  <c r="AX30" i="19"/>
  <c r="AY30" i="19"/>
  <c r="AZ30" i="19"/>
  <c r="BA30" i="19"/>
  <c r="BB30" i="19"/>
  <c r="BC30" i="19"/>
  <c r="BD30" i="19"/>
  <c r="BE30" i="19"/>
  <c r="BF30" i="19"/>
  <c r="BG30" i="19"/>
  <c r="BH30" i="19"/>
  <c r="BI30" i="19"/>
  <c r="BJ30" i="19"/>
  <c r="BK30" i="19"/>
  <c r="BL30" i="19"/>
  <c r="BM30" i="19"/>
  <c r="BN30" i="19"/>
  <c r="BO30" i="19"/>
  <c r="BP25" i="19"/>
  <c r="BQ25" i="19"/>
  <c r="BR25" i="19"/>
  <c r="BS25" i="19"/>
  <c r="BT25" i="19"/>
  <c r="BU25" i="19"/>
  <c r="BV25" i="19"/>
  <c r="BW25" i="19"/>
  <c r="BX25" i="19"/>
  <c r="BY25" i="19"/>
  <c r="BZ25" i="19"/>
  <c r="CA25" i="19"/>
  <c r="CB25" i="19"/>
  <c r="CC25" i="19"/>
  <c r="CD25" i="19"/>
  <c r="CE25" i="19"/>
  <c r="CF25" i="19"/>
  <c r="CG25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AN24" i="19"/>
  <c r="AO24" i="19"/>
  <c r="AP24" i="19"/>
  <c r="AQ24" i="19"/>
  <c r="AR24" i="19"/>
  <c r="AS24" i="19"/>
  <c r="AT24" i="19"/>
  <c r="AU24" i="19"/>
  <c r="AV24" i="19"/>
  <c r="AW24" i="19"/>
  <c r="AX24" i="19"/>
  <c r="AY24" i="19"/>
  <c r="AZ24" i="19"/>
  <c r="BA24" i="19"/>
  <c r="BB24" i="19"/>
  <c r="BC24" i="19"/>
  <c r="BD24" i="19"/>
  <c r="BE24" i="19"/>
  <c r="BF24" i="19"/>
  <c r="BG24" i="19"/>
  <c r="BH24" i="19"/>
  <c r="BI24" i="19"/>
  <c r="BJ24" i="19"/>
  <c r="BK24" i="19"/>
  <c r="BL24" i="19"/>
  <c r="BM24" i="19"/>
  <c r="BN24" i="19"/>
  <c r="BO24" i="19"/>
  <c r="BP26" i="19"/>
  <c r="BQ26" i="19"/>
  <c r="BR26" i="19"/>
  <c r="BS26" i="19"/>
  <c r="BT26" i="19"/>
  <c r="BU26" i="19"/>
  <c r="BV26" i="19"/>
  <c r="BW26" i="19"/>
  <c r="BX26" i="19"/>
  <c r="BY26" i="19"/>
  <c r="BZ26" i="19"/>
  <c r="CA26" i="19"/>
  <c r="CB26" i="19"/>
  <c r="CC26" i="19"/>
  <c r="CD26" i="19"/>
  <c r="CE26" i="19"/>
  <c r="CF26" i="19"/>
  <c r="CG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T26" i="19"/>
  <c r="AU26" i="19"/>
  <c r="AV26" i="19"/>
  <c r="AW26" i="19"/>
  <c r="AX26" i="19"/>
  <c r="AY26" i="19"/>
  <c r="AZ26" i="19"/>
  <c r="BA26" i="19"/>
  <c r="BB26" i="19"/>
  <c r="BC26" i="19"/>
  <c r="BD26" i="19"/>
  <c r="BE26" i="19"/>
  <c r="BF26" i="19"/>
  <c r="BG26" i="19"/>
  <c r="BH26" i="19"/>
  <c r="BI26" i="19"/>
  <c r="BJ26" i="19"/>
  <c r="BK26" i="19"/>
  <c r="BL26" i="19"/>
  <c r="BM26" i="19"/>
  <c r="BN26" i="19"/>
  <c r="BO26" i="19"/>
  <c r="BP27" i="19"/>
  <c r="BQ27" i="19"/>
  <c r="BR27" i="19"/>
  <c r="BS27" i="19"/>
  <c r="BT27" i="19"/>
  <c r="BU27" i="19"/>
  <c r="BV27" i="19"/>
  <c r="BW27" i="19"/>
  <c r="BX27" i="19"/>
  <c r="BY27" i="19"/>
  <c r="BZ27" i="19"/>
  <c r="CA27" i="19"/>
  <c r="CB27" i="19"/>
  <c r="CC27" i="19"/>
  <c r="CD27" i="19"/>
  <c r="CE27" i="19"/>
  <c r="CF27" i="19"/>
  <c r="CG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AN27" i="19"/>
  <c r="AO27" i="19"/>
  <c r="AP27" i="19"/>
  <c r="AQ27" i="19"/>
  <c r="AR27" i="19"/>
  <c r="AS27" i="19"/>
  <c r="AT27" i="19"/>
  <c r="AU27" i="19"/>
  <c r="AV27" i="19"/>
  <c r="AW27" i="19"/>
  <c r="AX27" i="19"/>
  <c r="AY27" i="19"/>
  <c r="AZ27" i="19"/>
  <c r="BA27" i="19"/>
  <c r="BB27" i="19"/>
  <c r="BC27" i="19"/>
  <c r="BD27" i="19"/>
  <c r="BE27" i="19"/>
  <c r="BF27" i="19"/>
  <c r="BG27" i="19"/>
  <c r="BH27" i="19"/>
  <c r="BI27" i="19"/>
  <c r="BJ27" i="19"/>
  <c r="BK27" i="19"/>
  <c r="BL27" i="19"/>
  <c r="BM27" i="19"/>
  <c r="BN27" i="19"/>
  <c r="BO27" i="19"/>
  <c r="BP28" i="19"/>
  <c r="BQ28" i="19"/>
  <c r="BR28" i="19"/>
  <c r="BS28" i="19"/>
  <c r="BT28" i="19"/>
  <c r="BU28" i="19"/>
  <c r="BV28" i="19"/>
  <c r="BW28" i="19"/>
  <c r="BX28" i="19"/>
  <c r="BY28" i="19"/>
  <c r="BZ28" i="19"/>
  <c r="CA28" i="19"/>
  <c r="CB28" i="19"/>
  <c r="CC28" i="19"/>
  <c r="CD28" i="19"/>
  <c r="CE28" i="19"/>
  <c r="CF28" i="19"/>
  <c r="CG28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AN25" i="19"/>
  <c r="AO25" i="19"/>
  <c r="AP25" i="19"/>
  <c r="AQ25" i="19"/>
  <c r="AR25" i="19"/>
  <c r="AS25" i="19"/>
  <c r="AT25" i="19"/>
  <c r="AU25" i="19"/>
  <c r="AV25" i="19"/>
  <c r="AW25" i="19"/>
  <c r="AX25" i="19"/>
  <c r="AY25" i="19"/>
  <c r="AZ25" i="19"/>
  <c r="BA25" i="19"/>
  <c r="BB25" i="19"/>
  <c r="BC25" i="19"/>
  <c r="BD25" i="19"/>
  <c r="BE25" i="19"/>
  <c r="BF25" i="19"/>
  <c r="BG25" i="19"/>
  <c r="BH25" i="19"/>
  <c r="BI25" i="19"/>
  <c r="BJ25" i="19"/>
  <c r="BK25" i="19"/>
  <c r="BL25" i="19"/>
  <c r="BM25" i="19"/>
  <c r="BN25" i="19"/>
  <c r="BO25" i="19"/>
  <c r="BP29" i="19"/>
  <c r="BQ29" i="19"/>
  <c r="BR29" i="19"/>
  <c r="BS29" i="19"/>
  <c r="BT29" i="19"/>
  <c r="BU29" i="19"/>
  <c r="BV29" i="19"/>
  <c r="BW29" i="19"/>
  <c r="BX29" i="19"/>
  <c r="BY29" i="19"/>
  <c r="BZ29" i="19"/>
  <c r="CA29" i="19"/>
  <c r="CB29" i="19"/>
  <c r="CC29" i="19"/>
  <c r="CD29" i="19"/>
  <c r="CE29" i="19"/>
  <c r="CF29" i="19"/>
  <c r="CG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AI29" i="19"/>
  <c r="AJ29" i="19"/>
  <c r="AK29" i="19"/>
  <c r="AL29" i="19"/>
  <c r="AM29" i="19"/>
  <c r="AN29" i="19"/>
  <c r="AO29" i="19"/>
  <c r="AP29" i="19"/>
  <c r="AQ29" i="19"/>
  <c r="AR29" i="19"/>
  <c r="AS29" i="19"/>
  <c r="AT29" i="19"/>
  <c r="AU29" i="19"/>
  <c r="AV29" i="19"/>
  <c r="AW29" i="19"/>
  <c r="AX29" i="19"/>
  <c r="AY29" i="19"/>
  <c r="AZ29" i="19"/>
  <c r="BA29" i="19"/>
  <c r="BB29" i="19"/>
  <c r="BC29" i="19"/>
  <c r="BD29" i="19"/>
  <c r="BE29" i="19"/>
  <c r="BF29" i="19"/>
  <c r="BG29" i="19"/>
  <c r="BH29" i="19"/>
  <c r="BI29" i="19"/>
  <c r="BJ29" i="19"/>
  <c r="BK29" i="19"/>
  <c r="BL29" i="19"/>
  <c r="BM29" i="19"/>
  <c r="BN29" i="19"/>
  <c r="BO29" i="19"/>
  <c r="BP30" i="19"/>
  <c r="BQ30" i="19"/>
  <c r="BR30" i="19"/>
  <c r="BS30" i="19"/>
  <c r="BT30" i="19"/>
  <c r="BU30" i="19"/>
  <c r="BV30" i="19"/>
  <c r="BW30" i="19"/>
  <c r="BX30" i="19"/>
  <c r="BY30" i="19"/>
  <c r="BZ30" i="19"/>
  <c r="CA30" i="19"/>
  <c r="CB30" i="19"/>
  <c r="CC30" i="19"/>
  <c r="CD30" i="19"/>
  <c r="CE30" i="19"/>
  <c r="CF30" i="19"/>
  <c r="CG30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AI34" i="19"/>
  <c r="AJ34" i="19"/>
  <c r="AK34" i="19"/>
  <c r="AL34" i="19"/>
  <c r="AM34" i="19"/>
  <c r="AN34" i="19"/>
  <c r="AO34" i="19"/>
  <c r="AP34" i="19"/>
  <c r="AQ34" i="19"/>
  <c r="AR34" i="19"/>
  <c r="AS34" i="19"/>
  <c r="AT34" i="19"/>
  <c r="AU34" i="19"/>
  <c r="AV34" i="19"/>
  <c r="AW34" i="19"/>
  <c r="AX34" i="19"/>
  <c r="AY34" i="19"/>
  <c r="AZ34" i="19"/>
  <c r="BA34" i="19"/>
  <c r="BB34" i="19"/>
  <c r="BC34" i="19"/>
  <c r="BD34" i="19"/>
  <c r="BE34" i="19"/>
  <c r="BF34" i="19"/>
  <c r="BG34" i="19"/>
  <c r="BH34" i="19"/>
  <c r="BI34" i="19"/>
  <c r="BJ34" i="19"/>
  <c r="BK34" i="19"/>
  <c r="BL34" i="19"/>
  <c r="BM34" i="19"/>
  <c r="BN34" i="19"/>
  <c r="BO34" i="19"/>
  <c r="BP31" i="19"/>
  <c r="BQ31" i="19"/>
  <c r="BR31" i="19"/>
  <c r="BS31" i="19"/>
  <c r="BT31" i="19"/>
  <c r="BU31" i="19"/>
  <c r="BV31" i="19"/>
  <c r="BW31" i="19"/>
  <c r="BX31" i="19"/>
  <c r="BY31" i="19"/>
  <c r="BZ31" i="19"/>
  <c r="CA31" i="19"/>
  <c r="CB31" i="19"/>
  <c r="CC31" i="19"/>
  <c r="CD31" i="19"/>
  <c r="CE31" i="19"/>
  <c r="CF31" i="19"/>
  <c r="CG31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AI32" i="19"/>
  <c r="AJ32" i="19"/>
  <c r="AK32" i="19"/>
  <c r="AL32" i="19"/>
  <c r="AM32" i="19"/>
  <c r="AN32" i="19"/>
  <c r="AO32" i="19"/>
  <c r="AP32" i="19"/>
  <c r="AQ32" i="19"/>
  <c r="AR32" i="19"/>
  <c r="AS32" i="19"/>
  <c r="AT32" i="19"/>
  <c r="AU32" i="19"/>
  <c r="AV32" i="19"/>
  <c r="AW32" i="19"/>
  <c r="AX32" i="19"/>
  <c r="AY32" i="19"/>
  <c r="AZ32" i="19"/>
  <c r="BA32" i="19"/>
  <c r="BB32" i="19"/>
  <c r="BC32" i="19"/>
  <c r="BD32" i="19"/>
  <c r="BE32" i="19"/>
  <c r="BF32" i="19"/>
  <c r="BG32" i="19"/>
  <c r="BH32" i="19"/>
  <c r="BI32" i="19"/>
  <c r="BJ32" i="19"/>
  <c r="BK32" i="19"/>
  <c r="BL32" i="19"/>
  <c r="BM32" i="19"/>
  <c r="BN32" i="19"/>
  <c r="BO32" i="19"/>
  <c r="BP32" i="19"/>
  <c r="BQ32" i="19"/>
  <c r="BR32" i="19"/>
  <c r="BS32" i="19"/>
  <c r="BT32" i="19"/>
  <c r="BU32" i="19"/>
  <c r="BV32" i="19"/>
  <c r="BW32" i="19"/>
  <c r="BX32" i="19"/>
  <c r="BY32" i="19"/>
  <c r="BZ32" i="19"/>
  <c r="CA32" i="19"/>
  <c r="CB32" i="19"/>
  <c r="CC32" i="19"/>
  <c r="CD32" i="19"/>
  <c r="CE32" i="19"/>
  <c r="CF32" i="19"/>
  <c r="CG32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I28" i="19"/>
  <c r="AJ28" i="19"/>
  <c r="AK28" i="19"/>
  <c r="AL28" i="19"/>
  <c r="AM28" i="19"/>
  <c r="AN28" i="19"/>
  <c r="AO28" i="19"/>
  <c r="AP28" i="19"/>
  <c r="AQ28" i="19"/>
  <c r="AR28" i="19"/>
  <c r="AS28" i="19"/>
  <c r="AT28" i="19"/>
  <c r="AU28" i="19"/>
  <c r="AV28" i="19"/>
  <c r="AW28" i="19"/>
  <c r="AX28" i="19"/>
  <c r="AY28" i="19"/>
  <c r="AZ28" i="19"/>
  <c r="BA28" i="19"/>
  <c r="BB28" i="19"/>
  <c r="BC28" i="19"/>
  <c r="BD28" i="19"/>
  <c r="BE28" i="19"/>
  <c r="BF28" i="19"/>
  <c r="BG28" i="19"/>
  <c r="BH28" i="19"/>
  <c r="BI28" i="19"/>
  <c r="BJ28" i="19"/>
  <c r="BK28" i="19"/>
  <c r="BL28" i="19"/>
  <c r="BM28" i="19"/>
  <c r="BN28" i="19"/>
  <c r="BO28" i="19"/>
  <c r="BP33" i="19"/>
  <c r="BQ33" i="19"/>
  <c r="BR33" i="19"/>
  <c r="BS33" i="19"/>
  <c r="BT33" i="19"/>
  <c r="BU33" i="19"/>
  <c r="BV33" i="19"/>
  <c r="BW33" i="19"/>
  <c r="BX33" i="19"/>
  <c r="BY33" i="19"/>
  <c r="BZ33" i="19"/>
  <c r="CA33" i="19"/>
  <c r="CB33" i="19"/>
  <c r="CC33" i="19"/>
  <c r="CD33" i="19"/>
  <c r="CE33" i="19"/>
  <c r="CF33" i="19"/>
  <c r="CG33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AI35" i="19"/>
  <c r="AJ35" i="19"/>
  <c r="AK35" i="19"/>
  <c r="AL35" i="19"/>
  <c r="AM35" i="19"/>
  <c r="AN35" i="19"/>
  <c r="AO35" i="19"/>
  <c r="AP35" i="19"/>
  <c r="AQ35" i="19"/>
  <c r="AR35" i="19"/>
  <c r="AS35" i="19"/>
  <c r="AT35" i="19"/>
  <c r="AU35" i="19"/>
  <c r="AV35" i="19"/>
  <c r="AW35" i="19"/>
  <c r="AX35" i="19"/>
  <c r="AY35" i="19"/>
  <c r="AZ35" i="19"/>
  <c r="BA35" i="19"/>
  <c r="BB35" i="19"/>
  <c r="BC35" i="19"/>
  <c r="BD35" i="19"/>
  <c r="BE35" i="19"/>
  <c r="BF35" i="19"/>
  <c r="BG35" i="19"/>
  <c r="BH35" i="19"/>
  <c r="BI35" i="19"/>
  <c r="BJ35" i="19"/>
  <c r="BK35" i="19"/>
  <c r="BL35" i="19"/>
  <c r="BM35" i="19"/>
  <c r="BN35" i="19"/>
  <c r="BO35" i="19"/>
  <c r="BP34" i="19"/>
  <c r="BQ34" i="19"/>
  <c r="BR34" i="19"/>
  <c r="BS34" i="19"/>
  <c r="BT34" i="19"/>
  <c r="BU34" i="19"/>
  <c r="BV34" i="19"/>
  <c r="BW34" i="19"/>
  <c r="BX34" i="19"/>
  <c r="BY34" i="19"/>
  <c r="BZ34" i="19"/>
  <c r="CA34" i="19"/>
  <c r="CB34" i="19"/>
  <c r="CC34" i="19"/>
  <c r="CD34" i="19"/>
  <c r="CE34" i="19"/>
  <c r="CF34" i="19"/>
  <c r="CG34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AI31" i="19"/>
  <c r="AJ31" i="19"/>
  <c r="AK31" i="19"/>
  <c r="AL31" i="19"/>
  <c r="AM31" i="19"/>
  <c r="AN31" i="19"/>
  <c r="AO31" i="19"/>
  <c r="AP31" i="19"/>
  <c r="AQ31" i="19"/>
  <c r="AR31" i="19"/>
  <c r="AS31" i="19"/>
  <c r="AT31" i="19"/>
  <c r="AU31" i="19"/>
  <c r="AV31" i="19"/>
  <c r="AW31" i="19"/>
  <c r="AX31" i="19"/>
  <c r="AY31" i="19"/>
  <c r="AZ31" i="19"/>
  <c r="BA31" i="19"/>
  <c r="BB31" i="19"/>
  <c r="BC31" i="19"/>
  <c r="BD31" i="19"/>
  <c r="BE31" i="19"/>
  <c r="BF31" i="19"/>
  <c r="BG31" i="19"/>
  <c r="BH31" i="19"/>
  <c r="BI31" i="19"/>
  <c r="BJ31" i="19"/>
  <c r="BK31" i="19"/>
  <c r="BL31" i="19"/>
  <c r="BM31" i="19"/>
  <c r="BN31" i="19"/>
  <c r="BO31" i="19"/>
  <c r="BP35" i="19"/>
  <c r="BQ35" i="19"/>
  <c r="BR35" i="19"/>
  <c r="BS35" i="19"/>
  <c r="BT35" i="19"/>
  <c r="BU35" i="19"/>
  <c r="BV35" i="19"/>
  <c r="BW35" i="19"/>
  <c r="BX35" i="19"/>
  <c r="BY35" i="19"/>
  <c r="BZ35" i="19"/>
  <c r="CA35" i="19"/>
  <c r="CB35" i="19"/>
  <c r="CC35" i="19"/>
  <c r="CD35" i="19"/>
  <c r="CE35" i="19"/>
  <c r="CF35" i="19"/>
  <c r="CG35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AI39" i="19"/>
  <c r="AJ39" i="19"/>
  <c r="AK39" i="19"/>
  <c r="AL39" i="19"/>
  <c r="AM39" i="19"/>
  <c r="AN39" i="19"/>
  <c r="AO39" i="19"/>
  <c r="AP39" i="19"/>
  <c r="AQ39" i="19"/>
  <c r="AR39" i="19"/>
  <c r="AS39" i="19"/>
  <c r="AT39" i="19"/>
  <c r="AU39" i="19"/>
  <c r="AV39" i="19"/>
  <c r="AW39" i="19"/>
  <c r="AX39" i="19"/>
  <c r="AY39" i="19"/>
  <c r="AZ39" i="19"/>
  <c r="BA39" i="19"/>
  <c r="BB39" i="19"/>
  <c r="BC39" i="19"/>
  <c r="BD39" i="19"/>
  <c r="BE39" i="19"/>
  <c r="BF39" i="19"/>
  <c r="BG39" i="19"/>
  <c r="BH39" i="19"/>
  <c r="BI39" i="19"/>
  <c r="BJ39" i="19"/>
  <c r="BK39" i="19"/>
  <c r="BL39" i="19"/>
  <c r="BM39" i="19"/>
  <c r="BN39" i="19"/>
  <c r="BO39" i="19"/>
  <c r="BP36" i="19"/>
  <c r="BQ36" i="19"/>
  <c r="BR36" i="19"/>
  <c r="BS36" i="19"/>
  <c r="BT36" i="19"/>
  <c r="BU36" i="19"/>
  <c r="BV36" i="19"/>
  <c r="BW36" i="19"/>
  <c r="BX36" i="19"/>
  <c r="BY36" i="19"/>
  <c r="BZ36" i="19"/>
  <c r="CA36" i="19"/>
  <c r="CB36" i="19"/>
  <c r="CC36" i="19"/>
  <c r="CD36" i="19"/>
  <c r="CE36" i="19"/>
  <c r="CF36" i="19"/>
  <c r="CG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BB36" i="19"/>
  <c r="BC36" i="19"/>
  <c r="BD36" i="19"/>
  <c r="BE36" i="19"/>
  <c r="BF36" i="19"/>
  <c r="BG36" i="19"/>
  <c r="BH36" i="19"/>
  <c r="BI36" i="19"/>
  <c r="BJ36" i="19"/>
  <c r="BK36" i="19"/>
  <c r="BL36" i="19"/>
  <c r="BM36" i="19"/>
  <c r="BN36" i="19"/>
  <c r="BO36" i="19"/>
  <c r="BP37" i="19"/>
  <c r="BQ37" i="19"/>
  <c r="BR37" i="19"/>
  <c r="BS37" i="19"/>
  <c r="BT37" i="19"/>
  <c r="BU37" i="19"/>
  <c r="BV37" i="19"/>
  <c r="BW37" i="19"/>
  <c r="BX37" i="19"/>
  <c r="BY37" i="19"/>
  <c r="BZ37" i="19"/>
  <c r="CA37" i="19"/>
  <c r="CB37" i="19"/>
  <c r="CC37" i="19"/>
  <c r="CD37" i="19"/>
  <c r="CE37" i="19"/>
  <c r="CF37" i="19"/>
  <c r="CG37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AI38" i="19"/>
  <c r="AJ38" i="19"/>
  <c r="AK38" i="19"/>
  <c r="AL38" i="19"/>
  <c r="AM38" i="19"/>
  <c r="AN38" i="19"/>
  <c r="AO38" i="19"/>
  <c r="AP38" i="19"/>
  <c r="AQ38" i="19"/>
  <c r="AR38" i="19"/>
  <c r="AS38" i="19"/>
  <c r="AT38" i="19"/>
  <c r="AU38" i="19"/>
  <c r="AV38" i="19"/>
  <c r="AW38" i="19"/>
  <c r="AX38" i="19"/>
  <c r="AY38" i="19"/>
  <c r="AZ38" i="19"/>
  <c r="BA38" i="19"/>
  <c r="BB38" i="19"/>
  <c r="BC38" i="19"/>
  <c r="BD38" i="19"/>
  <c r="BE38" i="19"/>
  <c r="BF38" i="19"/>
  <c r="BG38" i="19"/>
  <c r="BH38" i="19"/>
  <c r="BI38" i="19"/>
  <c r="BJ38" i="19"/>
  <c r="BK38" i="19"/>
  <c r="BL38" i="19"/>
  <c r="BM38" i="19"/>
  <c r="BN38" i="19"/>
  <c r="BO38" i="19"/>
  <c r="BP38" i="19"/>
  <c r="BQ38" i="19"/>
  <c r="BR38" i="19"/>
  <c r="BS38" i="19"/>
  <c r="BT38" i="19"/>
  <c r="BU38" i="19"/>
  <c r="BV38" i="19"/>
  <c r="BW38" i="19"/>
  <c r="BX38" i="19"/>
  <c r="BY38" i="19"/>
  <c r="BZ38" i="19"/>
  <c r="CA38" i="19"/>
  <c r="CB38" i="19"/>
  <c r="CC38" i="19"/>
  <c r="CD38" i="19"/>
  <c r="CE38" i="19"/>
  <c r="CF38" i="19"/>
  <c r="CG38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AS40" i="19"/>
  <c r="AT40" i="19"/>
  <c r="AU40" i="19"/>
  <c r="AV40" i="19"/>
  <c r="AW40" i="19"/>
  <c r="AX40" i="19"/>
  <c r="AY40" i="19"/>
  <c r="AZ40" i="19"/>
  <c r="BA40" i="19"/>
  <c r="BB40" i="19"/>
  <c r="BC40" i="19"/>
  <c r="BD40" i="19"/>
  <c r="BE40" i="19"/>
  <c r="BF40" i="19"/>
  <c r="BG40" i="19"/>
  <c r="BH40" i="19"/>
  <c r="BI40" i="19"/>
  <c r="BJ40" i="19"/>
  <c r="BK40" i="19"/>
  <c r="BL40" i="19"/>
  <c r="BM40" i="19"/>
  <c r="BN40" i="19"/>
  <c r="BO40" i="19"/>
  <c r="BP39" i="19"/>
  <c r="BQ39" i="19"/>
  <c r="BR39" i="19"/>
  <c r="BS39" i="19"/>
  <c r="BT39" i="19"/>
  <c r="BU39" i="19"/>
  <c r="BV39" i="19"/>
  <c r="BW39" i="19"/>
  <c r="BX39" i="19"/>
  <c r="BY39" i="19"/>
  <c r="BZ39" i="19"/>
  <c r="CA39" i="19"/>
  <c r="CB39" i="19"/>
  <c r="CC39" i="19"/>
  <c r="CD39" i="19"/>
  <c r="CE39" i="19"/>
  <c r="CF39" i="19"/>
  <c r="CG39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J37" i="19"/>
  <c r="AK37" i="19"/>
  <c r="AL37" i="19"/>
  <c r="AM37" i="19"/>
  <c r="AN37" i="19"/>
  <c r="AO37" i="19"/>
  <c r="AP37" i="19"/>
  <c r="AQ37" i="19"/>
  <c r="AR37" i="19"/>
  <c r="AS37" i="19"/>
  <c r="AT37" i="19"/>
  <c r="AU37" i="19"/>
  <c r="AV37" i="19"/>
  <c r="AW37" i="19"/>
  <c r="AX37" i="19"/>
  <c r="AY37" i="19"/>
  <c r="AZ37" i="19"/>
  <c r="BA37" i="19"/>
  <c r="BB37" i="19"/>
  <c r="BC37" i="19"/>
  <c r="BD37" i="19"/>
  <c r="BE37" i="19"/>
  <c r="BF37" i="19"/>
  <c r="BG37" i="19"/>
  <c r="BH37" i="19"/>
  <c r="BI37" i="19"/>
  <c r="BJ37" i="19"/>
  <c r="BK37" i="19"/>
  <c r="BL37" i="19"/>
  <c r="BM37" i="19"/>
  <c r="BN37" i="19"/>
  <c r="BO37" i="19"/>
  <c r="BP40" i="19"/>
  <c r="BQ40" i="19"/>
  <c r="BR40" i="19"/>
  <c r="BS40" i="19"/>
  <c r="BT40" i="19"/>
  <c r="BU40" i="19"/>
  <c r="BV40" i="19"/>
  <c r="BW40" i="19"/>
  <c r="BX40" i="19"/>
  <c r="BY40" i="19"/>
  <c r="BZ40" i="19"/>
  <c r="CA40" i="19"/>
  <c r="CB40" i="19"/>
  <c r="CC40" i="19"/>
  <c r="CD40" i="19"/>
  <c r="CE40" i="19"/>
  <c r="CF40" i="19"/>
  <c r="CG40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AI41" i="19"/>
  <c r="AJ41" i="19"/>
  <c r="AK41" i="19"/>
  <c r="AL41" i="19"/>
  <c r="AM41" i="19"/>
  <c r="AN41" i="19"/>
  <c r="AO41" i="19"/>
  <c r="AP41" i="19"/>
  <c r="AQ41" i="19"/>
  <c r="AR41" i="19"/>
  <c r="AS41" i="19"/>
  <c r="AT41" i="19"/>
  <c r="AU41" i="19"/>
  <c r="AV41" i="19"/>
  <c r="AW41" i="19"/>
  <c r="AX41" i="19"/>
  <c r="AY41" i="19"/>
  <c r="AZ41" i="19"/>
  <c r="BA41" i="19"/>
  <c r="BB41" i="19"/>
  <c r="BC41" i="19"/>
  <c r="BD41" i="19"/>
  <c r="BE41" i="19"/>
  <c r="BF41" i="19"/>
  <c r="BG41" i="19"/>
  <c r="BH41" i="19"/>
  <c r="BI41" i="19"/>
  <c r="BJ41" i="19"/>
  <c r="BK41" i="19"/>
  <c r="BL41" i="19"/>
  <c r="BM41" i="19"/>
  <c r="BN41" i="19"/>
  <c r="BO41" i="19"/>
  <c r="BP41" i="19"/>
  <c r="BQ41" i="19"/>
  <c r="BR41" i="19"/>
  <c r="BS41" i="19"/>
  <c r="BT41" i="19"/>
  <c r="BU41" i="19"/>
  <c r="BV41" i="19"/>
  <c r="BW41" i="19"/>
  <c r="BX41" i="19"/>
  <c r="BY41" i="19"/>
  <c r="BZ41" i="19"/>
  <c r="CA41" i="19"/>
  <c r="CB41" i="19"/>
  <c r="CC41" i="19"/>
  <c r="CD41" i="19"/>
  <c r="CE41" i="19"/>
  <c r="CF41" i="19"/>
  <c r="CG41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AI44" i="19"/>
  <c r="AJ44" i="19"/>
  <c r="AK44" i="19"/>
  <c r="AL44" i="19"/>
  <c r="AM44" i="19"/>
  <c r="AN44" i="19"/>
  <c r="AO44" i="19"/>
  <c r="AP44" i="19"/>
  <c r="AQ44" i="19"/>
  <c r="AR44" i="19"/>
  <c r="AS44" i="19"/>
  <c r="AT44" i="19"/>
  <c r="AU44" i="19"/>
  <c r="AV44" i="19"/>
  <c r="AW44" i="19"/>
  <c r="AX44" i="19"/>
  <c r="AY44" i="19"/>
  <c r="AZ44" i="19"/>
  <c r="BA44" i="19"/>
  <c r="BB44" i="19"/>
  <c r="BC44" i="19"/>
  <c r="BD44" i="19"/>
  <c r="BE44" i="19"/>
  <c r="BF44" i="19"/>
  <c r="BG44" i="19"/>
  <c r="BH44" i="19"/>
  <c r="BI44" i="19"/>
  <c r="BJ44" i="19"/>
  <c r="BK44" i="19"/>
  <c r="BL44" i="19"/>
  <c r="BM44" i="19"/>
  <c r="BN44" i="19"/>
  <c r="BO44" i="19"/>
  <c r="BP42" i="19"/>
  <c r="BQ42" i="19"/>
  <c r="BR42" i="19"/>
  <c r="BS42" i="19"/>
  <c r="BT42" i="19"/>
  <c r="BU42" i="19"/>
  <c r="BV42" i="19"/>
  <c r="BW42" i="19"/>
  <c r="BX42" i="19"/>
  <c r="BY42" i="19"/>
  <c r="BZ42" i="19"/>
  <c r="CA42" i="19"/>
  <c r="CB42" i="19"/>
  <c r="CC42" i="19"/>
  <c r="CD42" i="19"/>
  <c r="CE42" i="19"/>
  <c r="CF42" i="19"/>
  <c r="CG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J42" i="19"/>
  <c r="AK42" i="19"/>
  <c r="AL42" i="19"/>
  <c r="AM42" i="19"/>
  <c r="AN42" i="19"/>
  <c r="AO42" i="19"/>
  <c r="AP42" i="19"/>
  <c r="AQ42" i="19"/>
  <c r="AR42" i="19"/>
  <c r="AS42" i="19"/>
  <c r="AT42" i="19"/>
  <c r="AU42" i="19"/>
  <c r="AV42" i="19"/>
  <c r="AW42" i="19"/>
  <c r="AX42" i="19"/>
  <c r="AY42" i="19"/>
  <c r="AZ42" i="19"/>
  <c r="BA42" i="19"/>
  <c r="BB42" i="19"/>
  <c r="BC42" i="19"/>
  <c r="BD42" i="19"/>
  <c r="BE42" i="19"/>
  <c r="BF42" i="19"/>
  <c r="BG42" i="19"/>
  <c r="BH42" i="19"/>
  <c r="BI42" i="19"/>
  <c r="BJ42" i="19"/>
  <c r="BK42" i="19"/>
  <c r="BL42" i="19"/>
  <c r="BM42" i="19"/>
  <c r="BN42" i="19"/>
  <c r="BO42" i="19"/>
  <c r="BP43" i="19"/>
  <c r="BQ43" i="19"/>
  <c r="BR43" i="19"/>
  <c r="BS43" i="19"/>
  <c r="BT43" i="19"/>
  <c r="BU43" i="19"/>
  <c r="BV43" i="19"/>
  <c r="BW43" i="19"/>
  <c r="BX43" i="19"/>
  <c r="BY43" i="19"/>
  <c r="BZ43" i="19"/>
  <c r="CA43" i="19"/>
  <c r="CB43" i="19"/>
  <c r="CC43" i="19"/>
  <c r="CD43" i="19"/>
  <c r="CE43" i="19"/>
  <c r="CF43" i="19"/>
  <c r="CG43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47" i="19"/>
  <c r="AT47" i="19"/>
  <c r="AU47" i="19"/>
  <c r="AV47" i="19"/>
  <c r="AW47" i="19"/>
  <c r="AX47" i="19"/>
  <c r="AY47" i="19"/>
  <c r="AZ47" i="19"/>
  <c r="BA47" i="19"/>
  <c r="BB47" i="19"/>
  <c r="BC47" i="19"/>
  <c r="BD47" i="19"/>
  <c r="BE47" i="19"/>
  <c r="BF47" i="19"/>
  <c r="BG47" i="19"/>
  <c r="BH47" i="19"/>
  <c r="BI47" i="19"/>
  <c r="BJ47" i="19"/>
  <c r="BK47" i="19"/>
  <c r="BL47" i="19"/>
  <c r="BM47" i="19"/>
  <c r="BN47" i="19"/>
  <c r="BO47" i="19"/>
  <c r="BP44" i="19"/>
  <c r="BQ44" i="19"/>
  <c r="BR44" i="19"/>
  <c r="BS44" i="19"/>
  <c r="BT44" i="19"/>
  <c r="BU44" i="19"/>
  <c r="BV44" i="19"/>
  <c r="BW44" i="19"/>
  <c r="BX44" i="19"/>
  <c r="BY44" i="19"/>
  <c r="BZ44" i="19"/>
  <c r="CA44" i="19"/>
  <c r="CB44" i="19"/>
  <c r="CC44" i="19"/>
  <c r="CD44" i="19"/>
  <c r="CE44" i="19"/>
  <c r="CF44" i="19"/>
  <c r="CG44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O43" i="19"/>
  <c r="BP45" i="19"/>
  <c r="BQ45" i="19"/>
  <c r="BR45" i="19"/>
  <c r="BS45" i="19"/>
  <c r="BT45" i="19"/>
  <c r="BU45" i="19"/>
  <c r="BV45" i="19"/>
  <c r="BW45" i="19"/>
  <c r="BX45" i="19"/>
  <c r="BY45" i="19"/>
  <c r="BZ45" i="19"/>
  <c r="CA45" i="19"/>
  <c r="CB45" i="19"/>
  <c r="CC45" i="19"/>
  <c r="CD45" i="19"/>
  <c r="CE45" i="19"/>
  <c r="CF45" i="19"/>
  <c r="CG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J45" i="19"/>
  <c r="AK45" i="19"/>
  <c r="AL45" i="19"/>
  <c r="AM45" i="19"/>
  <c r="AN45" i="19"/>
  <c r="AO45" i="19"/>
  <c r="AP45" i="19"/>
  <c r="AQ45" i="19"/>
  <c r="AR45" i="19"/>
  <c r="AS45" i="19"/>
  <c r="AT45" i="19"/>
  <c r="AU45" i="19"/>
  <c r="AV45" i="19"/>
  <c r="AW45" i="19"/>
  <c r="AX45" i="19"/>
  <c r="AY45" i="19"/>
  <c r="AZ45" i="19"/>
  <c r="BA45" i="19"/>
  <c r="BB45" i="19"/>
  <c r="BC45" i="19"/>
  <c r="BD45" i="19"/>
  <c r="BE45" i="19"/>
  <c r="BF45" i="19"/>
  <c r="BG45" i="19"/>
  <c r="BH45" i="19"/>
  <c r="BI45" i="19"/>
  <c r="BJ45" i="19"/>
  <c r="BK45" i="19"/>
  <c r="BL45" i="19"/>
  <c r="BM45" i="19"/>
  <c r="BN45" i="19"/>
  <c r="BO45" i="19"/>
  <c r="BP46" i="19"/>
  <c r="BQ46" i="19"/>
  <c r="BR46" i="19"/>
  <c r="BS46" i="19"/>
  <c r="BT46" i="19"/>
  <c r="BU46" i="19"/>
  <c r="BV46" i="19"/>
  <c r="BW46" i="19"/>
  <c r="BX46" i="19"/>
  <c r="BY46" i="19"/>
  <c r="BZ46" i="19"/>
  <c r="CA46" i="19"/>
  <c r="CB46" i="19"/>
  <c r="CC46" i="19"/>
  <c r="CD46" i="19"/>
  <c r="CE46" i="19"/>
  <c r="CF46" i="19"/>
  <c r="CG46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N48" i="19"/>
  <c r="AO48" i="19"/>
  <c r="AP48" i="19"/>
  <c r="AQ48" i="19"/>
  <c r="AR48" i="19"/>
  <c r="AS48" i="19"/>
  <c r="AT48" i="19"/>
  <c r="AU48" i="19"/>
  <c r="AV48" i="19"/>
  <c r="AW48" i="19"/>
  <c r="AX48" i="19"/>
  <c r="AY48" i="19"/>
  <c r="AZ48" i="19"/>
  <c r="BA48" i="19"/>
  <c r="BB48" i="19"/>
  <c r="BC48" i="19"/>
  <c r="BD48" i="19"/>
  <c r="BE48" i="19"/>
  <c r="BF48" i="19"/>
  <c r="BG48" i="19"/>
  <c r="BH48" i="19"/>
  <c r="BI48" i="19"/>
  <c r="BJ48" i="19"/>
  <c r="BK48" i="19"/>
  <c r="BL48" i="19"/>
  <c r="BM48" i="19"/>
  <c r="BN48" i="19"/>
  <c r="BO48" i="19"/>
  <c r="BP47" i="19"/>
  <c r="BQ47" i="19"/>
  <c r="BR47" i="19"/>
  <c r="BS47" i="19"/>
  <c r="BT47" i="19"/>
  <c r="BU47" i="19"/>
  <c r="BV47" i="19"/>
  <c r="BW47" i="19"/>
  <c r="BX47" i="19"/>
  <c r="BY47" i="19"/>
  <c r="BZ47" i="19"/>
  <c r="CA47" i="19"/>
  <c r="CB47" i="19"/>
  <c r="CC47" i="19"/>
  <c r="CD47" i="19"/>
  <c r="CE47" i="19"/>
  <c r="CF47" i="19"/>
  <c r="CG47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N46" i="19"/>
  <c r="AO46" i="19"/>
  <c r="AP46" i="19"/>
  <c r="AQ46" i="19"/>
  <c r="AR46" i="19"/>
  <c r="AS46" i="19"/>
  <c r="AT46" i="19"/>
  <c r="AU46" i="19"/>
  <c r="AV46" i="19"/>
  <c r="AW46" i="19"/>
  <c r="AX46" i="19"/>
  <c r="AY46" i="19"/>
  <c r="AZ46" i="19"/>
  <c r="BA46" i="19"/>
  <c r="BB46" i="19"/>
  <c r="BC46" i="19"/>
  <c r="BD46" i="19"/>
  <c r="BE46" i="19"/>
  <c r="BF46" i="19"/>
  <c r="BG46" i="19"/>
  <c r="BH46" i="19"/>
  <c r="BI46" i="19"/>
  <c r="BJ46" i="19"/>
  <c r="BK46" i="19"/>
  <c r="BL46" i="19"/>
  <c r="BM46" i="19"/>
  <c r="BN46" i="19"/>
  <c r="BO46" i="19"/>
  <c r="BP48" i="19"/>
  <c r="BQ48" i="19"/>
  <c r="BR48" i="19"/>
  <c r="BS48" i="19"/>
  <c r="BT48" i="19"/>
  <c r="BU48" i="19"/>
  <c r="BV48" i="19"/>
  <c r="BW48" i="19"/>
  <c r="BX48" i="19"/>
  <c r="BY48" i="19"/>
  <c r="BZ48" i="19"/>
  <c r="CA48" i="19"/>
  <c r="CB48" i="19"/>
  <c r="CC48" i="19"/>
  <c r="CD48" i="19"/>
  <c r="CE48" i="19"/>
  <c r="CF48" i="19"/>
  <c r="CG48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BB49" i="19"/>
  <c r="BC49" i="19"/>
  <c r="BD49" i="19"/>
  <c r="BE49" i="19"/>
  <c r="BF49" i="19"/>
  <c r="BG49" i="19"/>
  <c r="BH49" i="19"/>
  <c r="BI49" i="19"/>
  <c r="BJ49" i="19"/>
  <c r="BK49" i="19"/>
  <c r="BL49" i="19"/>
  <c r="BM49" i="19"/>
  <c r="BN49" i="19"/>
  <c r="BO49" i="19"/>
  <c r="BP49" i="19"/>
  <c r="BQ49" i="19"/>
  <c r="BR49" i="19"/>
  <c r="BS49" i="19"/>
  <c r="BT49" i="19"/>
  <c r="BU49" i="19"/>
  <c r="BV49" i="19"/>
  <c r="BW49" i="19"/>
  <c r="BX49" i="19"/>
  <c r="BY49" i="19"/>
  <c r="BZ49" i="19"/>
  <c r="CA49" i="19"/>
  <c r="CB49" i="19"/>
  <c r="CC49" i="19"/>
  <c r="CD49" i="19"/>
  <c r="CE49" i="19"/>
  <c r="CF49" i="19"/>
  <c r="CG49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N50" i="19"/>
  <c r="AO50" i="19"/>
  <c r="AP50" i="19"/>
  <c r="AQ50" i="19"/>
  <c r="AR50" i="19"/>
  <c r="AS50" i="19"/>
  <c r="AT50" i="19"/>
  <c r="AU50" i="19"/>
  <c r="AV50" i="19"/>
  <c r="AW50" i="19"/>
  <c r="AX50" i="19"/>
  <c r="AY50" i="19"/>
  <c r="AZ50" i="19"/>
  <c r="BA50" i="19"/>
  <c r="BB50" i="19"/>
  <c r="BC50" i="19"/>
  <c r="BD50" i="19"/>
  <c r="BE50" i="19"/>
  <c r="BF50" i="19"/>
  <c r="BG50" i="19"/>
  <c r="BH50" i="19"/>
  <c r="BI50" i="19"/>
  <c r="BJ50" i="19"/>
  <c r="BK50" i="19"/>
  <c r="BL50" i="19"/>
  <c r="BM50" i="19"/>
  <c r="BN50" i="19"/>
  <c r="BO50" i="19"/>
  <c r="BP50" i="19"/>
  <c r="BQ50" i="19"/>
  <c r="BR50" i="19"/>
  <c r="BS50" i="19"/>
  <c r="BT50" i="19"/>
  <c r="BU50" i="19"/>
  <c r="BV50" i="19"/>
  <c r="BW50" i="19"/>
  <c r="BX50" i="19"/>
  <c r="BY50" i="19"/>
  <c r="BZ50" i="19"/>
  <c r="CA50" i="19"/>
  <c r="CB50" i="19"/>
  <c r="CC50" i="19"/>
  <c r="CD50" i="19"/>
  <c r="CE50" i="19"/>
  <c r="CF50" i="19"/>
  <c r="CG50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Q51" i="19"/>
  <c r="AR51" i="19"/>
  <c r="AS51" i="19"/>
  <c r="AT51" i="19"/>
  <c r="AU51" i="19"/>
  <c r="AV51" i="19"/>
  <c r="AW51" i="19"/>
  <c r="AX51" i="19"/>
  <c r="AY51" i="19"/>
  <c r="AZ51" i="19"/>
  <c r="BA51" i="19"/>
  <c r="BB51" i="19"/>
  <c r="BC51" i="19"/>
  <c r="BD51" i="19"/>
  <c r="BE51" i="19"/>
  <c r="BF51" i="19"/>
  <c r="BG51" i="19"/>
  <c r="BH51" i="19"/>
  <c r="BI51" i="19"/>
  <c r="BJ51" i="19"/>
  <c r="BK51" i="19"/>
  <c r="BL51" i="19"/>
  <c r="BM51" i="19"/>
  <c r="BN51" i="19"/>
  <c r="BO51" i="19"/>
  <c r="BP51" i="19"/>
  <c r="BQ51" i="19"/>
  <c r="BR51" i="19"/>
  <c r="BS51" i="19"/>
  <c r="BT51" i="19"/>
  <c r="BU51" i="19"/>
  <c r="BV51" i="19"/>
  <c r="BW51" i="19"/>
  <c r="BX51" i="19"/>
  <c r="BY51" i="19"/>
  <c r="BZ51" i="19"/>
  <c r="CA51" i="19"/>
  <c r="CB51" i="19"/>
  <c r="CC51" i="19"/>
  <c r="CD51" i="19"/>
  <c r="CE51" i="19"/>
  <c r="CF51" i="19"/>
  <c r="CG51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N52" i="19"/>
  <c r="AO52" i="19"/>
  <c r="AP52" i="19"/>
  <c r="AQ52" i="19"/>
  <c r="AR52" i="19"/>
  <c r="AS52" i="19"/>
  <c r="AT52" i="19"/>
  <c r="AU52" i="19"/>
  <c r="AV52" i="19"/>
  <c r="AW52" i="19"/>
  <c r="AX52" i="19"/>
  <c r="AY52" i="19"/>
  <c r="AZ52" i="19"/>
  <c r="BA52" i="19"/>
  <c r="BB52" i="19"/>
  <c r="BC52" i="19"/>
  <c r="BD52" i="19"/>
  <c r="BE52" i="19"/>
  <c r="BF52" i="19"/>
  <c r="BG52" i="19"/>
  <c r="BH52" i="19"/>
  <c r="BI52" i="19"/>
  <c r="BJ52" i="19"/>
  <c r="BK52" i="19"/>
  <c r="BL52" i="19"/>
  <c r="BM52" i="19"/>
  <c r="BN52" i="19"/>
  <c r="BO52" i="19"/>
  <c r="BP52" i="19"/>
  <c r="BQ52" i="19"/>
  <c r="BR52" i="19"/>
  <c r="BS52" i="19"/>
  <c r="BT52" i="19"/>
  <c r="BU52" i="19"/>
  <c r="BV52" i="19"/>
  <c r="BW52" i="19"/>
  <c r="BX52" i="19"/>
  <c r="BY52" i="19"/>
  <c r="BZ52" i="19"/>
  <c r="CA52" i="19"/>
  <c r="CB52" i="19"/>
  <c r="CC52" i="19"/>
  <c r="CD52" i="19"/>
  <c r="CE52" i="19"/>
  <c r="CF52" i="19"/>
  <c r="CG52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AN53" i="19"/>
  <c r="AO53" i="19"/>
  <c r="AP53" i="19"/>
  <c r="AQ53" i="19"/>
  <c r="AR53" i="19"/>
  <c r="AS53" i="19"/>
  <c r="AT53" i="19"/>
  <c r="AU53" i="19"/>
  <c r="AV53" i="19"/>
  <c r="AW53" i="19"/>
  <c r="AX53" i="19"/>
  <c r="AY53" i="19"/>
  <c r="AZ53" i="19"/>
  <c r="BA53" i="19"/>
  <c r="BB53" i="19"/>
  <c r="BC53" i="19"/>
  <c r="BD53" i="19"/>
  <c r="BE53" i="19"/>
  <c r="BF53" i="19"/>
  <c r="BG53" i="19"/>
  <c r="BH53" i="19"/>
  <c r="BI53" i="19"/>
  <c r="BJ53" i="19"/>
  <c r="BK53" i="19"/>
  <c r="BL53" i="19"/>
  <c r="BM53" i="19"/>
  <c r="BN53" i="19"/>
  <c r="BO53" i="19"/>
  <c r="BP53" i="19"/>
  <c r="BQ53" i="19"/>
  <c r="BR53" i="19"/>
  <c r="BS53" i="19"/>
  <c r="BT53" i="19"/>
  <c r="BU53" i="19"/>
  <c r="BV53" i="19"/>
  <c r="BW53" i="19"/>
  <c r="BX53" i="19"/>
  <c r="BY53" i="19"/>
  <c r="BZ53" i="19"/>
  <c r="CA53" i="19"/>
  <c r="CB53" i="19"/>
  <c r="CC53" i="19"/>
  <c r="CD53" i="19"/>
  <c r="CE53" i="19"/>
  <c r="CF53" i="19"/>
  <c r="CG53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AI54" i="19"/>
  <c r="AJ54" i="19"/>
  <c r="AK54" i="19"/>
  <c r="AL54" i="19"/>
  <c r="AM54" i="19"/>
  <c r="AN54" i="19"/>
  <c r="AO54" i="19"/>
  <c r="AP54" i="19"/>
  <c r="AQ54" i="19"/>
  <c r="AR54" i="19"/>
  <c r="AS54" i="19"/>
  <c r="AT54" i="19"/>
  <c r="AU54" i="19"/>
  <c r="AV54" i="19"/>
  <c r="AW54" i="19"/>
  <c r="AX54" i="19"/>
  <c r="AY54" i="19"/>
  <c r="AZ54" i="19"/>
  <c r="BA54" i="19"/>
  <c r="BB54" i="19"/>
  <c r="BC54" i="19"/>
  <c r="BD54" i="19"/>
  <c r="BE54" i="19"/>
  <c r="BF54" i="19"/>
  <c r="BG54" i="19"/>
  <c r="BH54" i="19"/>
  <c r="BI54" i="19"/>
  <c r="BJ54" i="19"/>
  <c r="BK54" i="19"/>
  <c r="BL54" i="19"/>
  <c r="BM54" i="19"/>
  <c r="BN54" i="19"/>
  <c r="BO54" i="19"/>
  <c r="BP54" i="19"/>
  <c r="BQ54" i="19"/>
  <c r="BR54" i="19"/>
  <c r="BS54" i="19"/>
  <c r="BT54" i="19"/>
  <c r="BU54" i="19"/>
  <c r="BV54" i="19"/>
  <c r="BW54" i="19"/>
  <c r="BX54" i="19"/>
  <c r="BY54" i="19"/>
  <c r="BZ54" i="19"/>
  <c r="CA54" i="19"/>
  <c r="CB54" i="19"/>
  <c r="CC54" i="19"/>
  <c r="CD54" i="19"/>
  <c r="CE54" i="19"/>
  <c r="CF54" i="19"/>
  <c r="CG54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AI56" i="19"/>
  <c r="AJ56" i="19"/>
  <c r="AK56" i="19"/>
  <c r="AL56" i="19"/>
  <c r="AM56" i="19"/>
  <c r="AN56" i="19"/>
  <c r="AO56" i="19"/>
  <c r="AP56" i="19"/>
  <c r="AQ56" i="19"/>
  <c r="AR56" i="19"/>
  <c r="AS56" i="19"/>
  <c r="AT56" i="19"/>
  <c r="AU56" i="19"/>
  <c r="AV56" i="19"/>
  <c r="AW56" i="19"/>
  <c r="AX56" i="19"/>
  <c r="AY56" i="19"/>
  <c r="AZ56" i="19"/>
  <c r="BA56" i="19"/>
  <c r="BB56" i="19"/>
  <c r="BC56" i="19"/>
  <c r="BD56" i="19"/>
  <c r="BE56" i="19"/>
  <c r="BF56" i="19"/>
  <c r="BG56" i="19"/>
  <c r="BH56" i="19"/>
  <c r="BI56" i="19"/>
  <c r="BJ56" i="19"/>
  <c r="BK56" i="19"/>
  <c r="BL56" i="19"/>
  <c r="BM56" i="19"/>
  <c r="BN56" i="19"/>
  <c r="BO56" i="19"/>
  <c r="BP55" i="19"/>
  <c r="BQ55" i="19"/>
  <c r="BR55" i="19"/>
  <c r="BS55" i="19"/>
  <c r="BT55" i="19"/>
  <c r="BU55" i="19"/>
  <c r="BV55" i="19"/>
  <c r="BW55" i="19"/>
  <c r="BX55" i="19"/>
  <c r="BY55" i="19"/>
  <c r="BZ55" i="19"/>
  <c r="CA55" i="19"/>
  <c r="CB55" i="19"/>
  <c r="CC55" i="19"/>
  <c r="CD55" i="19"/>
  <c r="CE55" i="19"/>
  <c r="CF55" i="19"/>
  <c r="CG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AI55" i="19"/>
  <c r="AJ55" i="19"/>
  <c r="AK55" i="19"/>
  <c r="AL55" i="19"/>
  <c r="AM55" i="19"/>
  <c r="AN55" i="19"/>
  <c r="AO55" i="19"/>
  <c r="AP55" i="19"/>
  <c r="AQ55" i="19"/>
  <c r="AR55" i="19"/>
  <c r="AS55" i="19"/>
  <c r="AT55" i="19"/>
  <c r="AU55" i="19"/>
  <c r="AV55" i="19"/>
  <c r="AW55" i="19"/>
  <c r="AX55" i="19"/>
  <c r="AY55" i="19"/>
  <c r="AZ55" i="19"/>
  <c r="BA55" i="19"/>
  <c r="BB55" i="19"/>
  <c r="BC55" i="19"/>
  <c r="BD55" i="19"/>
  <c r="BE55" i="19"/>
  <c r="BF55" i="19"/>
  <c r="BG55" i="19"/>
  <c r="BH55" i="19"/>
  <c r="BI55" i="19"/>
  <c r="BJ55" i="19"/>
  <c r="BK55" i="19"/>
  <c r="BL55" i="19"/>
  <c r="BM55" i="19"/>
  <c r="BN55" i="19"/>
  <c r="BO55" i="19"/>
  <c r="BP56" i="19"/>
  <c r="BQ56" i="19"/>
  <c r="BR56" i="19"/>
  <c r="BS56" i="19"/>
  <c r="BT56" i="19"/>
  <c r="BU56" i="19"/>
  <c r="BV56" i="19"/>
  <c r="BW56" i="19"/>
  <c r="BX56" i="19"/>
  <c r="BY56" i="19"/>
  <c r="BZ56" i="19"/>
  <c r="CA56" i="19"/>
  <c r="CB56" i="19"/>
  <c r="CC56" i="19"/>
  <c r="CD56" i="19"/>
  <c r="CE56" i="19"/>
  <c r="CF56" i="19"/>
  <c r="CG56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G58" i="19"/>
  <c r="AH58" i="19"/>
  <c r="AI58" i="19"/>
  <c r="AJ58" i="19"/>
  <c r="AK58" i="19"/>
  <c r="AL58" i="19"/>
  <c r="AM58" i="19"/>
  <c r="AN58" i="19"/>
  <c r="AO58" i="19"/>
  <c r="AP58" i="19"/>
  <c r="AQ58" i="19"/>
  <c r="AR58" i="19"/>
  <c r="AS58" i="19"/>
  <c r="AT58" i="19"/>
  <c r="AU58" i="19"/>
  <c r="AV58" i="19"/>
  <c r="AW58" i="19"/>
  <c r="AX58" i="19"/>
  <c r="AY58" i="19"/>
  <c r="AZ58" i="19"/>
  <c r="BA58" i="19"/>
  <c r="BB58" i="19"/>
  <c r="BC58" i="19"/>
  <c r="BD58" i="19"/>
  <c r="BE58" i="19"/>
  <c r="BF58" i="19"/>
  <c r="BG58" i="19"/>
  <c r="BH58" i="19"/>
  <c r="BI58" i="19"/>
  <c r="BJ58" i="19"/>
  <c r="BK58" i="19"/>
  <c r="BL58" i="19"/>
  <c r="BM58" i="19"/>
  <c r="BN58" i="19"/>
  <c r="BO58" i="19"/>
  <c r="BP57" i="19"/>
  <c r="BQ57" i="19"/>
  <c r="BR57" i="19"/>
  <c r="BS57" i="19"/>
  <c r="BT57" i="19"/>
  <c r="BU57" i="19"/>
  <c r="BV57" i="19"/>
  <c r="BW57" i="19"/>
  <c r="BX57" i="19"/>
  <c r="BY57" i="19"/>
  <c r="BZ57" i="19"/>
  <c r="CA57" i="19"/>
  <c r="CB57" i="19"/>
  <c r="CC57" i="19"/>
  <c r="CD57" i="19"/>
  <c r="CE57" i="19"/>
  <c r="CF57" i="19"/>
  <c r="CG57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Y59" i="19"/>
  <c r="Z59" i="19"/>
  <c r="AA59" i="19"/>
  <c r="AB59" i="19"/>
  <c r="AC59" i="19"/>
  <c r="AD59" i="19"/>
  <c r="AE59" i="19"/>
  <c r="AF59" i="19"/>
  <c r="AG59" i="19"/>
  <c r="AH59" i="19"/>
  <c r="AI59" i="19"/>
  <c r="AJ59" i="19"/>
  <c r="AK59" i="19"/>
  <c r="AL59" i="19"/>
  <c r="AM59" i="19"/>
  <c r="AN59" i="19"/>
  <c r="AO59" i="19"/>
  <c r="AP59" i="19"/>
  <c r="AQ59" i="19"/>
  <c r="AR59" i="19"/>
  <c r="AS59" i="19"/>
  <c r="AT59" i="19"/>
  <c r="AU59" i="19"/>
  <c r="AV59" i="19"/>
  <c r="AW59" i="19"/>
  <c r="AX59" i="19"/>
  <c r="AY59" i="19"/>
  <c r="AZ59" i="19"/>
  <c r="BA59" i="19"/>
  <c r="BB59" i="19"/>
  <c r="BC59" i="19"/>
  <c r="BD59" i="19"/>
  <c r="BE59" i="19"/>
  <c r="BF59" i="19"/>
  <c r="BG59" i="19"/>
  <c r="BH59" i="19"/>
  <c r="BI59" i="19"/>
  <c r="BJ59" i="19"/>
  <c r="BK59" i="19"/>
  <c r="BL59" i="19"/>
  <c r="BM59" i="19"/>
  <c r="BN59" i="19"/>
  <c r="BO59" i="19"/>
  <c r="BP58" i="19"/>
  <c r="BQ58" i="19"/>
  <c r="BR58" i="19"/>
  <c r="BS58" i="19"/>
  <c r="BT58" i="19"/>
  <c r="BU58" i="19"/>
  <c r="BV58" i="19"/>
  <c r="BW58" i="19"/>
  <c r="BX58" i="19"/>
  <c r="BY58" i="19"/>
  <c r="BZ58" i="19"/>
  <c r="CA58" i="19"/>
  <c r="CB58" i="19"/>
  <c r="CC58" i="19"/>
  <c r="CD58" i="19"/>
  <c r="CE58" i="19"/>
  <c r="CF58" i="19"/>
  <c r="CG58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X60" i="19"/>
  <c r="Y60" i="19"/>
  <c r="Z60" i="19"/>
  <c r="AA60" i="19"/>
  <c r="AB60" i="19"/>
  <c r="AC60" i="19"/>
  <c r="AD60" i="19"/>
  <c r="AE60" i="19"/>
  <c r="AF60" i="19"/>
  <c r="AG60" i="19"/>
  <c r="AH60" i="19"/>
  <c r="AI60" i="19"/>
  <c r="AJ60" i="19"/>
  <c r="AK60" i="19"/>
  <c r="AL60" i="19"/>
  <c r="AM60" i="19"/>
  <c r="AN60" i="19"/>
  <c r="AO60" i="19"/>
  <c r="AP60" i="19"/>
  <c r="AQ60" i="19"/>
  <c r="AR60" i="19"/>
  <c r="AS60" i="19"/>
  <c r="AT60" i="19"/>
  <c r="AU60" i="19"/>
  <c r="AV60" i="19"/>
  <c r="AW60" i="19"/>
  <c r="AX60" i="19"/>
  <c r="AY60" i="19"/>
  <c r="AZ60" i="19"/>
  <c r="BA60" i="19"/>
  <c r="BB60" i="19"/>
  <c r="BC60" i="19"/>
  <c r="BD60" i="19"/>
  <c r="BE60" i="19"/>
  <c r="BF60" i="19"/>
  <c r="BG60" i="19"/>
  <c r="BH60" i="19"/>
  <c r="BI60" i="19"/>
  <c r="BJ60" i="19"/>
  <c r="BK60" i="19"/>
  <c r="BL60" i="19"/>
  <c r="BM60" i="19"/>
  <c r="BN60" i="19"/>
  <c r="BO60" i="19"/>
  <c r="BP59" i="19"/>
  <c r="BQ59" i="19"/>
  <c r="BR59" i="19"/>
  <c r="BS59" i="19"/>
  <c r="BT59" i="19"/>
  <c r="BU59" i="19"/>
  <c r="BV59" i="19"/>
  <c r="BW59" i="19"/>
  <c r="BX59" i="19"/>
  <c r="BY59" i="19"/>
  <c r="BZ59" i="19"/>
  <c r="CA59" i="19"/>
  <c r="CB59" i="19"/>
  <c r="CC59" i="19"/>
  <c r="CD59" i="19"/>
  <c r="CE59" i="19"/>
  <c r="CF59" i="19"/>
  <c r="CG59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AI57" i="19"/>
  <c r="AJ57" i="19"/>
  <c r="AK57" i="19"/>
  <c r="AL57" i="19"/>
  <c r="AM57" i="19"/>
  <c r="AN57" i="19"/>
  <c r="AO57" i="19"/>
  <c r="AP57" i="19"/>
  <c r="AQ57" i="19"/>
  <c r="AR57" i="19"/>
  <c r="AS57" i="19"/>
  <c r="AT57" i="19"/>
  <c r="AU57" i="19"/>
  <c r="AV57" i="19"/>
  <c r="AW57" i="19"/>
  <c r="AX57" i="19"/>
  <c r="AY57" i="19"/>
  <c r="AZ57" i="19"/>
  <c r="BA57" i="19"/>
  <c r="BB57" i="19"/>
  <c r="BC57" i="19"/>
  <c r="BD57" i="19"/>
  <c r="BE57" i="19"/>
  <c r="BF57" i="19"/>
  <c r="BG57" i="19"/>
  <c r="BH57" i="19"/>
  <c r="BI57" i="19"/>
  <c r="BJ57" i="19"/>
  <c r="BK57" i="19"/>
  <c r="BL57" i="19"/>
  <c r="BM57" i="19"/>
  <c r="BN57" i="19"/>
  <c r="BO57" i="19"/>
  <c r="BP60" i="19"/>
  <c r="BQ60" i="19"/>
  <c r="BR60" i="19"/>
  <c r="BS60" i="19"/>
  <c r="BT60" i="19"/>
  <c r="BU60" i="19"/>
  <c r="BV60" i="19"/>
  <c r="BW60" i="19"/>
  <c r="BX60" i="19"/>
  <c r="BY60" i="19"/>
  <c r="BZ60" i="19"/>
  <c r="CA60" i="19"/>
  <c r="CB60" i="19"/>
  <c r="CC60" i="19"/>
  <c r="CD60" i="19"/>
  <c r="CE60" i="19"/>
  <c r="CF60" i="19"/>
  <c r="CG60" i="19"/>
  <c r="L61" i="19"/>
  <c r="M61" i="19"/>
  <c r="N61" i="19"/>
  <c r="O61" i="19"/>
  <c r="P61" i="19"/>
  <c r="Q61" i="19"/>
  <c r="R61" i="19"/>
  <c r="S61" i="19"/>
  <c r="T61" i="19"/>
  <c r="U61" i="19"/>
  <c r="V61" i="19"/>
  <c r="W61" i="19"/>
  <c r="X61" i="19"/>
  <c r="Y61" i="19"/>
  <c r="Z61" i="19"/>
  <c r="AA61" i="19"/>
  <c r="AB61" i="19"/>
  <c r="AC61" i="19"/>
  <c r="AD61" i="19"/>
  <c r="AE61" i="19"/>
  <c r="AF61" i="19"/>
  <c r="AG61" i="19"/>
  <c r="AH61" i="19"/>
  <c r="AI61" i="19"/>
  <c r="AJ61" i="19"/>
  <c r="AK61" i="19"/>
  <c r="AL61" i="19"/>
  <c r="AM61" i="19"/>
  <c r="AN61" i="19"/>
  <c r="AO61" i="19"/>
  <c r="AP61" i="19"/>
  <c r="AQ61" i="19"/>
  <c r="AR61" i="19"/>
  <c r="AS61" i="19"/>
  <c r="AT61" i="19"/>
  <c r="AU61" i="19"/>
  <c r="AV61" i="19"/>
  <c r="AW61" i="19"/>
  <c r="AX61" i="19"/>
  <c r="AY61" i="19"/>
  <c r="AZ61" i="19"/>
  <c r="BA61" i="19"/>
  <c r="BB61" i="19"/>
  <c r="BC61" i="19"/>
  <c r="BD61" i="19"/>
  <c r="BE61" i="19"/>
  <c r="BF61" i="19"/>
  <c r="BG61" i="19"/>
  <c r="BH61" i="19"/>
  <c r="BI61" i="19"/>
  <c r="BJ61" i="19"/>
  <c r="BK61" i="19"/>
  <c r="BL61" i="19"/>
  <c r="BM61" i="19"/>
  <c r="BN61" i="19"/>
  <c r="BO61" i="19"/>
  <c r="BP61" i="19"/>
  <c r="BQ61" i="19"/>
  <c r="BR61" i="19"/>
  <c r="BS61" i="19"/>
  <c r="BT61" i="19"/>
  <c r="BU61" i="19"/>
  <c r="BV61" i="19"/>
  <c r="BW61" i="19"/>
  <c r="BX61" i="19"/>
  <c r="BY61" i="19"/>
  <c r="BZ61" i="19"/>
  <c r="CA61" i="19"/>
  <c r="CB61" i="19"/>
  <c r="CC61" i="19"/>
  <c r="CD61" i="19"/>
  <c r="CE61" i="19"/>
  <c r="CF61" i="19"/>
  <c r="CG61" i="19"/>
  <c r="L62" i="19"/>
  <c r="CQ198" i="21" s="1"/>
  <c r="M62" i="19"/>
  <c r="CR198" i="21" s="1"/>
  <c r="N62" i="19"/>
  <c r="CS198" i="21" s="1"/>
  <c r="O62" i="19"/>
  <c r="CT198" i="21" s="1"/>
  <c r="P62" i="19"/>
  <c r="CU198" i="21" s="1"/>
  <c r="Q62" i="19"/>
  <c r="CV198" i="21" s="1"/>
  <c r="R62" i="19"/>
  <c r="CW198" i="21" s="1"/>
  <c r="S62" i="19"/>
  <c r="CX198" i="21" s="1"/>
  <c r="T62" i="19"/>
  <c r="CY198" i="21" s="1"/>
  <c r="U62" i="19"/>
  <c r="CZ198" i="21" s="1"/>
  <c r="V62" i="19"/>
  <c r="DA198" i="21" s="1"/>
  <c r="W62" i="19"/>
  <c r="DB198" i="21" s="1"/>
  <c r="X62" i="19"/>
  <c r="DC198" i="21" s="1"/>
  <c r="Y62" i="19"/>
  <c r="DD198" i="21" s="1"/>
  <c r="Z62" i="19"/>
  <c r="DE198" i="21" s="1"/>
  <c r="AA62" i="19"/>
  <c r="DF198" i="21" s="1"/>
  <c r="AB62" i="19"/>
  <c r="DG198" i="21" s="1"/>
  <c r="AC62" i="19"/>
  <c r="DH198" i="21" s="1"/>
  <c r="AD62" i="19"/>
  <c r="DI198" i="21" s="1"/>
  <c r="AE62" i="19"/>
  <c r="DJ198" i="21" s="1"/>
  <c r="AF62" i="19"/>
  <c r="DK198" i="21" s="1"/>
  <c r="AG62" i="19"/>
  <c r="DL198" i="21" s="1"/>
  <c r="AH62" i="19"/>
  <c r="DM198" i="21" s="1"/>
  <c r="AI62" i="19"/>
  <c r="DN198" i="21" s="1"/>
  <c r="AJ62" i="19"/>
  <c r="DO198" i="21" s="1"/>
  <c r="AK62" i="19"/>
  <c r="DP198" i="21" s="1"/>
  <c r="AL62" i="19"/>
  <c r="DQ198" i="21" s="1"/>
  <c r="AM62" i="19"/>
  <c r="DR198" i="21" s="1"/>
  <c r="AN62" i="19"/>
  <c r="DS198" i="21" s="1"/>
  <c r="AO62" i="19"/>
  <c r="DT198" i="21" s="1"/>
  <c r="AP62" i="19"/>
  <c r="DU198" i="21" s="1"/>
  <c r="AQ62" i="19"/>
  <c r="DV198" i="21" s="1"/>
  <c r="AR62" i="19"/>
  <c r="DW198" i="21" s="1"/>
  <c r="AS62" i="19"/>
  <c r="DX198" i="21" s="1"/>
  <c r="AT62" i="19"/>
  <c r="DY198" i="21" s="1"/>
  <c r="AU62" i="19"/>
  <c r="DZ198" i="21" s="1"/>
  <c r="AV62" i="19"/>
  <c r="EA198" i="21" s="1"/>
  <c r="AW62" i="19"/>
  <c r="EB198" i="21" s="1"/>
  <c r="AX62" i="19"/>
  <c r="EC198" i="21" s="1"/>
  <c r="AY62" i="19"/>
  <c r="ED198" i="21" s="1"/>
  <c r="AZ62" i="19"/>
  <c r="EE198" i="21" s="1"/>
  <c r="BA62" i="19"/>
  <c r="EF198" i="21" s="1"/>
  <c r="BB62" i="19"/>
  <c r="EG198" i="21" s="1"/>
  <c r="BC62" i="19"/>
  <c r="EH198" i="21" s="1"/>
  <c r="BD62" i="19"/>
  <c r="EI198" i="21" s="1"/>
  <c r="BE62" i="19"/>
  <c r="EJ198" i="21" s="1"/>
  <c r="BF62" i="19"/>
  <c r="EK198" i="21" s="1"/>
  <c r="BG62" i="19"/>
  <c r="EL198" i="21" s="1"/>
  <c r="BH62" i="19"/>
  <c r="EM198" i="21" s="1"/>
  <c r="BI62" i="19"/>
  <c r="EN198" i="21" s="1"/>
  <c r="BJ62" i="19"/>
  <c r="EO198" i="21" s="1"/>
  <c r="BK62" i="19"/>
  <c r="EP198" i="21" s="1"/>
  <c r="BL62" i="19"/>
  <c r="EQ198" i="21" s="1"/>
  <c r="BM62" i="19"/>
  <c r="ER198" i="21" s="1"/>
  <c r="BN62" i="19"/>
  <c r="ES198" i="21" s="1"/>
  <c r="BO62" i="19"/>
  <c r="ET198" i="21" s="1"/>
  <c r="BP62" i="19"/>
  <c r="EU198" i="21" s="1"/>
  <c r="BQ62" i="19"/>
  <c r="EV198" i="21" s="1"/>
  <c r="BR62" i="19"/>
  <c r="EW198" i="21" s="1"/>
  <c r="BS62" i="19"/>
  <c r="EX198" i="21" s="1"/>
  <c r="BT62" i="19"/>
  <c r="EY198" i="21" s="1"/>
  <c r="BU62" i="19"/>
  <c r="EZ198" i="21" s="1"/>
  <c r="BV62" i="19"/>
  <c r="FA198" i="21" s="1"/>
  <c r="BW62" i="19"/>
  <c r="FB198" i="21" s="1"/>
  <c r="BX62" i="19"/>
  <c r="FC198" i="21" s="1"/>
  <c r="BY62" i="19"/>
  <c r="FD198" i="21" s="1"/>
  <c r="BZ62" i="19"/>
  <c r="FE198" i="21" s="1"/>
  <c r="CA62" i="19"/>
  <c r="FF198" i="21" s="1"/>
  <c r="CB62" i="19"/>
  <c r="FG198" i="21" s="1"/>
  <c r="CC62" i="19"/>
  <c r="FH198" i="21" s="1"/>
  <c r="CD62" i="19"/>
  <c r="FI198" i="21" s="1"/>
  <c r="CE62" i="19"/>
  <c r="FJ198" i="21" s="1"/>
  <c r="CF62" i="19"/>
  <c r="FK198" i="21" s="1"/>
  <c r="CG62" i="19"/>
  <c r="FL198" i="21" s="1"/>
  <c r="L63" i="19"/>
  <c r="CQ199" i="21" s="1"/>
  <c r="M63" i="19"/>
  <c r="CR199" i="21" s="1"/>
  <c r="N63" i="19"/>
  <c r="CS199" i="21" s="1"/>
  <c r="O63" i="19"/>
  <c r="CT199" i="21" s="1"/>
  <c r="P63" i="19"/>
  <c r="CU199" i="21" s="1"/>
  <c r="Q63" i="19"/>
  <c r="CV199" i="21" s="1"/>
  <c r="R63" i="19"/>
  <c r="CW199" i="21" s="1"/>
  <c r="S63" i="19"/>
  <c r="CX199" i="21" s="1"/>
  <c r="T63" i="19"/>
  <c r="CY199" i="21" s="1"/>
  <c r="U63" i="19"/>
  <c r="CZ199" i="21" s="1"/>
  <c r="V63" i="19"/>
  <c r="DA199" i="21" s="1"/>
  <c r="W63" i="19"/>
  <c r="DB199" i="21" s="1"/>
  <c r="X63" i="19"/>
  <c r="DC199" i="21" s="1"/>
  <c r="Y63" i="19"/>
  <c r="DD199" i="21" s="1"/>
  <c r="Z63" i="19"/>
  <c r="DE199" i="21" s="1"/>
  <c r="AA63" i="19"/>
  <c r="DF199" i="21" s="1"/>
  <c r="AB63" i="19"/>
  <c r="DG199" i="21" s="1"/>
  <c r="AC63" i="19"/>
  <c r="DH199" i="21" s="1"/>
  <c r="AD63" i="19"/>
  <c r="DI199" i="21" s="1"/>
  <c r="AE63" i="19"/>
  <c r="DJ199" i="21" s="1"/>
  <c r="AF63" i="19"/>
  <c r="DK199" i="21" s="1"/>
  <c r="AG63" i="19"/>
  <c r="DL199" i="21" s="1"/>
  <c r="AH63" i="19"/>
  <c r="DM199" i="21" s="1"/>
  <c r="AI63" i="19"/>
  <c r="DN199" i="21" s="1"/>
  <c r="AJ63" i="19"/>
  <c r="DO199" i="21" s="1"/>
  <c r="AK63" i="19"/>
  <c r="DP199" i="21" s="1"/>
  <c r="AL63" i="19"/>
  <c r="DQ199" i="21" s="1"/>
  <c r="AM63" i="19"/>
  <c r="DR199" i="21" s="1"/>
  <c r="AN63" i="19"/>
  <c r="DS199" i="21" s="1"/>
  <c r="AO63" i="19"/>
  <c r="DT199" i="21" s="1"/>
  <c r="AP63" i="19"/>
  <c r="DU199" i="21" s="1"/>
  <c r="AQ63" i="19"/>
  <c r="DV199" i="21" s="1"/>
  <c r="AR63" i="19"/>
  <c r="DW199" i="21" s="1"/>
  <c r="AS63" i="19"/>
  <c r="DX199" i="21" s="1"/>
  <c r="AT63" i="19"/>
  <c r="DY199" i="21" s="1"/>
  <c r="AU63" i="19"/>
  <c r="DZ199" i="21" s="1"/>
  <c r="AV63" i="19"/>
  <c r="EA199" i="21" s="1"/>
  <c r="AW63" i="19"/>
  <c r="EB199" i="21" s="1"/>
  <c r="AX63" i="19"/>
  <c r="EC199" i="21" s="1"/>
  <c r="AY63" i="19"/>
  <c r="ED199" i="21" s="1"/>
  <c r="AZ63" i="19"/>
  <c r="EE199" i="21" s="1"/>
  <c r="BA63" i="19"/>
  <c r="EF199" i="21" s="1"/>
  <c r="BB63" i="19"/>
  <c r="EG199" i="21" s="1"/>
  <c r="BC63" i="19"/>
  <c r="EH199" i="21" s="1"/>
  <c r="BD63" i="19"/>
  <c r="EI199" i="21" s="1"/>
  <c r="BE63" i="19"/>
  <c r="EJ199" i="21" s="1"/>
  <c r="BF63" i="19"/>
  <c r="EK199" i="21" s="1"/>
  <c r="BG63" i="19"/>
  <c r="EL199" i="21" s="1"/>
  <c r="BH63" i="19"/>
  <c r="EM199" i="21" s="1"/>
  <c r="BI63" i="19"/>
  <c r="EN199" i="21" s="1"/>
  <c r="BJ63" i="19"/>
  <c r="EO199" i="21" s="1"/>
  <c r="BK63" i="19"/>
  <c r="EP199" i="21" s="1"/>
  <c r="BL63" i="19"/>
  <c r="EQ199" i="21" s="1"/>
  <c r="BM63" i="19"/>
  <c r="ER199" i="21" s="1"/>
  <c r="BN63" i="19"/>
  <c r="ES199" i="21" s="1"/>
  <c r="BO63" i="19"/>
  <c r="ET199" i="21" s="1"/>
  <c r="BP63" i="19"/>
  <c r="EU199" i="21" s="1"/>
  <c r="BQ63" i="19"/>
  <c r="EV199" i="21" s="1"/>
  <c r="BR63" i="19"/>
  <c r="EW199" i="21" s="1"/>
  <c r="BS63" i="19"/>
  <c r="EX199" i="21" s="1"/>
  <c r="BT63" i="19"/>
  <c r="EY199" i="21" s="1"/>
  <c r="BU63" i="19"/>
  <c r="EZ199" i="21" s="1"/>
  <c r="BV63" i="19"/>
  <c r="FA199" i="21" s="1"/>
  <c r="BW63" i="19"/>
  <c r="FB199" i="21" s="1"/>
  <c r="BX63" i="19"/>
  <c r="FC199" i="21" s="1"/>
  <c r="BY63" i="19"/>
  <c r="FD199" i="21" s="1"/>
  <c r="BZ63" i="19"/>
  <c r="FE199" i="21" s="1"/>
  <c r="CA63" i="19"/>
  <c r="FF199" i="21" s="1"/>
  <c r="CB63" i="19"/>
  <c r="FG199" i="21" s="1"/>
  <c r="CC63" i="19"/>
  <c r="FH199" i="21" s="1"/>
  <c r="CD63" i="19"/>
  <c r="FI199" i="21" s="1"/>
  <c r="CE63" i="19"/>
  <c r="FJ199" i="21" s="1"/>
  <c r="CF63" i="19"/>
  <c r="FK199" i="21" s="1"/>
  <c r="CG63" i="19"/>
  <c r="FL199" i="21" s="1"/>
  <c r="L64" i="19"/>
  <c r="CQ200" i="21" s="1"/>
  <c r="M64" i="19"/>
  <c r="CR200" i="21" s="1"/>
  <c r="N64" i="19"/>
  <c r="CS200" i="21" s="1"/>
  <c r="O64" i="19"/>
  <c r="CT200" i="21" s="1"/>
  <c r="P64" i="19"/>
  <c r="CU200" i="21" s="1"/>
  <c r="Q64" i="19"/>
  <c r="CV200" i="21" s="1"/>
  <c r="R64" i="19"/>
  <c r="CW200" i="21" s="1"/>
  <c r="S64" i="19"/>
  <c r="CX200" i="21" s="1"/>
  <c r="T64" i="19"/>
  <c r="CY200" i="21" s="1"/>
  <c r="U64" i="19"/>
  <c r="CZ200" i="21" s="1"/>
  <c r="V64" i="19"/>
  <c r="DA200" i="21" s="1"/>
  <c r="W64" i="19"/>
  <c r="DB200" i="21" s="1"/>
  <c r="X64" i="19"/>
  <c r="DC200" i="21" s="1"/>
  <c r="Y64" i="19"/>
  <c r="DD200" i="21" s="1"/>
  <c r="Z64" i="19"/>
  <c r="DE200" i="21" s="1"/>
  <c r="AA64" i="19"/>
  <c r="DF200" i="21" s="1"/>
  <c r="AB64" i="19"/>
  <c r="DG200" i="21" s="1"/>
  <c r="AC64" i="19"/>
  <c r="DH200" i="21" s="1"/>
  <c r="AD64" i="19"/>
  <c r="DI200" i="21" s="1"/>
  <c r="AE64" i="19"/>
  <c r="DJ200" i="21" s="1"/>
  <c r="AF64" i="19"/>
  <c r="DK200" i="21" s="1"/>
  <c r="AG64" i="19"/>
  <c r="DL200" i="21" s="1"/>
  <c r="AH64" i="19"/>
  <c r="DM200" i="21" s="1"/>
  <c r="AI64" i="19"/>
  <c r="DN200" i="21" s="1"/>
  <c r="AJ64" i="19"/>
  <c r="DO200" i="21" s="1"/>
  <c r="AK64" i="19"/>
  <c r="DP200" i="21" s="1"/>
  <c r="AL64" i="19"/>
  <c r="DQ200" i="21" s="1"/>
  <c r="AM64" i="19"/>
  <c r="DR200" i="21" s="1"/>
  <c r="AN64" i="19"/>
  <c r="DS200" i="21" s="1"/>
  <c r="AO64" i="19"/>
  <c r="DT200" i="21" s="1"/>
  <c r="AP64" i="19"/>
  <c r="DU200" i="21" s="1"/>
  <c r="AQ64" i="19"/>
  <c r="DV200" i="21" s="1"/>
  <c r="AR64" i="19"/>
  <c r="DW200" i="21" s="1"/>
  <c r="AS64" i="19"/>
  <c r="DX200" i="21" s="1"/>
  <c r="AT64" i="19"/>
  <c r="DY200" i="21" s="1"/>
  <c r="AU64" i="19"/>
  <c r="DZ200" i="21" s="1"/>
  <c r="AV64" i="19"/>
  <c r="EA200" i="21" s="1"/>
  <c r="AW64" i="19"/>
  <c r="EB200" i="21" s="1"/>
  <c r="AX64" i="19"/>
  <c r="EC200" i="21" s="1"/>
  <c r="AY64" i="19"/>
  <c r="ED200" i="21" s="1"/>
  <c r="AZ64" i="19"/>
  <c r="EE200" i="21" s="1"/>
  <c r="BA64" i="19"/>
  <c r="EF200" i="21" s="1"/>
  <c r="BB64" i="19"/>
  <c r="EG200" i="21" s="1"/>
  <c r="BC64" i="19"/>
  <c r="EH200" i="21" s="1"/>
  <c r="BD64" i="19"/>
  <c r="EI200" i="21" s="1"/>
  <c r="BE64" i="19"/>
  <c r="EJ200" i="21" s="1"/>
  <c r="BF64" i="19"/>
  <c r="EK200" i="21" s="1"/>
  <c r="BG64" i="19"/>
  <c r="EL200" i="21" s="1"/>
  <c r="BH64" i="19"/>
  <c r="EM200" i="21" s="1"/>
  <c r="BI64" i="19"/>
  <c r="EN200" i="21" s="1"/>
  <c r="BJ64" i="19"/>
  <c r="EO200" i="21" s="1"/>
  <c r="BK64" i="19"/>
  <c r="EP200" i="21" s="1"/>
  <c r="BL64" i="19"/>
  <c r="EQ200" i="21" s="1"/>
  <c r="BM64" i="19"/>
  <c r="ER200" i="21" s="1"/>
  <c r="BN64" i="19"/>
  <c r="ES200" i="21" s="1"/>
  <c r="BO64" i="19"/>
  <c r="ET200" i="21" s="1"/>
  <c r="BP64" i="19"/>
  <c r="EU200" i="21" s="1"/>
  <c r="BQ64" i="19"/>
  <c r="EV200" i="21" s="1"/>
  <c r="BR64" i="19"/>
  <c r="EW200" i="21" s="1"/>
  <c r="BS64" i="19"/>
  <c r="EX200" i="21" s="1"/>
  <c r="BT64" i="19"/>
  <c r="EY200" i="21" s="1"/>
  <c r="BU64" i="19"/>
  <c r="EZ200" i="21" s="1"/>
  <c r="BV64" i="19"/>
  <c r="FA200" i="21" s="1"/>
  <c r="BW64" i="19"/>
  <c r="FB200" i="21" s="1"/>
  <c r="BX64" i="19"/>
  <c r="FC200" i="21" s="1"/>
  <c r="BY64" i="19"/>
  <c r="FD200" i="21" s="1"/>
  <c r="BZ64" i="19"/>
  <c r="FE200" i="21" s="1"/>
  <c r="CA64" i="19"/>
  <c r="FF200" i="21" s="1"/>
  <c r="CB64" i="19"/>
  <c r="FG200" i="21" s="1"/>
  <c r="CC64" i="19"/>
  <c r="FH200" i="21" s="1"/>
  <c r="CD64" i="19"/>
  <c r="FI200" i="21" s="1"/>
  <c r="CE64" i="19"/>
  <c r="FJ200" i="21" s="1"/>
  <c r="CF64" i="19"/>
  <c r="FK200" i="21" s="1"/>
  <c r="CG64" i="19"/>
  <c r="FL200" i="21" s="1"/>
  <c r="L65" i="19"/>
  <c r="CQ201" i="21" s="1"/>
  <c r="M65" i="19"/>
  <c r="CR201" i="21" s="1"/>
  <c r="N65" i="19"/>
  <c r="CS201" i="21" s="1"/>
  <c r="O65" i="19"/>
  <c r="CT201" i="21" s="1"/>
  <c r="P65" i="19"/>
  <c r="CU201" i="21" s="1"/>
  <c r="Q65" i="19"/>
  <c r="CV201" i="21" s="1"/>
  <c r="R65" i="19"/>
  <c r="CW201" i="21" s="1"/>
  <c r="S65" i="19"/>
  <c r="CX201" i="21" s="1"/>
  <c r="T65" i="19"/>
  <c r="CY201" i="21" s="1"/>
  <c r="U65" i="19"/>
  <c r="CZ201" i="21" s="1"/>
  <c r="V65" i="19"/>
  <c r="DA201" i="21" s="1"/>
  <c r="W65" i="19"/>
  <c r="DB201" i="21" s="1"/>
  <c r="X65" i="19"/>
  <c r="DC201" i="21" s="1"/>
  <c r="Y65" i="19"/>
  <c r="DD201" i="21" s="1"/>
  <c r="Z65" i="19"/>
  <c r="DE201" i="21" s="1"/>
  <c r="AA65" i="19"/>
  <c r="DF201" i="21" s="1"/>
  <c r="AB65" i="19"/>
  <c r="DG201" i="21" s="1"/>
  <c r="AC65" i="19"/>
  <c r="DH201" i="21" s="1"/>
  <c r="AD65" i="19"/>
  <c r="DI201" i="21" s="1"/>
  <c r="AE65" i="19"/>
  <c r="DJ201" i="21" s="1"/>
  <c r="AF65" i="19"/>
  <c r="DK201" i="21" s="1"/>
  <c r="AG65" i="19"/>
  <c r="DL201" i="21" s="1"/>
  <c r="AH65" i="19"/>
  <c r="DM201" i="21" s="1"/>
  <c r="AI65" i="19"/>
  <c r="DN201" i="21" s="1"/>
  <c r="AJ65" i="19"/>
  <c r="DO201" i="21" s="1"/>
  <c r="AK65" i="19"/>
  <c r="DP201" i="21" s="1"/>
  <c r="AL65" i="19"/>
  <c r="DQ201" i="21" s="1"/>
  <c r="AM65" i="19"/>
  <c r="DR201" i="21" s="1"/>
  <c r="AN65" i="19"/>
  <c r="DS201" i="21" s="1"/>
  <c r="AO65" i="19"/>
  <c r="DT201" i="21" s="1"/>
  <c r="AP65" i="19"/>
  <c r="DU201" i="21" s="1"/>
  <c r="AQ65" i="19"/>
  <c r="DV201" i="21" s="1"/>
  <c r="AR65" i="19"/>
  <c r="DW201" i="21" s="1"/>
  <c r="AS65" i="19"/>
  <c r="DX201" i="21" s="1"/>
  <c r="AT65" i="19"/>
  <c r="DY201" i="21" s="1"/>
  <c r="AU65" i="19"/>
  <c r="DZ201" i="21" s="1"/>
  <c r="AV65" i="19"/>
  <c r="EA201" i="21" s="1"/>
  <c r="AW65" i="19"/>
  <c r="EB201" i="21" s="1"/>
  <c r="AX65" i="19"/>
  <c r="EC201" i="21" s="1"/>
  <c r="AY65" i="19"/>
  <c r="ED201" i="21" s="1"/>
  <c r="AZ65" i="19"/>
  <c r="EE201" i="21" s="1"/>
  <c r="BA65" i="19"/>
  <c r="EF201" i="21" s="1"/>
  <c r="BB65" i="19"/>
  <c r="EG201" i="21" s="1"/>
  <c r="BC65" i="19"/>
  <c r="EH201" i="21" s="1"/>
  <c r="BD65" i="19"/>
  <c r="EI201" i="21" s="1"/>
  <c r="BE65" i="19"/>
  <c r="EJ201" i="21" s="1"/>
  <c r="BF65" i="19"/>
  <c r="EK201" i="21" s="1"/>
  <c r="BG65" i="19"/>
  <c r="EL201" i="21" s="1"/>
  <c r="BH65" i="19"/>
  <c r="EM201" i="21" s="1"/>
  <c r="BI65" i="19"/>
  <c r="EN201" i="21" s="1"/>
  <c r="BJ65" i="19"/>
  <c r="EO201" i="21" s="1"/>
  <c r="BK65" i="19"/>
  <c r="EP201" i="21" s="1"/>
  <c r="BL65" i="19"/>
  <c r="EQ201" i="21" s="1"/>
  <c r="BM65" i="19"/>
  <c r="ER201" i="21" s="1"/>
  <c r="BN65" i="19"/>
  <c r="ES201" i="21" s="1"/>
  <c r="BO65" i="19"/>
  <c r="ET201" i="21" s="1"/>
  <c r="BP65" i="19"/>
  <c r="EU201" i="21" s="1"/>
  <c r="BQ65" i="19"/>
  <c r="EV201" i="21" s="1"/>
  <c r="BR65" i="19"/>
  <c r="EW201" i="21" s="1"/>
  <c r="BS65" i="19"/>
  <c r="EX201" i="21" s="1"/>
  <c r="BT65" i="19"/>
  <c r="EY201" i="21" s="1"/>
  <c r="BU65" i="19"/>
  <c r="EZ201" i="21" s="1"/>
  <c r="BV65" i="19"/>
  <c r="FA201" i="21" s="1"/>
  <c r="BW65" i="19"/>
  <c r="FB201" i="21" s="1"/>
  <c r="BX65" i="19"/>
  <c r="FC201" i="21" s="1"/>
  <c r="BY65" i="19"/>
  <c r="FD201" i="21" s="1"/>
  <c r="BZ65" i="19"/>
  <c r="FE201" i="21" s="1"/>
  <c r="CA65" i="19"/>
  <c r="FF201" i="21" s="1"/>
  <c r="CB65" i="19"/>
  <c r="FG201" i="21" s="1"/>
  <c r="CC65" i="19"/>
  <c r="FH201" i="21" s="1"/>
  <c r="CD65" i="19"/>
  <c r="FI201" i="21" s="1"/>
  <c r="CE65" i="19"/>
  <c r="FJ201" i="21" s="1"/>
  <c r="CF65" i="19"/>
  <c r="FK201" i="21" s="1"/>
  <c r="CG65" i="19"/>
  <c r="FL201" i="21" s="1"/>
  <c r="L66" i="19"/>
  <c r="CQ202" i="21" s="1"/>
  <c r="M66" i="19"/>
  <c r="CR202" i="21" s="1"/>
  <c r="N66" i="19"/>
  <c r="CS202" i="21" s="1"/>
  <c r="O66" i="19"/>
  <c r="CT202" i="21" s="1"/>
  <c r="P66" i="19"/>
  <c r="CU202" i="21" s="1"/>
  <c r="Q66" i="19"/>
  <c r="CV202" i="21" s="1"/>
  <c r="R66" i="19"/>
  <c r="CW202" i="21" s="1"/>
  <c r="S66" i="19"/>
  <c r="CX202" i="21" s="1"/>
  <c r="T66" i="19"/>
  <c r="CY202" i="21" s="1"/>
  <c r="U66" i="19"/>
  <c r="CZ202" i="21" s="1"/>
  <c r="V66" i="19"/>
  <c r="DA202" i="21" s="1"/>
  <c r="W66" i="19"/>
  <c r="DB202" i="21" s="1"/>
  <c r="X66" i="19"/>
  <c r="DC202" i="21" s="1"/>
  <c r="Y66" i="19"/>
  <c r="DD202" i="21" s="1"/>
  <c r="Z66" i="19"/>
  <c r="DE202" i="21" s="1"/>
  <c r="AA66" i="19"/>
  <c r="DF202" i="21" s="1"/>
  <c r="AB66" i="19"/>
  <c r="DG202" i="21" s="1"/>
  <c r="AC66" i="19"/>
  <c r="DH202" i="21" s="1"/>
  <c r="AD66" i="19"/>
  <c r="DI202" i="21" s="1"/>
  <c r="AE66" i="19"/>
  <c r="DJ202" i="21" s="1"/>
  <c r="AF66" i="19"/>
  <c r="DK202" i="21" s="1"/>
  <c r="AG66" i="19"/>
  <c r="DL202" i="21" s="1"/>
  <c r="AH66" i="19"/>
  <c r="DM202" i="21" s="1"/>
  <c r="AI66" i="19"/>
  <c r="DN202" i="21" s="1"/>
  <c r="AJ66" i="19"/>
  <c r="DO202" i="21" s="1"/>
  <c r="AK66" i="19"/>
  <c r="DP202" i="21" s="1"/>
  <c r="AL66" i="19"/>
  <c r="DQ202" i="21" s="1"/>
  <c r="AM66" i="19"/>
  <c r="DR202" i="21" s="1"/>
  <c r="AN66" i="19"/>
  <c r="DS202" i="21" s="1"/>
  <c r="AO66" i="19"/>
  <c r="DT202" i="21" s="1"/>
  <c r="AP66" i="19"/>
  <c r="DU202" i="21" s="1"/>
  <c r="AQ66" i="19"/>
  <c r="DV202" i="21" s="1"/>
  <c r="AR66" i="19"/>
  <c r="DW202" i="21" s="1"/>
  <c r="AS66" i="19"/>
  <c r="DX202" i="21" s="1"/>
  <c r="AT66" i="19"/>
  <c r="DY202" i="21" s="1"/>
  <c r="AU66" i="19"/>
  <c r="DZ202" i="21" s="1"/>
  <c r="AV66" i="19"/>
  <c r="EA202" i="21" s="1"/>
  <c r="AW66" i="19"/>
  <c r="EB202" i="21" s="1"/>
  <c r="AX66" i="19"/>
  <c r="EC202" i="21" s="1"/>
  <c r="AY66" i="19"/>
  <c r="ED202" i="21" s="1"/>
  <c r="AZ66" i="19"/>
  <c r="EE202" i="21" s="1"/>
  <c r="BA66" i="19"/>
  <c r="EF202" i="21" s="1"/>
  <c r="BB66" i="19"/>
  <c r="EG202" i="21" s="1"/>
  <c r="BC66" i="19"/>
  <c r="EH202" i="21" s="1"/>
  <c r="BD66" i="19"/>
  <c r="EI202" i="21" s="1"/>
  <c r="BE66" i="19"/>
  <c r="EJ202" i="21" s="1"/>
  <c r="BF66" i="19"/>
  <c r="EK202" i="21" s="1"/>
  <c r="BG66" i="19"/>
  <c r="EL202" i="21" s="1"/>
  <c r="BH66" i="19"/>
  <c r="EM202" i="21" s="1"/>
  <c r="BI66" i="19"/>
  <c r="EN202" i="21" s="1"/>
  <c r="BJ66" i="19"/>
  <c r="EO202" i="21" s="1"/>
  <c r="BK66" i="19"/>
  <c r="EP202" i="21" s="1"/>
  <c r="BL66" i="19"/>
  <c r="EQ202" i="21" s="1"/>
  <c r="BM66" i="19"/>
  <c r="ER202" i="21" s="1"/>
  <c r="BN66" i="19"/>
  <c r="ES202" i="21" s="1"/>
  <c r="BO66" i="19"/>
  <c r="ET202" i="21" s="1"/>
  <c r="BP66" i="19"/>
  <c r="EU202" i="21" s="1"/>
  <c r="BQ66" i="19"/>
  <c r="EV202" i="21" s="1"/>
  <c r="BR66" i="19"/>
  <c r="EW202" i="21" s="1"/>
  <c r="BS66" i="19"/>
  <c r="EX202" i="21" s="1"/>
  <c r="BT66" i="19"/>
  <c r="EY202" i="21" s="1"/>
  <c r="BU66" i="19"/>
  <c r="EZ202" i="21" s="1"/>
  <c r="BV66" i="19"/>
  <c r="FA202" i="21" s="1"/>
  <c r="BW66" i="19"/>
  <c r="FB202" i="21" s="1"/>
  <c r="BX66" i="19"/>
  <c r="FC202" i="21" s="1"/>
  <c r="BY66" i="19"/>
  <c r="FD202" i="21" s="1"/>
  <c r="BZ66" i="19"/>
  <c r="FE202" i="21" s="1"/>
  <c r="CA66" i="19"/>
  <c r="FF202" i="21" s="1"/>
  <c r="CB66" i="19"/>
  <c r="FG202" i="21" s="1"/>
  <c r="CC66" i="19"/>
  <c r="FH202" i="21" s="1"/>
  <c r="CD66" i="19"/>
  <c r="FI202" i="21" s="1"/>
  <c r="CE66" i="19"/>
  <c r="FJ202" i="21" s="1"/>
  <c r="CF66" i="19"/>
  <c r="FK202" i="21" s="1"/>
  <c r="CG66" i="19"/>
  <c r="FL202" i="21" s="1"/>
  <c r="L67" i="19"/>
  <c r="CQ203" i="21" s="1"/>
  <c r="M67" i="19"/>
  <c r="CR203" i="21" s="1"/>
  <c r="N67" i="19"/>
  <c r="CS203" i="21" s="1"/>
  <c r="O67" i="19"/>
  <c r="CT203" i="21" s="1"/>
  <c r="P67" i="19"/>
  <c r="CU203" i="21" s="1"/>
  <c r="Q67" i="19"/>
  <c r="CV203" i="21" s="1"/>
  <c r="R67" i="19"/>
  <c r="CW203" i="21" s="1"/>
  <c r="S67" i="19"/>
  <c r="CX203" i="21" s="1"/>
  <c r="T67" i="19"/>
  <c r="CY203" i="21" s="1"/>
  <c r="U67" i="19"/>
  <c r="CZ203" i="21" s="1"/>
  <c r="V67" i="19"/>
  <c r="DA203" i="21" s="1"/>
  <c r="W67" i="19"/>
  <c r="DB203" i="21" s="1"/>
  <c r="X67" i="19"/>
  <c r="DC203" i="21" s="1"/>
  <c r="Y67" i="19"/>
  <c r="DD203" i="21" s="1"/>
  <c r="Z67" i="19"/>
  <c r="DE203" i="21" s="1"/>
  <c r="AA67" i="19"/>
  <c r="DF203" i="21" s="1"/>
  <c r="AB67" i="19"/>
  <c r="DG203" i="21" s="1"/>
  <c r="AC67" i="19"/>
  <c r="DH203" i="21" s="1"/>
  <c r="AD67" i="19"/>
  <c r="DI203" i="21" s="1"/>
  <c r="AE67" i="19"/>
  <c r="DJ203" i="21" s="1"/>
  <c r="AF67" i="19"/>
  <c r="DK203" i="21" s="1"/>
  <c r="AG67" i="19"/>
  <c r="DL203" i="21" s="1"/>
  <c r="AH67" i="19"/>
  <c r="DM203" i="21" s="1"/>
  <c r="AI67" i="19"/>
  <c r="DN203" i="21" s="1"/>
  <c r="AJ67" i="19"/>
  <c r="DO203" i="21" s="1"/>
  <c r="AK67" i="19"/>
  <c r="DP203" i="21" s="1"/>
  <c r="AL67" i="19"/>
  <c r="DQ203" i="21" s="1"/>
  <c r="AM67" i="19"/>
  <c r="DR203" i="21" s="1"/>
  <c r="AN67" i="19"/>
  <c r="DS203" i="21" s="1"/>
  <c r="AO67" i="19"/>
  <c r="DT203" i="21" s="1"/>
  <c r="AP67" i="19"/>
  <c r="DU203" i="21" s="1"/>
  <c r="AQ67" i="19"/>
  <c r="DV203" i="21" s="1"/>
  <c r="AR67" i="19"/>
  <c r="DW203" i="21" s="1"/>
  <c r="AS67" i="19"/>
  <c r="DX203" i="21" s="1"/>
  <c r="AT67" i="19"/>
  <c r="DY203" i="21" s="1"/>
  <c r="AU67" i="19"/>
  <c r="DZ203" i="21" s="1"/>
  <c r="AV67" i="19"/>
  <c r="EA203" i="21" s="1"/>
  <c r="AW67" i="19"/>
  <c r="EB203" i="21" s="1"/>
  <c r="AX67" i="19"/>
  <c r="EC203" i="21" s="1"/>
  <c r="AY67" i="19"/>
  <c r="ED203" i="21" s="1"/>
  <c r="AZ67" i="19"/>
  <c r="EE203" i="21" s="1"/>
  <c r="BA67" i="19"/>
  <c r="EF203" i="21" s="1"/>
  <c r="BB67" i="19"/>
  <c r="EG203" i="21" s="1"/>
  <c r="BC67" i="19"/>
  <c r="EH203" i="21" s="1"/>
  <c r="BD67" i="19"/>
  <c r="EI203" i="21" s="1"/>
  <c r="BE67" i="19"/>
  <c r="EJ203" i="21" s="1"/>
  <c r="BF67" i="19"/>
  <c r="EK203" i="21" s="1"/>
  <c r="BG67" i="19"/>
  <c r="EL203" i="21" s="1"/>
  <c r="BH67" i="19"/>
  <c r="EM203" i="21" s="1"/>
  <c r="BI67" i="19"/>
  <c r="EN203" i="21" s="1"/>
  <c r="BJ67" i="19"/>
  <c r="EO203" i="21" s="1"/>
  <c r="BK67" i="19"/>
  <c r="EP203" i="21" s="1"/>
  <c r="BL67" i="19"/>
  <c r="EQ203" i="21" s="1"/>
  <c r="BM67" i="19"/>
  <c r="ER203" i="21" s="1"/>
  <c r="BN67" i="19"/>
  <c r="ES203" i="21" s="1"/>
  <c r="BO67" i="19"/>
  <c r="ET203" i="21" s="1"/>
  <c r="BP67" i="19"/>
  <c r="EU203" i="21" s="1"/>
  <c r="BQ67" i="19"/>
  <c r="EV203" i="21" s="1"/>
  <c r="BR67" i="19"/>
  <c r="EW203" i="21" s="1"/>
  <c r="BS67" i="19"/>
  <c r="EX203" i="21" s="1"/>
  <c r="BT67" i="19"/>
  <c r="EY203" i="21" s="1"/>
  <c r="BU67" i="19"/>
  <c r="EZ203" i="21" s="1"/>
  <c r="BV67" i="19"/>
  <c r="FA203" i="21" s="1"/>
  <c r="BW67" i="19"/>
  <c r="FB203" i="21" s="1"/>
  <c r="BX67" i="19"/>
  <c r="FC203" i="21" s="1"/>
  <c r="BY67" i="19"/>
  <c r="FD203" i="21" s="1"/>
  <c r="BZ67" i="19"/>
  <c r="FE203" i="21" s="1"/>
  <c r="CA67" i="19"/>
  <c r="FF203" i="21" s="1"/>
  <c r="CB67" i="19"/>
  <c r="FG203" i="21" s="1"/>
  <c r="CC67" i="19"/>
  <c r="FH203" i="21" s="1"/>
  <c r="CD67" i="19"/>
  <c r="FI203" i="21" s="1"/>
  <c r="CE67" i="19"/>
  <c r="FJ203" i="21" s="1"/>
  <c r="CF67" i="19"/>
  <c r="FK203" i="21" s="1"/>
  <c r="CG67" i="19"/>
  <c r="FL203" i="21" s="1"/>
  <c r="L68" i="19"/>
  <c r="CQ204" i="21" s="1"/>
  <c r="M68" i="19"/>
  <c r="CR204" i="21" s="1"/>
  <c r="N68" i="19"/>
  <c r="CS204" i="21" s="1"/>
  <c r="O68" i="19"/>
  <c r="CT204" i="21" s="1"/>
  <c r="P68" i="19"/>
  <c r="CU204" i="21" s="1"/>
  <c r="Q68" i="19"/>
  <c r="CV204" i="21" s="1"/>
  <c r="R68" i="19"/>
  <c r="CW204" i="21" s="1"/>
  <c r="S68" i="19"/>
  <c r="CX204" i="21" s="1"/>
  <c r="T68" i="19"/>
  <c r="CY204" i="21" s="1"/>
  <c r="U68" i="19"/>
  <c r="CZ204" i="21" s="1"/>
  <c r="V68" i="19"/>
  <c r="DA204" i="21" s="1"/>
  <c r="W68" i="19"/>
  <c r="DB204" i="21" s="1"/>
  <c r="X68" i="19"/>
  <c r="DC204" i="21" s="1"/>
  <c r="Y68" i="19"/>
  <c r="DD204" i="21" s="1"/>
  <c r="Z68" i="19"/>
  <c r="DE204" i="21" s="1"/>
  <c r="AA68" i="19"/>
  <c r="DF204" i="21" s="1"/>
  <c r="AB68" i="19"/>
  <c r="DG204" i="21" s="1"/>
  <c r="AC68" i="19"/>
  <c r="DH204" i="21" s="1"/>
  <c r="AD68" i="19"/>
  <c r="DI204" i="21" s="1"/>
  <c r="AE68" i="19"/>
  <c r="DJ204" i="21" s="1"/>
  <c r="AF68" i="19"/>
  <c r="DK204" i="21" s="1"/>
  <c r="AG68" i="19"/>
  <c r="DL204" i="21" s="1"/>
  <c r="AH68" i="19"/>
  <c r="DM204" i="21" s="1"/>
  <c r="AI68" i="19"/>
  <c r="DN204" i="21" s="1"/>
  <c r="AJ68" i="19"/>
  <c r="DO204" i="21" s="1"/>
  <c r="AK68" i="19"/>
  <c r="DP204" i="21" s="1"/>
  <c r="AL68" i="19"/>
  <c r="DQ204" i="21" s="1"/>
  <c r="AM68" i="19"/>
  <c r="DR204" i="21" s="1"/>
  <c r="AN68" i="19"/>
  <c r="DS204" i="21" s="1"/>
  <c r="AO68" i="19"/>
  <c r="DT204" i="21" s="1"/>
  <c r="AP68" i="19"/>
  <c r="DU204" i="21" s="1"/>
  <c r="AQ68" i="19"/>
  <c r="DV204" i="21" s="1"/>
  <c r="AR68" i="19"/>
  <c r="DW204" i="21" s="1"/>
  <c r="AS68" i="19"/>
  <c r="DX204" i="21" s="1"/>
  <c r="AT68" i="19"/>
  <c r="DY204" i="21" s="1"/>
  <c r="AU68" i="19"/>
  <c r="DZ204" i="21" s="1"/>
  <c r="AV68" i="19"/>
  <c r="EA204" i="21" s="1"/>
  <c r="AW68" i="19"/>
  <c r="EB204" i="21" s="1"/>
  <c r="AX68" i="19"/>
  <c r="EC204" i="21" s="1"/>
  <c r="AY68" i="19"/>
  <c r="ED204" i="21" s="1"/>
  <c r="AZ68" i="19"/>
  <c r="EE204" i="21" s="1"/>
  <c r="BA68" i="19"/>
  <c r="EF204" i="21" s="1"/>
  <c r="BB68" i="19"/>
  <c r="EG204" i="21" s="1"/>
  <c r="BC68" i="19"/>
  <c r="EH204" i="21" s="1"/>
  <c r="BD68" i="19"/>
  <c r="EI204" i="21" s="1"/>
  <c r="BE68" i="19"/>
  <c r="EJ204" i="21" s="1"/>
  <c r="BF68" i="19"/>
  <c r="EK204" i="21" s="1"/>
  <c r="BG68" i="19"/>
  <c r="EL204" i="21" s="1"/>
  <c r="BH68" i="19"/>
  <c r="EM204" i="21" s="1"/>
  <c r="BI68" i="19"/>
  <c r="EN204" i="21" s="1"/>
  <c r="BJ68" i="19"/>
  <c r="EO204" i="21" s="1"/>
  <c r="BK68" i="19"/>
  <c r="EP204" i="21" s="1"/>
  <c r="BL68" i="19"/>
  <c r="EQ204" i="21" s="1"/>
  <c r="BM68" i="19"/>
  <c r="ER204" i="21" s="1"/>
  <c r="BN68" i="19"/>
  <c r="ES204" i="21" s="1"/>
  <c r="BO68" i="19"/>
  <c r="ET204" i="21" s="1"/>
  <c r="BP68" i="19"/>
  <c r="EU204" i="21" s="1"/>
  <c r="BQ68" i="19"/>
  <c r="EV204" i="21" s="1"/>
  <c r="BR68" i="19"/>
  <c r="EW204" i="21" s="1"/>
  <c r="BS68" i="19"/>
  <c r="EX204" i="21" s="1"/>
  <c r="BT68" i="19"/>
  <c r="EY204" i="21" s="1"/>
  <c r="BU68" i="19"/>
  <c r="EZ204" i="21" s="1"/>
  <c r="BV68" i="19"/>
  <c r="FA204" i="21" s="1"/>
  <c r="BW68" i="19"/>
  <c r="FB204" i="21" s="1"/>
  <c r="BX68" i="19"/>
  <c r="FC204" i="21" s="1"/>
  <c r="BY68" i="19"/>
  <c r="FD204" i="21" s="1"/>
  <c r="BZ68" i="19"/>
  <c r="FE204" i="21" s="1"/>
  <c r="CA68" i="19"/>
  <c r="FF204" i="21" s="1"/>
  <c r="CB68" i="19"/>
  <c r="FG204" i="21" s="1"/>
  <c r="CC68" i="19"/>
  <c r="FH204" i="21" s="1"/>
  <c r="CD68" i="19"/>
  <c r="FI204" i="21" s="1"/>
  <c r="CE68" i="19"/>
  <c r="FJ204" i="21" s="1"/>
  <c r="CF68" i="19"/>
  <c r="FK204" i="21" s="1"/>
  <c r="CG68" i="19"/>
  <c r="FL204" i="21" s="1"/>
  <c r="CG3" i="19"/>
  <c r="CF3" i="19"/>
  <c r="CE3" i="19"/>
  <c r="CD3" i="19"/>
  <c r="CC3" i="19"/>
  <c r="CB3" i="19"/>
  <c r="CA3" i="19"/>
  <c r="BZ3" i="19"/>
  <c r="BY3" i="19"/>
  <c r="BX3" i="19"/>
  <c r="BW3" i="19"/>
  <c r="BV3" i="19"/>
  <c r="BU3" i="19"/>
  <c r="BT3" i="19"/>
  <c r="BS3" i="19"/>
  <c r="BR3" i="19"/>
  <c r="BQ3" i="19"/>
  <c r="BP3" i="19"/>
  <c r="BO3" i="19"/>
  <c r="BN3" i="19"/>
  <c r="BM3" i="19"/>
  <c r="BL3" i="19"/>
  <c r="BK3" i="19"/>
  <c r="BJ3" i="19"/>
  <c r="BI3" i="19"/>
  <c r="BH3" i="19"/>
  <c r="BG3" i="19"/>
  <c r="BF3" i="19"/>
  <c r="BE3" i="19"/>
  <c r="BD3" i="19"/>
  <c r="BC3" i="19"/>
  <c r="BB3" i="19"/>
  <c r="BA3" i="19"/>
  <c r="AZ3" i="19"/>
  <c r="AY3" i="19"/>
  <c r="AX3" i="19"/>
  <c r="AW3" i="19"/>
  <c r="AV3" i="19"/>
  <c r="AU3" i="19"/>
  <c r="AT3" i="19"/>
  <c r="AS3" i="19"/>
  <c r="AR3" i="19"/>
  <c r="AQ3" i="19"/>
  <c r="AP3" i="19"/>
  <c r="AO3" i="19"/>
  <c r="AN3" i="19"/>
  <c r="AM3" i="19"/>
  <c r="AL3" i="19"/>
  <c r="AK3" i="19"/>
  <c r="AJ3" i="19"/>
  <c r="AI3" i="19"/>
  <c r="AH3" i="19"/>
  <c r="AG3" i="19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L61" i="18"/>
  <c r="M61" i="18"/>
  <c r="N61" i="18"/>
  <c r="O61" i="18"/>
  <c r="P61" i="18"/>
  <c r="Q61" i="18"/>
  <c r="R61" i="18"/>
  <c r="S61" i="18"/>
  <c r="T61" i="18"/>
  <c r="U61" i="18"/>
  <c r="V61" i="18"/>
  <c r="W61" i="18"/>
  <c r="X61" i="18"/>
  <c r="Y61" i="18"/>
  <c r="Z61" i="18"/>
  <c r="AA61" i="18"/>
  <c r="AB61" i="18"/>
  <c r="AC61" i="18"/>
  <c r="AD61" i="18"/>
  <c r="AE61" i="18"/>
  <c r="AF61" i="18"/>
  <c r="AG61" i="18"/>
  <c r="AH61" i="18"/>
  <c r="AI61" i="18"/>
  <c r="AJ61" i="18"/>
  <c r="AK61" i="18"/>
  <c r="AL61" i="18"/>
  <c r="AM61" i="18"/>
  <c r="AN61" i="18"/>
  <c r="AO61" i="18"/>
  <c r="AP61" i="18"/>
  <c r="AQ61" i="18"/>
  <c r="AR61" i="18"/>
  <c r="AS61" i="18"/>
  <c r="AT61" i="18"/>
  <c r="AU61" i="18"/>
  <c r="AV61" i="18"/>
  <c r="AW61" i="18"/>
  <c r="AX61" i="18"/>
  <c r="AY61" i="18"/>
  <c r="AZ61" i="18"/>
  <c r="BA61" i="18"/>
  <c r="BB61" i="18"/>
  <c r="BC61" i="18"/>
  <c r="BD61" i="18"/>
  <c r="BE61" i="18"/>
  <c r="BF61" i="18"/>
  <c r="BG61" i="18"/>
  <c r="BH61" i="18"/>
  <c r="BI61" i="18"/>
  <c r="BJ61" i="18"/>
  <c r="BK61" i="18"/>
  <c r="BL61" i="18"/>
  <c r="BM61" i="18"/>
  <c r="BN61" i="18"/>
  <c r="BO61" i="18"/>
  <c r="BP4" i="18"/>
  <c r="BQ4" i="18"/>
  <c r="BR4" i="18"/>
  <c r="BS4" i="18"/>
  <c r="BT4" i="18"/>
  <c r="BU4" i="18"/>
  <c r="BV4" i="18"/>
  <c r="BW4" i="18"/>
  <c r="BX4" i="18"/>
  <c r="BY4" i="18"/>
  <c r="BZ4" i="18"/>
  <c r="CA4" i="18"/>
  <c r="CB4" i="18"/>
  <c r="CC4" i="18"/>
  <c r="CD4" i="18"/>
  <c r="CE4" i="18"/>
  <c r="CF4" i="18"/>
  <c r="CG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A64" i="18"/>
  <c r="AB64" i="18"/>
  <c r="AC64" i="18"/>
  <c r="AD64" i="18"/>
  <c r="AE64" i="18"/>
  <c r="AF64" i="18"/>
  <c r="AG64" i="18"/>
  <c r="AH64" i="18"/>
  <c r="AI64" i="18"/>
  <c r="AJ64" i="18"/>
  <c r="AK64" i="18"/>
  <c r="AL64" i="18"/>
  <c r="AM64" i="18"/>
  <c r="AN64" i="18"/>
  <c r="AO64" i="18"/>
  <c r="AP64" i="18"/>
  <c r="AQ64" i="18"/>
  <c r="AR64" i="18"/>
  <c r="AS64" i="18"/>
  <c r="AT64" i="18"/>
  <c r="AU64" i="18"/>
  <c r="AV64" i="18"/>
  <c r="AW64" i="18"/>
  <c r="AX64" i="18"/>
  <c r="AY64" i="18"/>
  <c r="AZ64" i="18"/>
  <c r="BA64" i="18"/>
  <c r="BB64" i="18"/>
  <c r="BC64" i="18"/>
  <c r="BD64" i="18"/>
  <c r="BE64" i="18"/>
  <c r="BF64" i="18"/>
  <c r="BG64" i="18"/>
  <c r="BH64" i="18"/>
  <c r="BI64" i="18"/>
  <c r="BJ64" i="18"/>
  <c r="BK64" i="18"/>
  <c r="BL64" i="18"/>
  <c r="BM64" i="18"/>
  <c r="BN64" i="18"/>
  <c r="BO64" i="18"/>
  <c r="BP5" i="18"/>
  <c r="BQ5" i="18"/>
  <c r="BR5" i="18"/>
  <c r="BS5" i="18"/>
  <c r="BT5" i="18"/>
  <c r="BU5" i="18"/>
  <c r="BV5" i="18"/>
  <c r="BW5" i="18"/>
  <c r="BX5" i="18"/>
  <c r="BY5" i="18"/>
  <c r="BZ5" i="18"/>
  <c r="CA5" i="18"/>
  <c r="CB5" i="18"/>
  <c r="CC5" i="18"/>
  <c r="CD5" i="18"/>
  <c r="CE5" i="18"/>
  <c r="CF5" i="18"/>
  <c r="CG5" i="18"/>
  <c r="L62" i="18"/>
  <c r="M62" i="18"/>
  <c r="N62" i="18"/>
  <c r="O62" i="18"/>
  <c r="P62" i="18"/>
  <c r="Q62" i="18"/>
  <c r="R62" i="18"/>
  <c r="S62" i="18"/>
  <c r="T62" i="18"/>
  <c r="U62" i="18"/>
  <c r="V62" i="18"/>
  <c r="W62" i="18"/>
  <c r="X62" i="18"/>
  <c r="Y62" i="18"/>
  <c r="Z62" i="18"/>
  <c r="AA62" i="18"/>
  <c r="AB62" i="18"/>
  <c r="AC62" i="18"/>
  <c r="AD62" i="18"/>
  <c r="AE62" i="18"/>
  <c r="AF62" i="18"/>
  <c r="AG62" i="18"/>
  <c r="AH62" i="18"/>
  <c r="AI62" i="18"/>
  <c r="AJ62" i="18"/>
  <c r="AK62" i="18"/>
  <c r="AL62" i="18"/>
  <c r="AM62" i="18"/>
  <c r="AN62" i="18"/>
  <c r="AO62" i="18"/>
  <c r="AP62" i="18"/>
  <c r="AQ62" i="18"/>
  <c r="AR62" i="18"/>
  <c r="AS62" i="18"/>
  <c r="AT62" i="18"/>
  <c r="AU62" i="18"/>
  <c r="AV62" i="18"/>
  <c r="AW62" i="18"/>
  <c r="AX62" i="18"/>
  <c r="AY62" i="18"/>
  <c r="AZ62" i="18"/>
  <c r="BA62" i="18"/>
  <c r="BB62" i="18"/>
  <c r="BC62" i="18"/>
  <c r="BD62" i="18"/>
  <c r="BE62" i="18"/>
  <c r="BF62" i="18"/>
  <c r="BG62" i="18"/>
  <c r="BH62" i="18"/>
  <c r="BI62" i="18"/>
  <c r="BJ62" i="18"/>
  <c r="BK62" i="18"/>
  <c r="BL62" i="18"/>
  <c r="BM62" i="18"/>
  <c r="BN62" i="18"/>
  <c r="BO62" i="18"/>
  <c r="BP6" i="18"/>
  <c r="BQ6" i="18"/>
  <c r="BR6" i="18"/>
  <c r="BS6" i="18"/>
  <c r="BT6" i="18"/>
  <c r="BU6" i="18"/>
  <c r="BV6" i="18"/>
  <c r="BW6" i="18"/>
  <c r="BX6" i="18"/>
  <c r="BY6" i="18"/>
  <c r="BZ6" i="18"/>
  <c r="CA6" i="18"/>
  <c r="CB6" i="18"/>
  <c r="CC6" i="18"/>
  <c r="CD6" i="18"/>
  <c r="CE6" i="18"/>
  <c r="CF6" i="18"/>
  <c r="CG6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Y60" i="18"/>
  <c r="Z60" i="18"/>
  <c r="AA60" i="18"/>
  <c r="AB60" i="18"/>
  <c r="AC60" i="18"/>
  <c r="AD60" i="18"/>
  <c r="AE60" i="18"/>
  <c r="AF60" i="18"/>
  <c r="AG60" i="18"/>
  <c r="AH60" i="18"/>
  <c r="AI60" i="18"/>
  <c r="AJ60" i="18"/>
  <c r="AK60" i="18"/>
  <c r="AL60" i="18"/>
  <c r="AM60" i="18"/>
  <c r="AN60" i="18"/>
  <c r="AO60" i="18"/>
  <c r="AP60" i="18"/>
  <c r="AQ60" i="18"/>
  <c r="AR60" i="18"/>
  <c r="AS60" i="18"/>
  <c r="AT60" i="18"/>
  <c r="AU60" i="18"/>
  <c r="AV60" i="18"/>
  <c r="AW60" i="18"/>
  <c r="AX60" i="18"/>
  <c r="AY60" i="18"/>
  <c r="AZ60" i="18"/>
  <c r="BA60" i="18"/>
  <c r="BB60" i="18"/>
  <c r="BC60" i="18"/>
  <c r="BD60" i="18"/>
  <c r="BE60" i="18"/>
  <c r="BF60" i="18"/>
  <c r="BG60" i="18"/>
  <c r="BH60" i="18"/>
  <c r="BI60" i="18"/>
  <c r="BJ60" i="18"/>
  <c r="BK60" i="18"/>
  <c r="BL60" i="18"/>
  <c r="BM60" i="18"/>
  <c r="BN60" i="18"/>
  <c r="BO60" i="18"/>
  <c r="BP7" i="18"/>
  <c r="BQ7" i="18"/>
  <c r="BR7" i="18"/>
  <c r="BS7" i="18"/>
  <c r="BT7" i="18"/>
  <c r="BU7" i="18"/>
  <c r="BV7" i="18"/>
  <c r="BW7" i="18"/>
  <c r="BX7" i="18"/>
  <c r="BY7" i="18"/>
  <c r="BZ7" i="18"/>
  <c r="CA7" i="18"/>
  <c r="CB7" i="18"/>
  <c r="CC7" i="18"/>
  <c r="CD7" i="18"/>
  <c r="CE7" i="18"/>
  <c r="CF7" i="18"/>
  <c r="CG7" i="18"/>
  <c r="L59" i="18"/>
  <c r="M59" i="18"/>
  <c r="N59" i="18"/>
  <c r="O59" i="18"/>
  <c r="P59" i="18"/>
  <c r="Q59" i="18"/>
  <c r="R59" i="18"/>
  <c r="S59" i="18"/>
  <c r="T59" i="18"/>
  <c r="U59" i="18"/>
  <c r="V59" i="18"/>
  <c r="W59" i="18"/>
  <c r="X59" i="18"/>
  <c r="Y59" i="18"/>
  <c r="Z59" i="18"/>
  <c r="AA59" i="18"/>
  <c r="AB59" i="18"/>
  <c r="AC59" i="18"/>
  <c r="AD59" i="18"/>
  <c r="AE59" i="18"/>
  <c r="AF59" i="18"/>
  <c r="AG59" i="18"/>
  <c r="AH59" i="18"/>
  <c r="AI59" i="18"/>
  <c r="AJ59" i="18"/>
  <c r="AK59" i="18"/>
  <c r="AL59" i="18"/>
  <c r="AM59" i="18"/>
  <c r="AN59" i="18"/>
  <c r="AO59" i="18"/>
  <c r="AP59" i="18"/>
  <c r="AQ59" i="18"/>
  <c r="AR59" i="18"/>
  <c r="AS59" i="18"/>
  <c r="AT59" i="18"/>
  <c r="AU59" i="18"/>
  <c r="AV59" i="18"/>
  <c r="AW59" i="18"/>
  <c r="AX59" i="18"/>
  <c r="AY59" i="18"/>
  <c r="AZ59" i="18"/>
  <c r="BA59" i="18"/>
  <c r="BB59" i="18"/>
  <c r="BC59" i="18"/>
  <c r="BD59" i="18"/>
  <c r="BE59" i="18"/>
  <c r="BF59" i="18"/>
  <c r="BG59" i="18"/>
  <c r="BH59" i="18"/>
  <c r="BI59" i="18"/>
  <c r="BJ59" i="18"/>
  <c r="BK59" i="18"/>
  <c r="BL59" i="18"/>
  <c r="BM59" i="18"/>
  <c r="BN59" i="18"/>
  <c r="BO59" i="18"/>
  <c r="BP8" i="18"/>
  <c r="BQ8" i="18"/>
  <c r="BR8" i="18"/>
  <c r="BS8" i="18"/>
  <c r="BT8" i="18"/>
  <c r="BU8" i="18"/>
  <c r="BV8" i="18"/>
  <c r="BW8" i="18"/>
  <c r="BX8" i="18"/>
  <c r="BY8" i="18"/>
  <c r="BZ8" i="18"/>
  <c r="CA8" i="18"/>
  <c r="CB8" i="18"/>
  <c r="CC8" i="18"/>
  <c r="CD8" i="18"/>
  <c r="CE8" i="18"/>
  <c r="CF8" i="18"/>
  <c r="CG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A58" i="18"/>
  <c r="AB58" i="18"/>
  <c r="AC58" i="18"/>
  <c r="AD58" i="18"/>
  <c r="AE58" i="18"/>
  <c r="AF58" i="18"/>
  <c r="AG58" i="18"/>
  <c r="AH58" i="18"/>
  <c r="AI58" i="18"/>
  <c r="AJ58" i="18"/>
  <c r="AK58" i="18"/>
  <c r="AL58" i="18"/>
  <c r="AM58" i="18"/>
  <c r="AN58" i="18"/>
  <c r="AO58" i="18"/>
  <c r="AP58" i="18"/>
  <c r="AQ58" i="18"/>
  <c r="AR58" i="18"/>
  <c r="AS58" i="18"/>
  <c r="AT58" i="18"/>
  <c r="AU58" i="18"/>
  <c r="AV58" i="18"/>
  <c r="AW58" i="18"/>
  <c r="AX58" i="18"/>
  <c r="AY58" i="18"/>
  <c r="AZ58" i="18"/>
  <c r="BA58" i="18"/>
  <c r="BB58" i="18"/>
  <c r="BC58" i="18"/>
  <c r="BD58" i="18"/>
  <c r="BE58" i="18"/>
  <c r="BF58" i="18"/>
  <c r="BG58" i="18"/>
  <c r="BH58" i="18"/>
  <c r="BI58" i="18"/>
  <c r="BJ58" i="18"/>
  <c r="BK58" i="18"/>
  <c r="BL58" i="18"/>
  <c r="BM58" i="18"/>
  <c r="BN58" i="18"/>
  <c r="BO58" i="18"/>
  <c r="BP9" i="18"/>
  <c r="BQ9" i="18"/>
  <c r="BR9" i="18"/>
  <c r="BS9" i="18"/>
  <c r="BT9" i="18"/>
  <c r="BU9" i="18"/>
  <c r="BV9" i="18"/>
  <c r="BW9" i="18"/>
  <c r="BX9" i="18"/>
  <c r="BY9" i="18"/>
  <c r="BZ9" i="18"/>
  <c r="CA9" i="18"/>
  <c r="CB9" i="18"/>
  <c r="CC9" i="18"/>
  <c r="CD9" i="18"/>
  <c r="CE9" i="18"/>
  <c r="CF9" i="18"/>
  <c r="CG9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AK57" i="18"/>
  <c r="AL57" i="18"/>
  <c r="AM57" i="18"/>
  <c r="AN57" i="18"/>
  <c r="AO57" i="18"/>
  <c r="AP57" i="18"/>
  <c r="AQ57" i="18"/>
  <c r="AR57" i="18"/>
  <c r="AS57" i="18"/>
  <c r="AT57" i="18"/>
  <c r="AU57" i="18"/>
  <c r="AV57" i="18"/>
  <c r="AW57" i="18"/>
  <c r="AX57" i="18"/>
  <c r="AY57" i="18"/>
  <c r="AZ57" i="18"/>
  <c r="BA57" i="18"/>
  <c r="BB57" i="18"/>
  <c r="BC57" i="18"/>
  <c r="BD57" i="18"/>
  <c r="BE57" i="18"/>
  <c r="BF57" i="18"/>
  <c r="BG57" i="18"/>
  <c r="BH57" i="18"/>
  <c r="BI57" i="18"/>
  <c r="BJ57" i="18"/>
  <c r="BK57" i="18"/>
  <c r="BL57" i="18"/>
  <c r="BM57" i="18"/>
  <c r="BN57" i="18"/>
  <c r="BO57" i="18"/>
  <c r="BP10" i="18"/>
  <c r="BQ10" i="18"/>
  <c r="BR10" i="18"/>
  <c r="BS10" i="18"/>
  <c r="BT10" i="18"/>
  <c r="BU10" i="18"/>
  <c r="BV10" i="18"/>
  <c r="BW10" i="18"/>
  <c r="BX10" i="18"/>
  <c r="BY10" i="18"/>
  <c r="BZ10" i="18"/>
  <c r="CA10" i="18"/>
  <c r="CB10" i="18"/>
  <c r="CC10" i="18"/>
  <c r="CD10" i="18"/>
  <c r="CE10" i="18"/>
  <c r="CF10" i="18"/>
  <c r="CG10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56" i="18"/>
  <c r="AJ56" i="18"/>
  <c r="AK56" i="18"/>
  <c r="AL56" i="18"/>
  <c r="AM56" i="18"/>
  <c r="AN56" i="18"/>
  <c r="AO56" i="18"/>
  <c r="AP56" i="18"/>
  <c r="AQ56" i="18"/>
  <c r="AR56" i="18"/>
  <c r="AS56" i="18"/>
  <c r="AT56" i="18"/>
  <c r="AU56" i="18"/>
  <c r="AV56" i="18"/>
  <c r="AW56" i="18"/>
  <c r="AX56" i="18"/>
  <c r="AY56" i="18"/>
  <c r="AZ56" i="18"/>
  <c r="BA56" i="18"/>
  <c r="BB56" i="18"/>
  <c r="BC56" i="18"/>
  <c r="BD56" i="18"/>
  <c r="BE56" i="18"/>
  <c r="BF56" i="18"/>
  <c r="BG56" i="18"/>
  <c r="BH56" i="18"/>
  <c r="BI56" i="18"/>
  <c r="BJ56" i="18"/>
  <c r="BK56" i="18"/>
  <c r="BL56" i="18"/>
  <c r="BM56" i="18"/>
  <c r="BN56" i="18"/>
  <c r="BO56" i="18"/>
  <c r="BP11" i="18"/>
  <c r="BQ11" i="18"/>
  <c r="BR11" i="18"/>
  <c r="BS11" i="18"/>
  <c r="BT11" i="18"/>
  <c r="BU11" i="18"/>
  <c r="BV11" i="18"/>
  <c r="BW11" i="18"/>
  <c r="BX11" i="18"/>
  <c r="BY11" i="18"/>
  <c r="BZ11" i="18"/>
  <c r="CA11" i="18"/>
  <c r="CB11" i="18"/>
  <c r="CC11" i="18"/>
  <c r="CD11" i="18"/>
  <c r="CE11" i="18"/>
  <c r="CF11" i="18"/>
  <c r="CG11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AI54" i="18"/>
  <c r="AJ54" i="18"/>
  <c r="AK54" i="18"/>
  <c r="AL54" i="18"/>
  <c r="AM54" i="18"/>
  <c r="AN54" i="18"/>
  <c r="AO54" i="18"/>
  <c r="AP54" i="18"/>
  <c r="AQ54" i="18"/>
  <c r="AR54" i="18"/>
  <c r="AS54" i="18"/>
  <c r="AT54" i="18"/>
  <c r="AU54" i="18"/>
  <c r="AV54" i="18"/>
  <c r="AW54" i="18"/>
  <c r="AX54" i="18"/>
  <c r="AY54" i="18"/>
  <c r="AZ54" i="18"/>
  <c r="BA54" i="18"/>
  <c r="BB54" i="18"/>
  <c r="BC54" i="18"/>
  <c r="BD54" i="18"/>
  <c r="BE54" i="18"/>
  <c r="BF54" i="18"/>
  <c r="BG54" i="18"/>
  <c r="BH54" i="18"/>
  <c r="BI54" i="18"/>
  <c r="BJ54" i="18"/>
  <c r="BK54" i="18"/>
  <c r="BL54" i="18"/>
  <c r="BM54" i="18"/>
  <c r="BN54" i="18"/>
  <c r="BO54" i="18"/>
  <c r="BP12" i="18"/>
  <c r="BQ12" i="18"/>
  <c r="BR12" i="18"/>
  <c r="BS12" i="18"/>
  <c r="BT12" i="18"/>
  <c r="BU12" i="18"/>
  <c r="BV12" i="18"/>
  <c r="BW12" i="18"/>
  <c r="BX12" i="18"/>
  <c r="BY12" i="18"/>
  <c r="BZ12" i="18"/>
  <c r="CA12" i="18"/>
  <c r="CB12" i="18"/>
  <c r="CC12" i="18"/>
  <c r="CD12" i="18"/>
  <c r="CE12" i="18"/>
  <c r="CF12" i="18"/>
  <c r="CG12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AI55" i="18"/>
  <c r="AJ55" i="18"/>
  <c r="AK55" i="18"/>
  <c r="AL55" i="18"/>
  <c r="AM55" i="18"/>
  <c r="AN55" i="18"/>
  <c r="AO55" i="18"/>
  <c r="AP55" i="18"/>
  <c r="AQ55" i="18"/>
  <c r="AR55" i="18"/>
  <c r="AS55" i="18"/>
  <c r="AT55" i="18"/>
  <c r="AU55" i="18"/>
  <c r="AV55" i="18"/>
  <c r="AW55" i="18"/>
  <c r="AX55" i="18"/>
  <c r="AY55" i="18"/>
  <c r="AZ55" i="18"/>
  <c r="BA55" i="18"/>
  <c r="BB55" i="18"/>
  <c r="BC55" i="18"/>
  <c r="BD55" i="18"/>
  <c r="BE55" i="18"/>
  <c r="BF55" i="18"/>
  <c r="BG55" i="18"/>
  <c r="BH55" i="18"/>
  <c r="BI55" i="18"/>
  <c r="BJ55" i="18"/>
  <c r="BK55" i="18"/>
  <c r="BL55" i="18"/>
  <c r="BM55" i="18"/>
  <c r="BN55" i="18"/>
  <c r="BO55" i="18"/>
  <c r="BP13" i="18"/>
  <c r="BQ13" i="18"/>
  <c r="BR13" i="18"/>
  <c r="BS13" i="18"/>
  <c r="BT13" i="18"/>
  <c r="BU13" i="18"/>
  <c r="BV13" i="18"/>
  <c r="BW13" i="18"/>
  <c r="BX13" i="18"/>
  <c r="BY13" i="18"/>
  <c r="BZ13" i="18"/>
  <c r="CA13" i="18"/>
  <c r="CB13" i="18"/>
  <c r="CC13" i="18"/>
  <c r="CD13" i="18"/>
  <c r="CE13" i="18"/>
  <c r="CF13" i="18"/>
  <c r="CG1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AL53" i="18"/>
  <c r="AM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O53" i="18"/>
  <c r="BP14" i="18"/>
  <c r="BQ14" i="18"/>
  <c r="BR14" i="18"/>
  <c r="BS14" i="18"/>
  <c r="BT14" i="18"/>
  <c r="BU14" i="18"/>
  <c r="BV14" i="18"/>
  <c r="BW14" i="18"/>
  <c r="BX14" i="18"/>
  <c r="BY14" i="18"/>
  <c r="BZ14" i="18"/>
  <c r="CA14" i="18"/>
  <c r="CB14" i="18"/>
  <c r="CC14" i="18"/>
  <c r="CD14" i="18"/>
  <c r="CE14" i="18"/>
  <c r="CF14" i="18"/>
  <c r="CG14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AI52" i="18"/>
  <c r="AJ52" i="18"/>
  <c r="AK52" i="18"/>
  <c r="AL52" i="18"/>
  <c r="AM52" i="18"/>
  <c r="AN52" i="18"/>
  <c r="AO52" i="18"/>
  <c r="AP52" i="18"/>
  <c r="AQ52" i="18"/>
  <c r="AR52" i="18"/>
  <c r="AS52" i="18"/>
  <c r="AT52" i="18"/>
  <c r="AU52" i="18"/>
  <c r="AV52" i="18"/>
  <c r="AW52" i="18"/>
  <c r="AX52" i="18"/>
  <c r="AY52" i="18"/>
  <c r="AZ52" i="18"/>
  <c r="BA52" i="18"/>
  <c r="BB52" i="18"/>
  <c r="BC52" i="18"/>
  <c r="BD52" i="18"/>
  <c r="BE52" i="18"/>
  <c r="BF52" i="18"/>
  <c r="BG52" i="18"/>
  <c r="BH52" i="18"/>
  <c r="BI52" i="18"/>
  <c r="BJ52" i="18"/>
  <c r="BK52" i="18"/>
  <c r="BL52" i="18"/>
  <c r="BM52" i="18"/>
  <c r="BN52" i="18"/>
  <c r="BO52" i="18"/>
  <c r="BP15" i="18"/>
  <c r="BQ15" i="18"/>
  <c r="BR15" i="18"/>
  <c r="BS15" i="18"/>
  <c r="BT15" i="18"/>
  <c r="BU15" i="18"/>
  <c r="BV15" i="18"/>
  <c r="BW15" i="18"/>
  <c r="BX15" i="18"/>
  <c r="BY15" i="18"/>
  <c r="BZ15" i="18"/>
  <c r="CA15" i="18"/>
  <c r="CB15" i="18"/>
  <c r="CC15" i="18"/>
  <c r="CD15" i="18"/>
  <c r="CE15" i="18"/>
  <c r="CF15" i="18"/>
  <c r="CG15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AI51" i="18"/>
  <c r="AJ51" i="18"/>
  <c r="AK51" i="18"/>
  <c r="AL51" i="18"/>
  <c r="AM51" i="18"/>
  <c r="AN51" i="18"/>
  <c r="AO51" i="18"/>
  <c r="AP51" i="18"/>
  <c r="AQ51" i="18"/>
  <c r="AR51" i="18"/>
  <c r="AS51" i="18"/>
  <c r="AT51" i="18"/>
  <c r="AU51" i="18"/>
  <c r="AV51" i="18"/>
  <c r="AW51" i="18"/>
  <c r="AX51" i="18"/>
  <c r="AY51" i="18"/>
  <c r="AZ51" i="18"/>
  <c r="BA51" i="18"/>
  <c r="BB51" i="18"/>
  <c r="BC51" i="18"/>
  <c r="BD51" i="18"/>
  <c r="BE51" i="18"/>
  <c r="BF51" i="18"/>
  <c r="BG51" i="18"/>
  <c r="BH51" i="18"/>
  <c r="BI51" i="18"/>
  <c r="BJ51" i="18"/>
  <c r="BK51" i="18"/>
  <c r="BL51" i="18"/>
  <c r="BM51" i="18"/>
  <c r="BN51" i="18"/>
  <c r="BO51" i="18"/>
  <c r="BP16" i="18"/>
  <c r="BQ16" i="18"/>
  <c r="BR16" i="18"/>
  <c r="BS16" i="18"/>
  <c r="BT16" i="18"/>
  <c r="BU16" i="18"/>
  <c r="BV16" i="18"/>
  <c r="BW16" i="18"/>
  <c r="BX16" i="18"/>
  <c r="BY16" i="18"/>
  <c r="BZ16" i="18"/>
  <c r="CA16" i="18"/>
  <c r="CB16" i="18"/>
  <c r="CC16" i="18"/>
  <c r="CD16" i="18"/>
  <c r="CE16" i="18"/>
  <c r="CF16" i="18"/>
  <c r="CG16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AK50" i="18"/>
  <c r="AL50" i="18"/>
  <c r="AM50" i="18"/>
  <c r="AN50" i="18"/>
  <c r="AO50" i="18"/>
  <c r="AP50" i="18"/>
  <c r="AQ50" i="18"/>
  <c r="AR50" i="18"/>
  <c r="AS50" i="18"/>
  <c r="AT50" i="18"/>
  <c r="AU50" i="18"/>
  <c r="AV50" i="18"/>
  <c r="AW50" i="18"/>
  <c r="AX50" i="18"/>
  <c r="AY50" i="18"/>
  <c r="AZ50" i="18"/>
  <c r="BA50" i="18"/>
  <c r="BB50" i="18"/>
  <c r="BC50" i="18"/>
  <c r="BD50" i="18"/>
  <c r="BE50" i="18"/>
  <c r="BF50" i="18"/>
  <c r="BG50" i="18"/>
  <c r="BH50" i="18"/>
  <c r="BI50" i="18"/>
  <c r="BJ50" i="18"/>
  <c r="BK50" i="18"/>
  <c r="BL50" i="18"/>
  <c r="BM50" i="18"/>
  <c r="BN50" i="18"/>
  <c r="BO50" i="18"/>
  <c r="BP17" i="18"/>
  <c r="BQ17" i="18"/>
  <c r="BR17" i="18"/>
  <c r="BS17" i="18"/>
  <c r="BT17" i="18"/>
  <c r="BU17" i="18"/>
  <c r="BV17" i="18"/>
  <c r="BW17" i="18"/>
  <c r="BX17" i="18"/>
  <c r="BY17" i="18"/>
  <c r="BZ17" i="18"/>
  <c r="CA17" i="18"/>
  <c r="CB17" i="18"/>
  <c r="CC17" i="18"/>
  <c r="CD17" i="18"/>
  <c r="CE17" i="18"/>
  <c r="CF17" i="18"/>
  <c r="CG17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AI48" i="18"/>
  <c r="AJ48" i="18"/>
  <c r="AK48" i="18"/>
  <c r="AL48" i="18"/>
  <c r="AM48" i="18"/>
  <c r="AN48" i="18"/>
  <c r="AO48" i="18"/>
  <c r="AP48" i="18"/>
  <c r="AQ48" i="18"/>
  <c r="AR48" i="18"/>
  <c r="AS48" i="18"/>
  <c r="AT48" i="18"/>
  <c r="AU48" i="18"/>
  <c r="AV48" i="18"/>
  <c r="AW48" i="18"/>
  <c r="AX48" i="18"/>
  <c r="AY48" i="18"/>
  <c r="AZ48" i="18"/>
  <c r="BA48" i="18"/>
  <c r="BB48" i="18"/>
  <c r="BC48" i="18"/>
  <c r="BD48" i="18"/>
  <c r="BE48" i="18"/>
  <c r="BF48" i="18"/>
  <c r="BG48" i="18"/>
  <c r="BH48" i="18"/>
  <c r="BI48" i="18"/>
  <c r="BJ48" i="18"/>
  <c r="BK48" i="18"/>
  <c r="BL48" i="18"/>
  <c r="BM48" i="18"/>
  <c r="BN48" i="18"/>
  <c r="BO48" i="18"/>
  <c r="BP18" i="18"/>
  <c r="BQ18" i="18"/>
  <c r="BR18" i="18"/>
  <c r="BS18" i="18"/>
  <c r="BT18" i="18"/>
  <c r="BU18" i="18"/>
  <c r="BV18" i="18"/>
  <c r="BW18" i="18"/>
  <c r="BX18" i="18"/>
  <c r="BY18" i="18"/>
  <c r="BZ18" i="18"/>
  <c r="CA18" i="18"/>
  <c r="CB18" i="18"/>
  <c r="CC18" i="18"/>
  <c r="CD18" i="18"/>
  <c r="CE18" i="18"/>
  <c r="CF18" i="18"/>
  <c r="CG18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AK47" i="18"/>
  <c r="AL47" i="18"/>
  <c r="AM47" i="18"/>
  <c r="AN47" i="18"/>
  <c r="AO47" i="18"/>
  <c r="AP47" i="18"/>
  <c r="AQ47" i="18"/>
  <c r="AR47" i="18"/>
  <c r="AS47" i="18"/>
  <c r="AT47" i="18"/>
  <c r="AU47" i="18"/>
  <c r="AV47" i="18"/>
  <c r="AW47" i="18"/>
  <c r="AX47" i="18"/>
  <c r="AY47" i="18"/>
  <c r="AZ47" i="18"/>
  <c r="BA47" i="18"/>
  <c r="BB47" i="18"/>
  <c r="BC47" i="18"/>
  <c r="BD47" i="18"/>
  <c r="BE47" i="18"/>
  <c r="BF47" i="18"/>
  <c r="BG47" i="18"/>
  <c r="BH47" i="18"/>
  <c r="BI47" i="18"/>
  <c r="BJ47" i="18"/>
  <c r="BK47" i="18"/>
  <c r="BL47" i="18"/>
  <c r="BM47" i="18"/>
  <c r="BN47" i="18"/>
  <c r="BO47" i="18"/>
  <c r="BP19" i="18"/>
  <c r="BQ19" i="18"/>
  <c r="BR19" i="18"/>
  <c r="BS19" i="18"/>
  <c r="BT19" i="18"/>
  <c r="BU19" i="18"/>
  <c r="BV19" i="18"/>
  <c r="BW19" i="18"/>
  <c r="BX19" i="18"/>
  <c r="BY19" i="18"/>
  <c r="BZ19" i="18"/>
  <c r="CA19" i="18"/>
  <c r="CB19" i="18"/>
  <c r="CC19" i="18"/>
  <c r="CD19" i="18"/>
  <c r="CE19" i="18"/>
  <c r="CF19" i="18"/>
  <c r="CG19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AK36" i="18"/>
  <c r="AL36" i="18"/>
  <c r="AM36" i="18"/>
  <c r="AN36" i="18"/>
  <c r="AO36" i="18"/>
  <c r="AP36" i="18"/>
  <c r="AQ36" i="18"/>
  <c r="AR36" i="18"/>
  <c r="AS36" i="18"/>
  <c r="AT36" i="18"/>
  <c r="AU36" i="18"/>
  <c r="AV36" i="18"/>
  <c r="AW36" i="18"/>
  <c r="AX36" i="18"/>
  <c r="AY36" i="18"/>
  <c r="AZ36" i="18"/>
  <c r="BA36" i="18"/>
  <c r="BB36" i="18"/>
  <c r="BC36" i="18"/>
  <c r="BD36" i="18"/>
  <c r="BE36" i="18"/>
  <c r="BF36" i="18"/>
  <c r="BG36" i="18"/>
  <c r="BH36" i="18"/>
  <c r="BI36" i="18"/>
  <c r="BJ36" i="18"/>
  <c r="BK36" i="18"/>
  <c r="BL36" i="18"/>
  <c r="BM36" i="18"/>
  <c r="BN36" i="18"/>
  <c r="BO36" i="18"/>
  <c r="BP20" i="18"/>
  <c r="BQ20" i="18"/>
  <c r="BR20" i="18"/>
  <c r="BS20" i="18"/>
  <c r="BT20" i="18"/>
  <c r="BU20" i="18"/>
  <c r="BV20" i="18"/>
  <c r="BW20" i="18"/>
  <c r="BX20" i="18"/>
  <c r="BY20" i="18"/>
  <c r="BZ20" i="18"/>
  <c r="CA20" i="18"/>
  <c r="CB20" i="18"/>
  <c r="CC20" i="18"/>
  <c r="CD20" i="18"/>
  <c r="CE20" i="18"/>
  <c r="CF20" i="18"/>
  <c r="CG20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AI49" i="18"/>
  <c r="AJ49" i="18"/>
  <c r="AK49" i="18"/>
  <c r="AL49" i="18"/>
  <c r="AM49" i="18"/>
  <c r="AN49" i="18"/>
  <c r="AO49" i="18"/>
  <c r="AP49" i="18"/>
  <c r="AQ49" i="18"/>
  <c r="AR49" i="18"/>
  <c r="AS49" i="18"/>
  <c r="AT49" i="18"/>
  <c r="AU49" i="18"/>
  <c r="AV49" i="18"/>
  <c r="AW49" i="18"/>
  <c r="AX49" i="18"/>
  <c r="AY49" i="18"/>
  <c r="AZ49" i="18"/>
  <c r="BA49" i="18"/>
  <c r="BB49" i="18"/>
  <c r="BC49" i="18"/>
  <c r="BD49" i="18"/>
  <c r="BE49" i="18"/>
  <c r="BF49" i="18"/>
  <c r="BG49" i="18"/>
  <c r="BH49" i="18"/>
  <c r="BI49" i="18"/>
  <c r="BJ49" i="18"/>
  <c r="BK49" i="18"/>
  <c r="BL49" i="18"/>
  <c r="BM49" i="18"/>
  <c r="BN49" i="18"/>
  <c r="BO49" i="18"/>
  <c r="BP21" i="18"/>
  <c r="BQ21" i="18"/>
  <c r="BR21" i="18"/>
  <c r="BS21" i="18"/>
  <c r="BT21" i="18"/>
  <c r="BU21" i="18"/>
  <c r="BV21" i="18"/>
  <c r="BW21" i="18"/>
  <c r="BX21" i="18"/>
  <c r="BY21" i="18"/>
  <c r="BZ21" i="18"/>
  <c r="CA21" i="18"/>
  <c r="CB21" i="18"/>
  <c r="CC21" i="18"/>
  <c r="CD21" i="18"/>
  <c r="CE21" i="18"/>
  <c r="CF21" i="18"/>
  <c r="CG2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AI41" i="18"/>
  <c r="AJ41" i="18"/>
  <c r="AK41" i="18"/>
  <c r="AL41" i="18"/>
  <c r="AM41" i="18"/>
  <c r="AN41" i="18"/>
  <c r="AO41" i="18"/>
  <c r="AP41" i="18"/>
  <c r="AQ41" i="18"/>
  <c r="AR41" i="18"/>
  <c r="AS41" i="18"/>
  <c r="AT41" i="18"/>
  <c r="AU41" i="18"/>
  <c r="AV41" i="18"/>
  <c r="AW41" i="18"/>
  <c r="AX41" i="18"/>
  <c r="AY41" i="18"/>
  <c r="AZ41" i="18"/>
  <c r="BA41" i="18"/>
  <c r="BB41" i="18"/>
  <c r="BC41" i="18"/>
  <c r="BD41" i="18"/>
  <c r="BE41" i="18"/>
  <c r="BF41" i="18"/>
  <c r="BG41" i="18"/>
  <c r="BH41" i="18"/>
  <c r="BI41" i="18"/>
  <c r="BJ41" i="18"/>
  <c r="BK41" i="18"/>
  <c r="BL41" i="18"/>
  <c r="BM41" i="18"/>
  <c r="BN41" i="18"/>
  <c r="BO41" i="18"/>
  <c r="BP22" i="18"/>
  <c r="BQ22" i="18"/>
  <c r="BR22" i="18"/>
  <c r="BS22" i="18"/>
  <c r="BT22" i="18"/>
  <c r="BU22" i="18"/>
  <c r="BV22" i="18"/>
  <c r="BW22" i="18"/>
  <c r="BX22" i="18"/>
  <c r="BY22" i="18"/>
  <c r="BZ22" i="18"/>
  <c r="CA22" i="18"/>
  <c r="CB22" i="18"/>
  <c r="CC22" i="18"/>
  <c r="CD22" i="18"/>
  <c r="CE22" i="18"/>
  <c r="CF22" i="18"/>
  <c r="CG22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AI44" i="18"/>
  <c r="AJ44" i="18"/>
  <c r="AK44" i="18"/>
  <c r="AL44" i="18"/>
  <c r="AM44" i="18"/>
  <c r="AN44" i="18"/>
  <c r="AO44" i="18"/>
  <c r="AP44" i="18"/>
  <c r="AQ44" i="18"/>
  <c r="AR44" i="18"/>
  <c r="AS44" i="18"/>
  <c r="AT44" i="18"/>
  <c r="AU44" i="18"/>
  <c r="AV44" i="18"/>
  <c r="AW44" i="18"/>
  <c r="AX44" i="18"/>
  <c r="AY44" i="18"/>
  <c r="AZ44" i="18"/>
  <c r="BA44" i="18"/>
  <c r="BB44" i="18"/>
  <c r="BC44" i="18"/>
  <c r="BD44" i="18"/>
  <c r="BE44" i="18"/>
  <c r="BF44" i="18"/>
  <c r="BG44" i="18"/>
  <c r="BH44" i="18"/>
  <c r="BI44" i="18"/>
  <c r="BJ44" i="18"/>
  <c r="BK44" i="18"/>
  <c r="BL44" i="18"/>
  <c r="BM44" i="18"/>
  <c r="BN44" i="18"/>
  <c r="BO44" i="18"/>
  <c r="BP23" i="18"/>
  <c r="BQ23" i="18"/>
  <c r="BR23" i="18"/>
  <c r="BS23" i="18"/>
  <c r="BT23" i="18"/>
  <c r="BU23" i="18"/>
  <c r="BV23" i="18"/>
  <c r="BW23" i="18"/>
  <c r="BX23" i="18"/>
  <c r="BY23" i="18"/>
  <c r="BZ23" i="18"/>
  <c r="CA23" i="18"/>
  <c r="CB23" i="18"/>
  <c r="CC23" i="18"/>
  <c r="CD23" i="18"/>
  <c r="CE23" i="18"/>
  <c r="CF23" i="18"/>
  <c r="CG23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AI40" i="18"/>
  <c r="AJ40" i="18"/>
  <c r="AK40" i="18"/>
  <c r="AL40" i="18"/>
  <c r="AM40" i="18"/>
  <c r="AN40" i="18"/>
  <c r="AO40" i="18"/>
  <c r="AP40" i="18"/>
  <c r="AQ40" i="18"/>
  <c r="AR40" i="18"/>
  <c r="AS40" i="18"/>
  <c r="AT40" i="18"/>
  <c r="AU40" i="18"/>
  <c r="AV40" i="18"/>
  <c r="AW40" i="18"/>
  <c r="AX40" i="18"/>
  <c r="AY40" i="18"/>
  <c r="AZ40" i="18"/>
  <c r="BA40" i="18"/>
  <c r="BB40" i="18"/>
  <c r="BC40" i="18"/>
  <c r="BD40" i="18"/>
  <c r="BE40" i="18"/>
  <c r="BF40" i="18"/>
  <c r="BG40" i="18"/>
  <c r="BH40" i="18"/>
  <c r="BI40" i="18"/>
  <c r="BJ40" i="18"/>
  <c r="BK40" i="18"/>
  <c r="BL40" i="18"/>
  <c r="BM40" i="18"/>
  <c r="BN40" i="18"/>
  <c r="BO40" i="18"/>
  <c r="BP24" i="18"/>
  <c r="BQ24" i="18"/>
  <c r="BR24" i="18"/>
  <c r="BS24" i="18"/>
  <c r="BT24" i="18"/>
  <c r="BU24" i="18"/>
  <c r="BV24" i="18"/>
  <c r="BW24" i="18"/>
  <c r="BX24" i="18"/>
  <c r="BY24" i="18"/>
  <c r="BZ24" i="18"/>
  <c r="CA24" i="18"/>
  <c r="CB24" i="18"/>
  <c r="CC24" i="18"/>
  <c r="CD24" i="18"/>
  <c r="CE24" i="18"/>
  <c r="CF24" i="18"/>
  <c r="CG24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AI46" i="18"/>
  <c r="AJ46" i="18"/>
  <c r="AK46" i="18"/>
  <c r="AL46" i="18"/>
  <c r="AM46" i="18"/>
  <c r="AN46" i="18"/>
  <c r="AO46" i="18"/>
  <c r="AP46" i="18"/>
  <c r="AQ46" i="18"/>
  <c r="AR46" i="18"/>
  <c r="AS46" i="18"/>
  <c r="AT46" i="18"/>
  <c r="AU46" i="18"/>
  <c r="AV46" i="18"/>
  <c r="AW46" i="18"/>
  <c r="AX46" i="18"/>
  <c r="AY46" i="18"/>
  <c r="AZ46" i="18"/>
  <c r="BA46" i="18"/>
  <c r="BB46" i="18"/>
  <c r="BC46" i="18"/>
  <c r="BD46" i="18"/>
  <c r="BE46" i="18"/>
  <c r="BF46" i="18"/>
  <c r="BG46" i="18"/>
  <c r="BH46" i="18"/>
  <c r="BI46" i="18"/>
  <c r="BJ46" i="18"/>
  <c r="BK46" i="18"/>
  <c r="BL46" i="18"/>
  <c r="BM46" i="18"/>
  <c r="BN46" i="18"/>
  <c r="BO46" i="18"/>
  <c r="BP25" i="18"/>
  <c r="BQ25" i="18"/>
  <c r="BR25" i="18"/>
  <c r="BS25" i="18"/>
  <c r="BT25" i="18"/>
  <c r="BU25" i="18"/>
  <c r="BV25" i="18"/>
  <c r="BW25" i="18"/>
  <c r="BX25" i="18"/>
  <c r="BY25" i="18"/>
  <c r="BZ25" i="18"/>
  <c r="CA25" i="18"/>
  <c r="CB25" i="18"/>
  <c r="CC25" i="18"/>
  <c r="CD25" i="18"/>
  <c r="CE25" i="18"/>
  <c r="CF25" i="18"/>
  <c r="CG2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AI45" i="18"/>
  <c r="AJ45" i="18"/>
  <c r="AK45" i="18"/>
  <c r="AL45" i="18"/>
  <c r="AM45" i="18"/>
  <c r="AN45" i="18"/>
  <c r="AO45" i="18"/>
  <c r="AP45" i="18"/>
  <c r="AQ45" i="18"/>
  <c r="AR45" i="18"/>
  <c r="AS45" i="18"/>
  <c r="AT45" i="18"/>
  <c r="AU45" i="18"/>
  <c r="AV45" i="18"/>
  <c r="AW45" i="18"/>
  <c r="AX45" i="18"/>
  <c r="AY45" i="18"/>
  <c r="AZ45" i="18"/>
  <c r="BA45" i="18"/>
  <c r="BB45" i="18"/>
  <c r="BC45" i="18"/>
  <c r="BD45" i="18"/>
  <c r="BE45" i="18"/>
  <c r="BF45" i="18"/>
  <c r="BG45" i="18"/>
  <c r="BH45" i="18"/>
  <c r="BI45" i="18"/>
  <c r="BJ45" i="18"/>
  <c r="BK45" i="18"/>
  <c r="BL45" i="18"/>
  <c r="BM45" i="18"/>
  <c r="BN45" i="18"/>
  <c r="BO45" i="18"/>
  <c r="BP26" i="18"/>
  <c r="BQ26" i="18"/>
  <c r="BR26" i="18"/>
  <c r="BS26" i="18"/>
  <c r="BT26" i="18"/>
  <c r="BU26" i="18"/>
  <c r="BV26" i="18"/>
  <c r="BW26" i="18"/>
  <c r="BX26" i="18"/>
  <c r="BY26" i="18"/>
  <c r="BZ26" i="18"/>
  <c r="CA26" i="18"/>
  <c r="CB26" i="18"/>
  <c r="CC26" i="18"/>
  <c r="CD26" i="18"/>
  <c r="CE26" i="18"/>
  <c r="CF26" i="18"/>
  <c r="CG26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AI39" i="18"/>
  <c r="AJ39" i="18"/>
  <c r="AK39" i="18"/>
  <c r="AL39" i="18"/>
  <c r="AM39" i="18"/>
  <c r="AN39" i="18"/>
  <c r="AO39" i="18"/>
  <c r="AP39" i="18"/>
  <c r="AQ39" i="18"/>
  <c r="AR39" i="18"/>
  <c r="AS39" i="18"/>
  <c r="AT39" i="18"/>
  <c r="AU39" i="18"/>
  <c r="AV39" i="18"/>
  <c r="AW39" i="18"/>
  <c r="AX39" i="18"/>
  <c r="AY39" i="18"/>
  <c r="AZ39" i="18"/>
  <c r="BA39" i="18"/>
  <c r="BB39" i="18"/>
  <c r="BC39" i="18"/>
  <c r="BD39" i="18"/>
  <c r="BE39" i="18"/>
  <c r="BF39" i="18"/>
  <c r="BG39" i="18"/>
  <c r="BH39" i="18"/>
  <c r="BI39" i="18"/>
  <c r="BJ39" i="18"/>
  <c r="BK39" i="18"/>
  <c r="BL39" i="18"/>
  <c r="BM39" i="18"/>
  <c r="BN39" i="18"/>
  <c r="BO39" i="18"/>
  <c r="BP27" i="18"/>
  <c r="BQ27" i="18"/>
  <c r="BR27" i="18"/>
  <c r="BS27" i="18"/>
  <c r="BT27" i="18"/>
  <c r="BU27" i="18"/>
  <c r="BV27" i="18"/>
  <c r="BW27" i="18"/>
  <c r="BX27" i="18"/>
  <c r="BY27" i="18"/>
  <c r="BZ27" i="18"/>
  <c r="CA27" i="18"/>
  <c r="CB27" i="18"/>
  <c r="CC27" i="18"/>
  <c r="CD27" i="18"/>
  <c r="CE27" i="18"/>
  <c r="CF27" i="18"/>
  <c r="CG27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AI31" i="18"/>
  <c r="AJ31" i="18"/>
  <c r="AK31" i="18"/>
  <c r="AL31" i="18"/>
  <c r="AM31" i="18"/>
  <c r="AN31" i="18"/>
  <c r="AO31" i="18"/>
  <c r="AP31" i="18"/>
  <c r="AQ31" i="18"/>
  <c r="AR31" i="18"/>
  <c r="AS31" i="18"/>
  <c r="AT31" i="18"/>
  <c r="AU31" i="18"/>
  <c r="AV31" i="18"/>
  <c r="AW31" i="18"/>
  <c r="AX31" i="18"/>
  <c r="AY31" i="18"/>
  <c r="AZ31" i="18"/>
  <c r="BA31" i="18"/>
  <c r="BB31" i="18"/>
  <c r="BC31" i="18"/>
  <c r="BD31" i="18"/>
  <c r="BE31" i="18"/>
  <c r="BF31" i="18"/>
  <c r="BG31" i="18"/>
  <c r="BH31" i="18"/>
  <c r="BI31" i="18"/>
  <c r="BJ31" i="18"/>
  <c r="BK31" i="18"/>
  <c r="BL31" i="18"/>
  <c r="BM31" i="18"/>
  <c r="BN31" i="18"/>
  <c r="BO31" i="18"/>
  <c r="BP28" i="18"/>
  <c r="BQ28" i="18"/>
  <c r="BR28" i="18"/>
  <c r="BS28" i="18"/>
  <c r="BT28" i="18"/>
  <c r="BU28" i="18"/>
  <c r="BV28" i="18"/>
  <c r="BW28" i="18"/>
  <c r="BX28" i="18"/>
  <c r="BY28" i="18"/>
  <c r="BZ28" i="18"/>
  <c r="CA28" i="18"/>
  <c r="CB28" i="18"/>
  <c r="CC28" i="18"/>
  <c r="CD28" i="18"/>
  <c r="CE28" i="18"/>
  <c r="CF28" i="18"/>
  <c r="CG28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AI43" i="18"/>
  <c r="AJ43" i="18"/>
  <c r="AK43" i="18"/>
  <c r="AL43" i="18"/>
  <c r="AM43" i="18"/>
  <c r="AN43" i="18"/>
  <c r="AO43" i="18"/>
  <c r="AP43" i="18"/>
  <c r="AQ43" i="18"/>
  <c r="AR43" i="18"/>
  <c r="AS43" i="18"/>
  <c r="AT43" i="18"/>
  <c r="AU43" i="18"/>
  <c r="AV43" i="18"/>
  <c r="AW43" i="18"/>
  <c r="AX43" i="18"/>
  <c r="AY43" i="18"/>
  <c r="AZ43" i="18"/>
  <c r="BA43" i="18"/>
  <c r="BB43" i="18"/>
  <c r="BC43" i="18"/>
  <c r="BD43" i="18"/>
  <c r="BE43" i="18"/>
  <c r="BF43" i="18"/>
  <c r="BG43" i="18"/>
  <c r="BH43" i="18"/>
  <c r="BI43" i="18"/>
  <c r="BJ43" i="18"/>
  <c r="BK43" i="18"/>
  <c r="BL43" i="18"/>
  <c r="BM43" i="18"/>
  <c r="BN43" i="18"/>
  <c r="BO43" i="18"/>
  <c r="BP29" i="18"/>
  <c r="BQ29" i="18"/>
  <c r="BR29" i="18"/>
  <c r="BS29" i="18"/>
  <c r="BT29" i="18"/>
  <c r="BU29" i="18"/>
  <c r="BV29" i="18"/>
  <c r="BW29" i="18"/>
  <c r="BX29" i="18"/>
  <c r="BY29" i="18"/>
  <c r="BZ29" i="18"/>
  <c r="CA29" i="18"/>
  <c r="CB29" i="18"/>
  <c r="CC29" i="18"/>
  <c r="CD29" i="18"/>
  <c r="CE29" i="18"/>
  <c r="CF29" i="18"/>
  <c r="CG29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R33" i="18"/>
  <c r="AS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BF33" i="18"/>
  <c r="BG33" i="18"/>
  <c r="BH33" i="18"/>
  <c r="BI33" i="18"/>
  <c r="BJ33" i="18"/>
  <c r="BK33" i="18"/>
  <c r="BL33" i="18"/>
  <c r="BM33" i="18"/>
  <c r="BN33" i="18"/>
  <c r="BO33" i="18"/>
  <c r="BP30" i="18"/>
  <c r="BQ30" i="18"/>
  <c r="BR30" i="18"/>
  <c r="BS30" i="18"/>
  <c r="BT30" i="18"/>
  <c r="BU30" i="18"/>
  <c r="BV30" i="18"/>
  <c r="BW30" i="18"/>
  <c r="BX30" i="18"/>
  <c r="BY30" i="18"/>
  <c r="BZ30" i="18"/>
  <c r="CA30" i="18"/>
  <c r="CB30" i="18"/>
  <c r="CC30" i="18"/>
  <c r="CD30" i="18"/>
  <c r="CE30" i="18"/>
  <c r="CF30" i="18"/>
  <c r="CG30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AI42" i="18"/>
  <c r="AJ42" i="18"/>
  <c r="AK42" i="18"/>
  <c r="AL42" i="18"/>
  <c r="AM42" i="18"/>
  <c r="AN42" i="18"/>
  <c r="AO42" i="18"/>
  <c r="AP42" i="18"/>
  <c r="AQ42" i="18"/>
  <c r="AR42" i="18"/>
  <c r="AS42" i="18"/>
  <c r="AT42" i="18"/>
  <c r="AU42" i="18"/>
  <c r="AV42" i="18"/>
  <c r="AW42" i="18"/>
  <c r="AX42" i="18"/>
  <c r="AY42" i="18"/>
  <c r="AZ42" i="18"/>
  <c r="BA42" i="18"/>
  <c r="BB42" i="18"/>
  <c r="BC42" i="18"/>
  <c r="BD42" i="18"/>
  <c r="BE42" i="18"/>
  <c r="BF42" i="18"/>
  <c r="BG42" i="18"/>
  <c r="BH42" i="18"/>
  <c r="BI42" i="18"/>
  <c r="BJ42" i="18"/>
  <c r="BK42" i="18"/>
  <c r="BL42" i="18"/>
  <c r="BM42" i="18"/>
  <c r="BN42" i="18"/>
  <c r="BO42" i="18"/>
  <c r="BP31" i="18"/>
  <c r="BQ31" i="18"/>
  <c r="BR31" i="18"/>
  <c r="BS31" i="18"/>
  <c r="BT31" i="18"/>
  <c r="BU31" i="18"/>
  <c r="BV31" i="18"/>
  <c r="BW31" i="18"/>
  <c r="BX31" i="18"/>
  <c r="BY31" i="18"/>
  <c r="BZ31" i="18"/>
  <c r="CA31" i="18"/>
  <c r="CB31" i="18"/>
  <c r="CC31" i="18"/>
  <c r="CD31" i="18"/>
  <c r="CE31" i="18"/>
  <c r="CF31" i="18"/>
  <c r="CG31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R34" i="18"/>
  <c r="AS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BF34" i="18"/>
  <c r="BG34" i="18"/>
  <c r="BH34" i="18"/>
  <c r="BI34" i="18"/>
  <c r="BJ34" i="18"/>
  <c r="BK34" i="18"/>
  <c r="BL34" i="18"/>
  <c r="BM34" i="18"/>
  <c r="BN34" i="18"/>
  <c r="BO34" i="18"/>
  <c r="BP32" i="18"/>
  <c r="BQ32" i="18"/>
  <c r="BR32" i="18"/>
  <c r="BS32" i="18"/>
  <c r="BT32" i="18"/>
  <c r="BU32" i="18"/>
  <c r="BV32" i="18"/>
  <c r="BW32" i="18"/>
  <c r="BX32" i="18"/>
  <c r="BY32" i="18"/>
  <c r="BZ32" i="18"/>
  <c r="CA32" i="18"/>
  <c r="CB32" i="18"/>
  <c r="CC32" i="18"/>
  <c r="CD32" i="18"/>
  <c r="CE32" i="18"/>
  <c r="CF32" i="18"/>
  <c r="CG32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AI38" i="18"/>
  <c r="AJ38" i="18"/>
  <c r="AK38" i="18"/>
  <c r="AL38" i="18"/>
  <c r="AM38" i="18"/>
  <c r="AN38" i="18"/>
  <c r="AO38" i="18"/>
  <c r="AP38" i="18"/>
  <c r="AQ38" i="18"/>
  <c r="AR38" i="18"/>
  <c r="AS38" i="18"/>
  <c r="AT38" i="18"/>
  <c r="AU38" i="18"/>
  <c r="AV38" i="18"/>
  <c r="AW38" i="18"/>
  <c r="AX38" i="18"/>
  <c r="AY38" i="18"/>
  <c r="AZ38" i="18"/>
  <c r="BA38" i="18"/>
  <c r="BB38" i="18"/>
  <c r="BC38" i="18"/>
  <c r="BD38" i="18"/>
  <c r="BE38" i="18"/>
  <c r="BF38" i="18"/>
  <c r="BG38" i="18"/>
  <c r="BH38" i="18"/>
  <c r="BI38" i="18"/>
  <c r="BJ38" i="18"/>
  <c r="BK38" i="18"/>
  <c r="BL38" i="18"/>
  <c r="BM38" i="18"/>
  <c r="BN38" i="18"/>
  <c r="BO38" i="18"/>
  <c r="BP33" i="18"/>
  <c r="BQ33" i="18"/>
  <c r="BR33" i="18"/>
  <c r="BS33" i="18"/>
  <c r="BT33" i="18"/>
  <c r="BU33" i="18"/>
  <c r="BV33" i="18"/>
  <c r="BW33" i="18"/>
  <c r="BX33" i="18"/>
  <c r="BY33" i="18"/>
  <c r="BZ33" i="18"/>
  <c r="CA33" i="18"/>
  <c r="CB33" i="18"/>
  <c r="CC33" i="18"/>
  <c r="CD33" i="18"/>
  <c r="CE33" i="18"/>
  <c r="CF33" i="18"/>
  <c r="CG33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AI32" i="18"/>
  <c r="AJ32" i="18"/>
  <c r="AK32" i="18"/>
  <c r="AL32" i="18"/>
  <c r="AM32" i="18"/>
  <c r="AN32" i="18"/>
  <c r="AO32" i="18"/>
  <c r="AP32" i="18"/>
  <c r="AQ32" i="18"/>
  <c r="AR32" i="18"/>
  <c r="AS32" i="18"/>
  <c r="AT32" i="18"/>
  <c r="AU32" i="18"/>
  <c r="AV32" i="18"/>
  <c r="AW32" i="18"/>
  <c r="AX32" i="18"/>
  <c r="AY32" i="18"/>
  <c r="AZ32" i="18"/>
  <c r="BA32" i="18"/>
  <c r="BB32" i="18"/>
  <c r="BC32" i="18"/>
  <c r="BD32" i="18"/>
  <c r="BE32" i="18"/>
  <c r="BF32" i="18"/>
  <c r="BG32" i="18"/>
  <c r="BH32" i="18"/>
  <c r="BI32" i="18"/>
  <c r="BJ32" i="18"/>
  <c r="BK32" i="18"/>
  <c r="BL32" i="18"/>
  <c r="BM32" i="18"/>
  <c r="BN32" i="18"/>
  <c r="BO32" i="18"/>
  <c r="BP34" i="18"/>
  <c r="BQ34" i="18"/>
  <c r="BR34" i="18"/>
  <c r="BS34" i="18"/>
  <c r="BT34" i="18"/>
  <c r="BU34" i="18"/>
  <c r="BV34" i="18"/>
  <c r="BW34" i="18"/>
  <c r="BX34" i="18"/>
  <c r="BY34" i="18"/>
  <c r="BZ34" i="18"/>
  <c r="CA34" i="18"/>
  <c r="CB34" i="18"/>
  <c r="CC34" i="18"/>
  <c r="CD34" i="18"/>
  <c r="CE34" i="18"/>
  <c r="CF34" i="18"/>
  <c r="CG34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AL25" i="18"/>
  <c r="AM25" i="18"/>
  <c r="AN25" i="18"/>
  <c r="AO25" i="18"/>
  <c r="AP25" i="18"/>
  <c r="AQ25" i="18"/>
  <c r="AR25" i="18"/>
  <c r="AS25" i="18"/>
  <c r="AT25" i="18"/>
  <c r="AU25" i="18"/>
  <c r="AV25" i="18"/>
  <c r="AW25" i="18"/>
  <c r="AX25" i="18"/>
  <c r="AY25" i="18"/>
  <c r="AZ25" i="18"/>
  <c r="BA25" i="18"/>
  <c r="BB25" i="18"/>
  <c r="BC25" i="18"/>
  <c r="BD25" i="18"/>
  <c r="BE25" i="18"/>
  <c r="BF25" i="18"/>
  <c r="BG25" i="18"/>
  <c r="BH25" i="18"/>
  <c r="BI25" i="18"/>
  <c r="BJ25" i="18"/>
  <c r="BK25" i="18"/>
  <c r="BL25" i="18"/>
  <c r="BM25" i="18"/>
  <c r="BN25" i="18"/>
  <c r="BO25" i="18"/>
  <c r="BP35" i="18"/>
  <c r="BQ35" i="18"/>
  <c r="BR35" i="18"/>
  <c r="BS35" i="18"/>
  <c r="BT35" i="18"/>
  <c r="BU35" i="18"/>
  <c r="BV35" i="18"/>
  <c r="BW35" i="18"/>
  <c r="BX35" i="18"/>
  <c r="BY35" i="18"/>
  <c r="BZ35" i="18"/>
  <c r="CA35" i="18"/>
  <c r="CB35" i="18"/>
  <c r="CC35" i="18"/>
  <c r="CD35" i="18"/>
  <c r="CE35" i="18"/>
  <c r="CF35" i="18"/>
  <c r="CG35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AN22" i="18"/>
  <c r="AO22" i="18"/>
  <c r="AP22" i="18"/>
  <c r="AQ22" i="18"/>
  <c r="AR22" i="18"/>
  <c r="AS22" i="18"/>
  <c r="AT22" i="18"/>
  <c r="AU22" i="18"/>
  <c r="AV22" i="18"/>
  <c r="AW22" i="18"/>
  <c r="AX22" i="18"/>
  <c r="AY22" i="18"/>
  <c r="AZ22" i="18"/>
  <c r="BA22" i="18"/>
  <c r="BB22" i="18"/>
  <c r="BC22" i="18"/>
  <c r="BD22" i="18"/>
  <c r="BE22" i="18"/>
  <c r="BF22" i="18"/>
  <c r="BG22" i="18"/>
  <c r="BH22" i="18"/>
  <c r="BI22" i="18"/>
  <c r="BJ22" i="18"/>
  <c r="BK22" i="18"/>
  <c r="BL22" i="18"/>
  <c r="BM22" i="18"/>
  <c r="BN22" i="18"/>
  <c r="BO22" i="18"/>
  <c r="BP36" i="18"/>
  <c r="BQ36" i="18"/>
  <c r="BR36" i="18"/>
  <c r="BS36" i="18"/>
  <c r="BT36" i="18"/>
  <c r="BU36" i="18"/>
  <c r="BV36" i="18"/>
  <c r="BW36" i="18"/>
  <c r="BX36" i="18"/>
  <c r="BY36" i="18"/>
  <c r="BZ36" i="18"/>
  <c r="CA36" i="18"/>
  <c r="CB36" i="18"/>
  <c r="CC36" i="18"/>
  <c r="CD36" i="18"/>
  <c r="CE36" i="18"/>
  <c r="CF36" i="18"/>
  <c r="CG36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AI37" i="18"/>
  <c r="AJ37" i="18"/>
  <c r="AK37" i="18"/>
  <c r="AL37" i="18"/>
  <c r="AM37" i="18"/>
  <c r="AN37" i="18"/>
  <c r="AO37" i="18"/>
  <c r="AP37" i="18"/>
  <c r="AQ37" i="18"/>
  <c r="AR37" i="18"/>
  <c r="AS37" i="18"/>
  <c r="AT37" i="18"/>
  <c r="AU37" i="18"/>
  <c r="AV37" i="18"/>
  <c r="AW37" i="18"/>
  <c r="AX37" i="18"/>
  <c r="AY37" i="18"/>
  <c r="AZ37" i="18"/>
  <c r="BA37" i="18"/>
  <c r="BB37" i="18"/>
  <c r="BC37" i="18"/>
  <c r="BD37" i="18"/>
  <c r="BE37" i="18"/>
  <c r="BF37" i="18"/>
  <c r="BG37" i="18"/>
  <c r="BH37" i="18"/>
  <c r="BI37" i="18"/>
  <c r="BJ37" i="18"/>
  <c r="BK37" i="18"/>
  <c r="BL37" i="18"/>
  <c r="BM37" i="18"/>
  <c r="BN37" i="18"/>
  <c r="BO37" i="18"/>
  <c r="BP37" i="18"/>
  <c r="BQ37" i="18"/>
  <c r="BR37" i="18"/>
  <c r="BS37" i="18"/>
  <c r="BT37" i="18"/>
  <c r="BU37" i="18"/>
  <c r="BV37" i="18"/>
  <c r="BW37" i="18"/>
  <c r="BX37" i="18"/>
  <c r="BY37" i="18"/>
  <c r="BZ37" i="18"/>
  <c r="CA37" i="18"/>
  <c r="CB37" i="18"/>
  <c r="CC37" i="18"/>
  <c r="CD37" i="18"/>
  <c r="CE37" i="18"/>
  <c r="CF37" i="18"/>
  <c r="CG37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AI29" i="18"/>
  <c r="AJ29" i="18"/>
  <c r="AK29" i="18"/>
  <c r="AL29" i="18"/>
  <c r="AM29" i="18"/>
  <c r="AN29" i="18"/>
  <c r="AO29" i="18"/>
  <c r="AP29" i="18"/>
  <c r="AQ29" i="18"/>
  <c r="AR29" i="18"/>
  <c r="AS29" i="18"/>
  <c r="AT29" i="18"/>
  <c r="AU29" i="18"/>
  <c r="AV29" i="18"/>
  <c r="AW29" i="18"/>
  <c r="AX29" i="18"/>
  <c r="AY29" i="18"/>
  <c r="AZ29" i="18"/>
  <c r="BA29" i="18"/>
  <c r="BB29" i="18"/>
  <c r="BC29" i="18"/>
  <c r="BD29" i="18"/>
  <c r="BE29" i="18"/>
  <c r="BF29" i="18"/>
  <c r="BG29" i="18"/>
  <c r="BH29" i="18"/>
  <c r="BI29" i="18"/>
  <c r="BJ29" i="18"/>
  <c r="BK29" i="18"/>
  <c r="BL29" i="18"/>
  <c r="BM29" i="18"/>
  <c r="BN29" i="18"/>
  <c r="BO29" i="18"/>
  <c r="BP38" i="18"/>
  <c r="BQ38" i="18"/>
  <c r="BR38" i="18"/>
  <c r="BS38" i="18"/>
  <c r="BT38" i="18"/>
  <c r="BU38" i="18"/>
  <c r="BV38" i="18"/>
  <c r="BW38" i="18"/>
  <c r="BX38" i="18"/>
  <c r="BY38" i="18"/>
  <c r="BZ38" i="18"/>
  <c r="CA38" i="18"/>
  <c r="CB38" i="18"/>
  <c r="CC38" i="18"/>
  <c r="CD38" i="18"/>
  <c r="CE38" i="18"/>
  <c r="CF38" i="18"/>
  <c r="CG38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AI35" i="18"/>
  <c r="AJ35" i="18"/>
  <c r="AK35" i="18"/>
  <c r="AL35" i="18"/>
  <c r="AM35" i="18"/>
  <c r="AN35" i="18"/>
  <c r="AO35" i="18"/>
  <c r="AP35" i="18"/>
  <c r="AQ35" i="18"/>
  <c r="AR35" i="18"/>
  <c r="AS35" i="18"/>
  <c r="AT35" i="18"/>
  <c r="AU35" i="18"/>
  <c r="AV35" i="18"/>
  <c r="AW35" i="18"/>
  <c r="AX35" i="18"/>
  <c r="AY35" i="18"/>
  <c r="AZ35" i="18"/>
  <c r="BA35" i="18"/>
  <c r="BB35" i="18"/>
  <c r="BC35" i="18"/>
  <c r="BD35" i="18"/>
  <c r="BE35" i="18"/>
  <c r="BF35" i="18"/>
  <c r="BG35" i="18"/>
  <c r="BH35" i="18"/>
  <c r="BI35" i="18"/>
  <c r="BJ35" i="18"/>
  <c r="BK35" i="18"/>
  <c r="BL35" i="18"/>
  <c r="BM35" i="18"/>
  <c r="BN35" i="18"/>
  <c r="BO35" i="18"/>
  <c r="BP39" i="18"/>
  <c r="BQ39" i="18"/>
  <c r="BR39" i="18"/>
  <c r="BS39" i="18"/>
  <c r="BT39" i="18"/>
  <c r="BU39" i="18"/>
  <c r="BV39" i="18"/>
  <c r="BW39" i="18"/>
  <c r="BX39" i="18"/>
  <c r="BY39" i="18"/>
  <c r="BZ39" i="18"/>
  <c r="CA39" i="18"/>
  <c r="CB39" i="18"/>
  <c r="CC39" i="18"/>
  <c r="CD39" i="18"/>
  <c r="CE39" i="18"/>
  <c r="CF39" i="18"/>
  <c r="CG39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AI30" i="18"/>
  <c r="AJ30" i="18"/>
  <c r="AK30" i="18"/>
  <c r="AL30" i="18"/>
  <c r="AM30" i="18"/>
  <c r="AN30" i="18"/>
  <c r="AO30" i="18"/>
  <c r="AP30" i="18"/>
  <c r="AQ30" i="18"/>
  <c r="AR30" i="18"/>
  <c r="AS30" i="18"/>
  <c r="AT30" i="18"/>
  <c r="AU30" i="18"/>
  <c r="AV30" i="18"/>
  <c r="AW30" i="18"/>
  <c r="AX30" i="18"/>
  <c r="AY30" i="18"/>
  <c r="AZ30" i="18"/>
  <c r="BA30" i="18"/>
  <c r="BB30" i="18"/>
  <c r="BC30" i="18"/>
  <c r="BD30" i="18"/>
  <c r="BE30" i="18"/>
  <c r="BF30" i="18"/>
  <c r="BG30" i="18"/>
  <c r="BH30" i="18"/>
  <c r="BI30" i="18"/>
  <c r="BJ30" i="18"/>
  <c r="BK30" i="18"/>
  <c r="BL30" i="18"/>
  <c r="BM30" i="18"/>
  <c r="BN30" i="18"/>
  <c r="BO30" i="18"/>
  <c r="BP40" i="18"/>
  <c r="BQ40" i="18"/>
  <c r="BR40" i="18"/>
  <c r="BS40" i="18"/>
  <c r="BT40" i="18"/>
  <c r="BU40" i="18"/>
  <c r="BV40" i="18"/>
  <c r="BW40" i="18"/>
  <c r="BX40" i="18"/>
  <c r="BY40" i="18"/>
  <c r="BZ40" i="18"/>
  <c r="CA40" i="18"/>
  <c r="CB40" i="18"/>
  <c r="CC40" i="18"/>
  <c r="CD40" i="18"/>
  <c r="CE40" i="18"/>
  <c r="CF40" i="18"/>
  <c r="CG40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H21" i="18"/>
  <c r="BI21" i="18"/>
  <c r="BJ21" i="18"/>
  <c r="BK21" i="18"/>
  <c r="BL21" i="18"/>
  <c r="BM21" i="18"/>
  <c r="BN21" i="18"/>
  <c r="BO21" i="18"/>
  <c r="BP41" i="18"/>
  <c r="BQ41" i="18"/>
  <c r="BR41" i="18"/>
  <c r="BS41" i="18"/>
  <c r="BT41" i="18"/>
  <c r="BU41" i="18"/>
  <c r="BV41" i="18"/>
  <c r="BW41" i="18"/>
  <c r="BX41" i="18"/>
  <c r="BY41" i="18"/>
  <c r="BZ41" i="18"/>
  <c r="CA41" i="18"/>
  <c r="CB41" i="18"/>
  <c r="CC41" i="18"/>
  <c r="CD41" i="18"/>
  <c r="CE41" i="18"/>
  <c r="CF41" i="18"/>
  <c r="CG41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AN23" i="18"/>
  <c r="AO23" i="18"/>
  <c r="AP23" i="18"/>
  <c r="AQ23" i="18"/>
  <c r="AR23" i="18"/>
  <c r="AS23" i="18"/>
  <c r="AT23" i="18"/>
  <c r="AU23" i="18"/>
  <c r="AV23" i="18"/>
  <c r="AW23" i="18"/>
  <c r="AX23" i="18"/>
  <c r="AY23" i="18"/>
  <c r="AZ23" i="18"/>
  <c r="BA23" i="18"/>
  <c r="BB23" i="18"/>
  <c r="BC23" i="18"/>
  <c r="BD23" i="18"/>
  <c r="BE23" i="18"/>
  <c r="BF23" i="18"/>
  <c r="BG23" i="18"/>
  <c r="BH23" i="18"/>
  <c r="BI23" i="18"/>
  <c r="BJ23" i="18"/>
  <c r="BK23" i="18"/>
  <c r="BL23" i="18"/>
  <c r="BM23" i="18"/>
  <c r="BN23" i="18"/>
  <c r="BO23" i="18"/>
  <c r="BP42" i="18"/>
  <c r="BQ42" i="18"/>
  <c r="BR42" i="18"/>
  <c r="BS42" i="18"/>
  <c r="BT42" i="18"/>
  <c r="BU42" i="18"/>
  <c r="BV42" i="18"/>
  <c r="BW42" i="18"/>
  <c r="BX42" i="18"/>
  <c r="BY42" i="18"/>
  <c r="BZ42" i="18"/>
  <c r="CA42" i="18"/>
  <c r="CB42" i="18"/>
  <c r="CC42" i="18"/>
  <c r="CD42" i="18"/>
  <c r="CE42" i="18"/>
  <c r="CF42" i="18"/>
  <c r="CG42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AL27" i="18"/>
  <c r="AM27" i="18"/>
  <c r="AN27" i="18"/>
  <c r="AO27" i="18"/>
  <c r="AP27" i="18"/>
  <c r="AQ27" i="18"/>
  <c r="AR27" i="18"/>
  <c r="AS27" i="18"/>
  <c r="AT27" i="18"/>
  <c r="AU27" i="18"/>
  <c r="AV27" i="18"/>
  <c r="AW27" i="18"/>
  <c r="AX27" i="18"/>
  <c r="AY27" i="18"/>
  <c r="AZ27" i="18"/>
  <c r="BA27" i="18"/>
  <c r="BB27" i="18"/>
  <c r="BC27" i="18"/>
  <c r="BD27" i="18"/>
  <c r="BE27" i="18"/>
  <c r="BF27" i="18"/>
  <c r="BG27" i="18"/>
  <c r="BH27" i="18"/>
  <c r="BI27" i="18"/>
  <c r="BJ27" i="18"/>
  <c r="BK27" i="18"/>
  <c r="BL27" i="18"/>
  <c r="BM27" i="18"/>
  <c r="BN27" i="18"/>
  <c r="BO27" i="18"/>
  <c r="BP43" i="18"/>
  <c r="BQ43" i="18"/>
  <c r="BR43" i="18"/>
  <c r="BS43" i="18"/>
  <c r="BT43" i="18"/>
  <c r="BU43" i="18"/>
  <c r="BV43" i="18"/>
  <c r="BW43" i="18"/>
  <c r="BX43" i="18"/>
  <c r="BY43" i="18"/>
  <c r="BZ43" i="18"/>
  <c r="CA43" i="18"/>
  <c r="CB43" i="18"/>
  <c r="CC43" i="18"/>
  <c r="CD43" i="18"/>
  <c r="CE43" i="18"/>
  <c r="CF43" i="18"/>
  <c r="CG43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AL14" i="18"/>
  <c r="AM14" i="18"/>
  <c r="AN14" i="18"/>
  <c r="AO14" i="18"/>
  <c r="AP14" i="18"/>
  <c r="AQ14" i="18"/>
  <c r="AR14" i="18"/>
  <c r="AS14" i="18"/>
  <c r="AT14" i="18"/>
  <c r="AU14" i="18"/>
  <c r="AV14" i="18"/>
  <c r="AW14" i="18"/>
  <c r="AX14" i="18"/>
  <c r="AY14" i="18"/>
  <c r="AZ14" i="18"/>
  <c r="BA14" i="18"/>
  <c r="BB14" i="18"/>
  <c r="BC14" i="18"/>
  <c r="BD14" i="18"/>
  <c r="BE14" i="18"/>
  <c r="BF14" i="18"/>
  <c r="BG14" i="18"/>
  <c r="BH14" i="18"/>
  <c r="BI14" i="18"/>
  <c r="BJ14" i="18"/>
  <c r="BK14" i="18"/>
  <c r="BL14" i="18"/>
  <c r="BM14" i="18"/>
  <c r="BN14" i="18"/>
  <c r="BO14" i="18"/>
  <c r="BP44" i="18"/>
  <c r="BQ44" i="18"/>
  <c r="BR44" i="18"/>
  <c r="BS44" i="18"/>
  <c r="BT44" i="18"/>
  <c r="BU44" i="18"/>
  <c r="BV44" i="18"/>
  <c r="BW44" i="18"/>
  <c r="BX44" i="18"/>
  <c r="BY44" i="18"/>
  <c r="BZ44" i="18"/>
  <c r="CA44" i="18"/>
  <c r="CB44" i="18"/>
  <c r="CC44" i="18"/>
  <c r="CD44" i="18"/>
  <c r="CE44" i="18"/>
  <c r="CF44" i="18"/>
  <c r="CG4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AL24" i="18"/>
  <c r="AM24" i="18"/>
  <c r="AN24" i="18"/>
  <c r="AO24" i="18"/>
  <c r="AP24" i="18"/>
  <c r="AQ24" i="18"/>
  <c r="AR24" i="18"/>
  <c r="AS24" i="18"/>
  <c r="AT24" i="18"/>
  <c r="AU24" i="18"/>
  <c r="AV24" i="18"/>
  <c r="AW24" i="18"/>
  <c r="AX24" i="18"/>
  <c r="AY24" i="18"/>
  <c r="AZ24" i="18"/>
  <c r="BA24" i="18"/>
  <c r="BB24" i="18"/>
  <c r="BC24" i="18"/>
  <c r="BD24" i="18"/>
  <c r="BE24" i="18"/>
  <c r="BF24" i="18"/>
  <c r="BG24" i="18"/>
  <c r="BH24" i="18"/>
  <c r="BI24" i="18"/>
  <c r="BJ24" i="18"/>
  <c r="BK24" i="18"/>
  <c r="BL24" i="18"/>
  <c r="BM24" i="18"/>
  <c r="BN24" i="18"/>
  <c r="BO24" i="18"/>
  <c r="BP45" i="18"/>
  <c r="BQ45" i="18"/>
  <c r="BR45" i="18"/>
  <c r="BS45" i="18"/>
  <c r="BT45" i="18"/>
  <c r="BU45" i="18"/>
  <c r="BV45" i="18"/>
  <c r="BW45" i="18"/>
  <c r="BX45" i="18"/>
  <c r="BY45" i="18"/>
  <c r="BZ45" i="18"/>
  <c r="CA45" i="18"/>
  <c r="CB45" i="18"/>
  <c r="CC45" i="18"/>
  <c r="CD45" i="18"/>
  <c r="CE45" i="18"/>
  <c r="CF45" i="18"/>
  <c r="CG45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AL28" i="18"/>
  <c r="AM28" i="18"/>
  <c r="AN28" i="18"/>
  <c r="AO28" i="18"/>
  <c r="AP28" i="18"/>
  <c r="AQ28" i="18"/>
  <c r="AR28" i="18"/>
  <c r="AS28" i="18"/>
  <c r="AT28" i="18"/>
  <c r="AU28" i="18"/>
  <c r="AV28" i="18"/>
  <c r="AW28" i="18"/>
  <c r="AX28" i="18"/>
  <c r="AY28" i="18"/>
  <c r="AZ28" i="18"/>
  <c r="BA28" i="18"/>
  <c r="BB28" i="18"/>
  <c r="BC28" i="18"/>
  <c r="BD28" i="18"/>
  <c r="BE28" i="18"/>
  <c r="BF28" i="18"/>
  <c r="BG28" i="18"/>
  <c r="BH28" i="18"/>
  <c r="BI28" i="18"/>
  <c r="BJ28" i="18"/>
  <c r="BK28" i="18"/>
  <c r="BL28" i="18"/>
  <c r="BM28" i="18"/>
  <c r="BN28" i="18"/>
  <c r="BO28" i="18"/>
  <c r="BP46" i="18"/>
  <c r="BQ46" i="18"/>
  <c r="BR46" i="18"/>
  <c r="BS46" i="18"/>
  <c r="BT46" i="18"/>
  <c r="BU46" i="18"/>
  <c r="BV46" i="18"/>
  <c r="BW46" i="18"/>
  <c r="BX46" i="18"/>
  <c r="BY46" i="18"/>
  <c r="BZ46" i="18"/>
  <c r="CA46" i="18"/>
  <c r="CB46" i="18"/>
  <c r="CC46" i="18"/>
  <c r="CD46" i="18"/>
  <c r="CE46" i="18"/>
  <c r="CF46" i="18"/>
  <c r="CG46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BK11" i="18"/>
  <c r="BL11" i="18"/>
  <c r="BM11" i="18"/>
  <c r="BN11" i="18"/>
  <c r="BO11" i="18"/>
  <c r="BP47" i="18"/>
  <c r="BQ47" i="18"/>
  <c r="BR47" i="18"/>
  <c r="BS47" i="18"/>
  <c r="BT47" i="18"/>
  <c r="BU47" i="18"/>
  <c r="BV47" i="18"/>
  <c r="BW47" i="18"/>
  <c r="BX47" i="18"/>
  <c r="BY47" i="18"/>
  <c r="BZ47" i="18"/>
  <c r="CA47" i="18"/>
  <c r="CB47" i="18"/>
  <c r="CC47" i="18"/>
  <c r="CD47" i="18"/>
  <c r="CE47" i="18"/>
  <c r="CF47" i="18"/>
  <c r="CG47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BK12" i="18"/>
  <c r="BL12" i="18"/>
  <c r="BM12" i="18"/>
  <c r="BN12" i="18"/>
  <c r="BO12" i="18"/>
  <c r="BP48" i="18"/>
  <c r="BQ48" i="18"/>
  <c r="BR48" i="18"/>
  <c r="BS48" i="18"/>
  <c r="BT48" i="18"/>
  <c r="BU48" i="18"/>
  <c r="BV48" i="18"/>
  <c r="BW48" i="18"/>
  <c r="BX48" i="18"/>
  <c r="BY48" i="18"/>
  <c r="BZ48" i="18"/>
  <c r="CA48" i="18"/>
  <c r="CB48" i="18"/>
  <c r="CC48" i="18"/>
  <c r="CD48" i="18"/>
  <c r="CE48" i="18"/>
  <c r="CF48" i="18"/>
  <c r="CG48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AK26" i="18"/>
  <c r="AL26" i="18"/>
  <c r="AM26" i="18"/>
  <c r="AN26" i="18"/>
  <c r="AO26" i="18"/>
  <c r="AP26" i="18"/>
  <c r="AQ26" i="18"/>
  <c r="AR26" i="18"/>
  <c r="AS26" i="18"/>
  <c r="AT26" i="18"/>
  <c r="AU26" i="18"/>
  <c r="AV26" i="18"/>
  <c r="AW26" i="18"/>
  <c r="AX26" i="18"/>
  <c r="AY26" i="18"/>
  <c r="AZ26" i="18"/>
  <c r="BA26" i="18"/>
  <c r="BB26" i="18"/>
  <c r="BC26" i="18"/>
  <c r="BD26" i="18"/>
  <c r="BE26" i="18"/>
  <c r="BF26" i="18"/>
  <c r="BG26" i="18"/>
  <c r="BH26" i="18"/>
  <c r="BI26" i="18"/>
  <c r="BJ26" i="18"/>
  <c r="BK26" i="18"/>
  <c r="BL26" i="18"/>
  <c r="BM26" i="18"/>
  <c r="BN26" i="18"/>
  <c r="BO26" i="18"/>
  <c r="BP49" i="18"/>
  <c r="BQ49" i="18"/>
  <c r="BR49" i="18"/>
  <c r="BS49" i="18"/>
  <c r="BT49" i="18"/>
  <c r="BU49" i="18"/>
  <c r="BV49" i="18"/>
  <c r="BW49" i="18"/>
  <c r="BX49" i="18"/>
  <c r="BY49" i="18"/>
  <c r="BZ49" i="18"/>
  <c r="CA49" i="18"/>
  <c r="CB49" i="18"/>
  <c r="CC49" i="18"/>
  <c r="CD49" i="18"/>
  <c r="CE49" i="18"/>
  <c r="CF49" i="18"/>
  <c r="CG49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AN20" i="18"/>
  <c r="AO20" i="18"/>
  <c r="AP20" i="18"/>
  <c r="AQ20" i="18"/>
  <c r="AR20" i="18"/>
  <c r="AS20" i="18"/>
  <c r="AT20" i="18"/>
  <c r="AU20" i="18"/>
  <c r="AV20" i="18"/>
  <c r="AW20" i="18"/>
  <c r="AX20" i="18"/>
  <c r="AY20" i="18"/>
  <c r="AZ20" i="18"/>
  <c r="BA20" i="18"/>
  <c r="BB20" i="18"/>
  <c r="BC20" i="18"/>
  <c r="BD20" i="18"/>
  <c r="BE20" i="18"/>
  <c r="BF20" i="18"/>
  <c r="BG20" i="18"/>
  <c r="BH20" i="18"/>
  <c r="BI20" i="18"/>
  <c r="BJ20" i="18"/>
  <c r="BK20" i="18"/>
  <c r="BL20" i="18"/>
  <c r="BM20" i="18"/>
  <c r="BN20" i="18"/>
  <c r="BO20" i="18"/>
  <c r="BP50" i="18"/>
  <c r="BQ50" i="18"/>
  <c r="BR50" i="18"/>
  <c r="BS50" i="18"/>
  <c r="BT50" i="18"/>
  <c r="BU50" i="18"/>
  <c r="BV50" i="18"/>
  <c r="BW50" i="18"/>
  <c r="BX50" i="18"/>
  <c r="BY50" i="18"/>
  <c r="BZ50" i="18"/>
  <c r="CA50" i="18"/>
  <c r="CB50" i="18"/>
  <c r="CC50" i="18"/>
  <c r="CD50" i="18"/>
  <c r="CE50" i="18"/>
  <c r="CF50" i="18"/>
  <c r="CG50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BL16" i="18"/>
  <c r="BM16" i="18"/>
  <c r="BN16" i="18"/>
  <c r="BO16" i="18"/>
  <c r="BP51" i="18"/>
  <c r="BQ51" i="18"/>
  <c r="BR51" i="18"/>
  <c r="BS51" i="18"/>
  <c r="BT51" i="18"/>
  <c r="BU51" i="18"/>
  <c r="BV51" i="18"/>
  <c r="BW51" i="18"/>
  <c r="BX51" i="18"/>
  <c r="BY51" i="18"/>
  <c r="BZ51" i="18"/>
  <c r="CA51" i="18"/>
  <c r="CB51" i="18"/>
  <c r="CC51" i="18"/>
  <c r="CD51" i="18"/>
  <c r="CE51" i="18"/>
  <c r="CF51" i="18"/>
  <c r="CG51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AK19" i="18"/>
  <c r="AL19" i="18"/>
  <c r="AM19" i="18"/>
  <c r="AN19" i="18"/>
  <c r="AO19" i="18"/>
  <c r="AP19" i="18"/>
  <c r="AQ19" i="18"/>
  <c r="AR19" i="18"/>
  <c r="AS19" i="18"/>
  <c r="AT19" i="18"/>
  <c r="AU19" i="18"/>
  <c r="AV19" i="18"/>
  <c r="AW19" i="18"/>
  <c r="AX19" i="18"/>
  <c r="AY19" i="18"/>
  <c r="AZ19" i="18"/>
  <c r="BA19" i="18"/>
  <c r="BB19" i="18"/>
  <c r="BC19" i="18"/>
  <c r="BD19" i="18"/>
  <c r="BE19" i="18"/>
  <c r="BF19" i="18"/>
  <c r="BG19" i="18"/>
  <c r="BH19" i="18"/>
  <c r="BI19" i="18"/>
  <c r="BJ19" i="18"/>
  <c r="BK19" i="18"/>
  <c r="BL19" i="18"/>
  <c r="BM19" i="18"/>
  <c r="BN19" i="18"/>
  <c r="BO19" i="18"/>
  <c r="BP52" i="18"/>
  <c r="BQ52" i="18"/>
  <c r="BR52" i="18"/>
  <c r="BS52" i="18"/>
  <c r="BT52" i="18"/>
  <c r="BU52" i="18"/>
  <c r="BV52" i="18"/>
  <c r="BW52" i="18"/>
  <c r="BX52" i="18"/>
  <c r="BY52" i="18"/>
  <c r="BZ52" i="18"/>
  <c r="CA52" i="18"/>
  <c r="CB52" i="18"/>
  <c r="CC52" i="18"/>
  <c r="CD52" i="18"/>
  <c r="CE52" i="18"/>
  <c r="CF52" i="18"/>
  <c r="CG52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AL17" i="18"/>
  <c r="AM17" i="18"/>
  <c r="AN17" i="18"/>
  <c r="AO17" i="18"/>
  <c r="AP17" i="18"/>
  <c r="AQ17" i="18"/>
  <c r="AR17" i="18"/>
  <c r="AS17" i="18"/>
  <c r="AT17" i="18"/>
  <c r="AU17" i="18"/>
  <c r="AV17" i="18"/>
  <c r="AW17" i="18"/>
  <c r="AX17" i="18"/>
  <c r="AY17" i="18"/>
  <c r="AZ17" i="18"/>
  <c r="BA17" i="18"/>
  <c r="BB17" i="18"/>
  <c r="BC17" i="18"/>
  <c r="BD17" i="18"/>
  <c r="BE17" i="18"/>
  <c r="BF17" i="18"/>
  <c r="BG17" i="18"/>
  <c r="BH17" i="18"/>
  <c r="BI17" i="18"/>
  <c r="BJ17" i="18"/>
  <c r="BK17" i="18"/>
  <c r="BL17" i="18"/>
  <c r="BM17" i="18"/>
  <c r="BN17" i="18"/>
  <c r="BO17" i="18"/>
  <c r="BP53" i="18"/>
  <c r="BQ53" i="18"/>
  <c r="BR53" i="18"/>
  <c r="BS53" i="18"/>
  <c r="BT53" i="18"/>
  <c r="BU53" i="18"/>
  <c r="BV53" i="18"/>
  <c r="BW53" i="18"/>
  <c r="BX53" i="18"/>
  <c r="BY53" i="18"/>
  <c r="BZ53" i="18"/>
  <c r="CA53" i="18"/>
  <c r="CB53" i="18"/>
  <c r="CC53" i="18"/>
  <c r="CD53" i="18"/>
  <c r="CE53" i="18"/>
  <c r="CF53" i="18"/>
  <c r="CG53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AL15" i="18"/>
  <c r="AM15" i="18"/>
  <c r="AN15" i="18"/>
  <c r="AO15" i="18"/>
  <c r="AP15" i="18"/>
  <c r="AQ15" i="18"/>
  <c r="AR15" i="18"/>
  <c r="AS15" i="18"/>
  <c r="AT15" i="18"/>
  <c r="AU15" i="18"/>
  <c r="AV15" i="18"/>
  <c r="AW15" i="18"/>
  <c r="AX15" i="18"/>
  <c r="AY15" i="18"/>
  <c r="AZ15" i="18"/>
  <c r="BA15" i="18"/>
  <c r="BB15" i="18"/>
  <c r="BC15" i="18"/>
  <c r="BD15" i="18"/>
  <c r="BE15" i="18"/>
  <c r="BF15" i="18"/>
  <c r="BG15" i="18"/>
  <c r="BH15" i="18"/>
  <c r="BI15" i="18"/>
  <c r="BJ15" i="18"/>
  <c r="BK15" i="18"/>
  <c r="BL15" i="18"/>
  <c r="BM15" i="18"/>
  <c r="BN15" i="18"/>
  <c r="BO15" i="18"/>
  <c r="BP54" i="18"/>
  <c r="BQ54" i="18"/>
  <c r="BR54" i="18"/>
  <c r="BS54" i="18"/>
  <c r="BT54" i="18"/>
  <c r="BU54" i="18"/>
  <c r="BV54" i="18"/>
  <c r="BW54" i="18"/>
  <c r="BX54" i="18"/>
  <c r="BY54" i="18"/>
  <c r="BZ54" i="18"/>
  <c r="CA54" i="18"/>
  <c r="CB54" i="18"/>
  <c r="CC54" i="18"/>
  <c r="CD54" i="18"/>
  <c r="CE54" i="18"/>
  <c r="CF54" i="18"/>
  <c r="CG54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BL18" i="18"/>
  <c r="BM18" i="18"/>
  <c r="BN18" i="18"/>
  <c r="BO18" i="18"/>
  <c r="BP55" i="18"/>
  <c r="BQ55" i="18"/>
  <c r="BR55" i="18"/>
  <c r="BS55" i="18"/>
  <c r="BT55" i="18"/>
  <c r="BU55" i="18"/>
  <c r="BV55" i="18"/>
  <c r="BW55" i="18"/>
  <c r="BX55" i="18"/>
  <c r="BY55" i="18"/>
  <c r="BZ55" i="18"/>
  <c r="CA55" i="18"/>
  <c r="CB55" i="18"/>
  <c r="CC55" i="18"/>
  <c r="CD55" i="18"/>
  <c r="CE55" i="18"/>
  <c r="CF55" i="18"/>
  <c r="CG55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BK10" i="18"/>
  <c r="BL10" i="18"/>
  <c r="BM10" i="18"/>
  <c r="BN10" i="18"/>
  <c r="BO10" i="18"/>
  <c r="BP56" i="18"/>
  <c r="BQ56" i="18"/>
  <c r="BR56" i="18"/>
  <c r="BS56" i="18"/>
  <c r="BT56" i="18"/>
  <c r="BU56" i="18"/>
  <c r="BV56" i="18"/>
  <c r="BW56" i="18"/>
  <c r="BX56" i="18"/>
  <c r="BY56" i="18"/>
  <c r="BZ56" i="18"/>
  <c r="CA56" i="18"/>
  <c r="CB56" i="18"/>
  <c r="CC56" i="18"/>
  <c r="CD56" i="18"/>
  <c r="CE56" i="18"/>
  <c r="CF56" i="18"/>
  <c r="CG56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BK8" i="18"/>
  <c r="BL8" i="18"/>
  <c r="BM8" i="18"/>
  <c r="BN8" i="18"/>
  <c r="BO8" i="18"/>
  <c r="BP57" i="18"/>
  <c r="BQ57" i="18"/>
  <c r="BR57" i="18"/>
  <c r="BS57" i="18"/>
  <c r="BT57" i="18"/>
  <c r="BU57" i="18"/>
  <c r="BV57" i="18"/>
  <c r="BW57" i="18"/>
  <c r="BX57" i="18"/>
  <c r="BY57" i="18"/>
  <c r="BZ57" i="18"/>
  <c r="CA57" i="18"/>
  <c r="CB57" i="18"/>
  <c r="CC57" i="18"/>
  <c r="CD57" i="18"/>
  <c r="CE57" i="18"/>
  <c r="CF57" i="18"/>
  <c r="CG57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AL13" i="18"/>
  <c r="AM13" i="18"/>
  <c r="AN13" i="18"/>
  <c r="AO13" i="18"/>
  <c r="AP13" i="18"/>
  <c r="AQ13" i="18"/>
  <c r="AR13" i="18"/>
  <c r="AS13" i="18"/>
  <c r="AT13" i="18"/>
  <c r="AU13" i="18"/>
  <c r="AV13" i="18"/>
  <c r="AW13" i="18"/>
  <c r="AX13" i="18"/>
  <c r="AY13" i="18"/>
  <c r="AZ13" i="18"/>
  <c r="BA13" i="18"/>
  <c r="BB13" i="18"/>
  <c r="BC13" i="18"/>
  <c r="BD13" i="18"/>
  <c r="BE13" i="18"/>
  <c r="BF13" i="18"/>
  <c r="BG13" i="18"/>
  <c r="BH13" i="18"/>
  <c r="BI13" i="18"/>
  <c r="BJ13" i="18"/>
  <c r="BK13" i="18"/>
  <c r="BL13" i="18"/>
  <c r="BM13" i="18"/>
  <c r="BN13" i="18"/>
  <c r="BO13" i="18"/>
  <c r="BP58" i="18"/>
  <c r="BQ58" i="18"/>
  <c r="BR58" i="18"/>
  <c r="BS58" i="18"/>
  <c r="BT58" i="18"/>
  <c r="BU58" i="18"/>
  <c r="BV58" i="18"/>
  <c r="BW58" i="18"/>
  <c r="BX58" i="18"/>
  <c r="BY58" i="18"/>
  <c r="BZ58" i="18"/>
  <c r="CA58" i="18"/>
  <c r="CB58" i="18"/>
  <c r="CC58" i="18"/>
  <c r="CD58" i="18"/>
  <c r="CE58" i="18"/>
  <c r="CF58" i="18"/>
  <c r="CG58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BL9" i="18"/>
  <c r="BM9" i="18"/>
  <c r="BN9" i="18"/>
  <c r="BO9" i="18"/>
  <c r="BP59" i="18"/>
  <c r="BQ59" i="18"/>
  <c r="BR59" i="18"/>
  <c r="BS59" i="18"/>
  <c r="BT59" i="18"/>
  <c r="BU59" i="18"/>
  <c r="BV59" i="18"/>
  <c r="BW59" i="18"/>
  <c r="BX59" i="18"/>
  <c r="BY59" i="18"/>
  <c r="BZ59" i="18"/>
  <c r="CA59" i="18"/>
  <c r="CB59" i="18"/>
  <c r="CC59" i="18"/>
  <c r="CD59" i="18"/>
  <c r="CE59" i="18"/>
  <c r="CF59" i="18"/>
  <c r="CG59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BB5" i="18"/>
  <c r="BC5" i="18"/>
  <c r="BD5" i="18"/>
  <c r="BE5" i="18"/>
  <c r="BF5" i="18"/>
  <c r="BG5" i="18"/>
  <c r="BH5" i="18"/>
  <c r="BI5" i="18"/>
  <c r="BJ5" i="18"/>
  <c r="BK5" i="18"/>
  <c r="BL5" i="18"/>
  <c r="BM5" i="18"/>
  <c r="BN5" i="18"/>
  <c r="BO5" i="18"/>
  <c r="BP60" i="18"/>
  <c r="BQ60" i="18"/>
  <c r="BR60" i="18"/>
  <c r="BS60" i="18"/>
  <c r="BT60" i="18"/>
  <c r="BU60" i="18"/>
  <c r="BV60" i="18"/>
  <c r="BW60" i="18"/>
  <c r="BX60" i="18"/>
  <c r="BY60" i="18"/>
  <c r="BZ60" i="18"/>
  <c r="CA60" i="18"/>
  <c r="CB60" i="18"/>
  <c r="CC60" i="18"/>
  <c r="CD60" i="18"/>
  <c r="CE60" i="18"/>
  <c r="CF60" i="18"/>
  <c r="CG60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BL4" i="18"/>
  <c r="BM4" i="18"/>
  <c r="BN4" i="18"/>
  <c r="BO4" i="18"/>
  <c r="BP61" i="18"/>
  <c r="BQ61" i="18"/>
  <c r="BR61" i="18"/>
  <c r="BS61" i="18"/>
  <c r="BT61" i="18"/>
  <c r="BU61" i="18"/>
  <c r="BV61" i="18"/>
  <c r="BW61" i="18"/>
  <c r="BX61" i="18"/>
  <c r="BY61" i="18"/>
  <c r="BZ61" i="18"/>
  <c r="CA61" i="18"/>
  <c r="CB61" i="18"/>
  <c r="CC61" i="18"/>
  <c r="CD61" i="18"/>
  <c r="CE61" i="18"/>
  <c r="CF61" i="18"/>
  <c r="CG61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BL7" i="18"/>
  <c r="BM7" i="18"/>
  <c r="BN7" i="18"/>
  <c r="BO7" i="18"/>
  <c r="BP62" i="18"/>
  <c r="BQ62" i="18"/>
  <c r="BR62" i="18"/>
  <c r="BS62" i="18"/>
  <c r="BT62" i="18"/>
  <c r="BU62" i="18"/>
  <c r="BV62" i="18"/>
  <c r="BW62" i="18"/>
  <c r="BX62" i="18"/>
  <c r="BY62" i="18"/>
  <c r="BZ62" i="18"/>
  <c r="CA62" i="18"/>
  <c r="CB62" i="18"/>
  <c r="CC62" i="18"/>
  <c r="CD62" i="18"/>
  <c r="CE62" i="18"/>
  <c r="CF62" i="18"/>
  <c r="CG62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BL6" i="18"/>
  <c r="BM6" i="18"/>
  <c r="BN6" i="18"/>
  <c r="BO6" i="18"/>
  <c r="BP63" i="18"/>
  <c r="BQ63" i="18"/>
  <c r="BR63" i="18"/>
  <c r="BS63" i="18"/>
  <c r="BT63" i="18"/>
  <c r="BU63" i="18"/>
  <c r="BV63" i="18"/>
  <c r="BW63" i="18"/>
  <c r="BX63" i="18"/>
  <c r="BY63" i="18"/>
  <c r="BZ63" i="18"/>
  <c r="CA63" i="18"/>
  <c r="CB63" i="18"/>
  <c r="CC63" i="18"/>
  <c r="CD63" i="18"/>
  <c r="CE63" i="18"/>
  <c r="CF63" i="18"/>
  <c r="CG6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M3" i="18"/>
  <c r="AN3" i="18"/>
  <c r="AO3" i="18"/>
  <c r="AP3" i="18"/>
  <c r="AQ3" i="18"/>
  <c r="AR3" i="18"/>
  <c r="AS3" i="18"/>
  <c r="AT3" i="18"/>
  <c r="AU3" i="18"/>
  <c r="AV3" i="18"/>
  <c r="AW3" i="18"/>
  <c r="AX3" i="18"/>
  <c r="AY3" i="18"/>
  <c r="AZ3" i="18"/>
  <c r="BA3" i="18"/>
  <c r="BB3" i="18"/>
  <c r="BC3" i="18"/>
  <c r="BD3" i="18"/>
  <c r="BE3" i="18"/>
  <c r="BF3" i="18"/>
  <c r="BG3" i="18"/>
  <c r="BH3" i="18"/>
  <c r="BI3" i="18"/>
  <c r="BJ3" i="18"/>
  <c r="BK3" i="18"/>
  <c r="BL3" i="18"/>
  <c r="BM3" i="18"/>
  <c r="BN3" i="18"/>
  <c r="BO3" i="18"/>
  <c r="BP64" i="18"/>
  <c r="BQ64" i="18"/>
  <c r="BR64" i="18"/>
  <c r="BS64" i="18"/>
  <c r="BT64" i="18"/>
  <c r="BU64" i="18"/>
  <c r="BV64" i="18"/>
  <c r="BW64" i="18"/>
  <c r="BX64" i="18"/>
  <c r="BY64" i="18"/>
  <c r="BZ64" i="18"/>
  <c r="CA64" i="18"/>
  <c r="CB64" i="18"/>
  <c r="CC64" i="18"/>
  <c r="CD64" i="18"/>
  <c r="CE64" i="18"/>
  <c r="CF64" i="18"/>
  <c r="CG64" i="18"/>
  <c r="L65" i="18"/>
  <c r="CQ135" i="21" s="1"/>
  <c r="M65" i="18"/>
  <c r="CR135" i="21" s="1"/>
  <c r="N65" i="18"/>
  <c r="CS135" i="21" s="1"/>
  <c r="O65" i="18"/>
  <c r="CT135" i="21" s="1"/>
  <c r="P65" i="18"/>
  <c r="CU135" i="21" s="1"/>
  <c r="Q65" i="18"/>
  <c r="CV135" i="21" s="1"/>
  <c r="R65" i="18"/>
  <c r="CW135" i="21" s="1"/>
  <c r="S65" i="18"/>
  <c r="CX135" i="21" s="1"/>
  <c r="T65" i="18"/>
  <c r="CY135" i="21" s="1"/>
  <c r="U65" i="18"/>
  <c r="CZ135" i="21" s="1"/>
  <c r="V65" i="18"/>
  <c r="DA135" i="21" s="1"/>
  <c r="W65" i="18"/>
  <c r="DB135" i="21" s="1"/>
  <c r="X65" i="18"/>
  <c r="DC135" i="21" s="1"/>
  <c r="Y65" i="18"/>
  <c r="DD135" i="21" s="1"/>
  <c r="Z65" i="18"/>
  <c r="DE135" i="21" s="1"/>
  <c r="AA65" i="18"/>
  <c r="DF135" i="21" s="1"/>
  <c r="AB65" i="18"/>
  <c r="DG135" i="21" s="1"/>
  <c r="AC65" i="18"/>
  <c r="DH135" i="21" s="1"/>
  <c r="AD65" i="18"/>
  <c r="DI135" i="21" s="1"/>
  <c r="AE65" i="18"/>
  <c r="DJ135" i="21" s="1"/>
  <c r="AF65" i="18"/>
  <c r="DK135" i="21" s="1"/>
  <c r="AG65" i="18"/>
  <c r="DL135" i="21" s="1"/>
  <c r="AH65" i="18"/>
  <c r="DM135" i="21" s="1"/>
  <c r="AI65" i="18"/>
  <c r="DN135" i="21" s="1"/>
  <c r="AJ65" i="18"/>
  <c r="DO135" i="21" s="1"/>
  <c r="AK65" i="18"/>
  <c r="DP135" i="21" s="1"/>
  <c r="AL65" i="18"/>
  <c r="DQ135" i="21" s="1"/>
  <c r="AM65" i="18"/>
  <c r="DR135" i="21" s="1"/>
  <c r="AN65" i="18"/>
  <c r="DS135" i="21" s="1"/>
  <c r="AO65" i="18"/>
  <c r="DT135" i="21" s="1"/>
  <c r="AP65" i="18"/>
  <c r="DU135" i="21" s="1"/>
  <c r="AQ65" i="18"/>
  <c r="DV135" i="21" s="1"/>
  <c r="AR65" i="18"/>
  <c r="DW135" i="21" s="1"/>
  <c r="AS65" i="18"/>
  <c r="DX135" i="21" s="1"/>
  <c r="AT65" i="18"/>
  <c r="DY135" i="21" s="1"/>
  <c r="AU65" i="18"/>
  <c r="DZ135" i="21" s="1"/>
  <c r="AV65" i="18"/>
  <c r="EA135" i="21" s="1"/>
  <c r="AW65" i="18"/>
  <c r="EB135" i="21" s="1"/>
  <c r="AX65" i="18"/>
  <c r="EC135" i="21" s="1"/>
  <c r="AY65" i="18"/>
  <c r="ED135" i="21" s="1"/>
  <c r="AZ65" i="18"/>
  <c r="EE135" i="21" s="1"/>
  <c r="BA65" i="18"/>
  <c r="EF135" i="21" s="1"/>
  <c r="BB65" i="18"/>
  <c r="EG135" i="21" s="1"/>
  <c r="BC65" i="18"/>
  <c r="EH135" i="21" s="1"/>
  <c r="BD65" i="18"/>
  <c r="EI135" i="21" s="1"/>
  <c r="BE65" i="18"/>
  <c r="EJ135" i="21" s="1"/>
  <c r="BF65" i="18"/>
  <c r="EK135" i="21" s="1"/>
  <c r="BG65" i="18"/>
  <c r="EL135" i="21" s="1"/>
  <c r="BH65" i="18"/>
  <c r="EM135" i="21" s="1"/>
  <c r="BI65" i="18"/>
  <c r="EN135" i="21" s="1"/>
  <c r="BJ65" i="18"/>
  <c r="EO135" i="21" s="1"/>
  <c r="BK65" i="18"/>
  <c r="EP135" i="21" s="1"/>
  <c r="BL65" i="18"/>
  <c r="EQ135" i="21" s="1"/>
  <c r="BM65" i="18"/>
  <c r="ER135" i="21" s="1"/>
  <c r="BN65" i="18"/>
  <c r="ES135" i="21" s="1"/>
  <c r="BO65" i="18"/>
  <c r="ET135" i="21" s="1"/>
  <c r="BP65" i="18"/>
  <c r="EU135" i="21" s="1"/>
  <c r="BQ65" i="18"/>
  <c r="EV135" i="21" s="1"/>
  <c r="BR65" i="18"/>
  <c r="EW135" i="21" s="1"/>
  <c r="BS65" i="18"/>
  <c r="EX135" i="21" s="1"/>
  <c r="BT65" i="18"/>
  <c r="EY135" i="21" s="1"/>
  <c r="BU65" i="18"/>
  <c r="EZ135" i="21" s="1"/>
  <c r="BV65" i="18"/>
  <c r="FA135" i="21" s="1"/>
  <c r="BW65" i="18"/>
  <c r="FB135" i="21" s="1"/>
  <c r="BX65" i="18"/>
  <c r="FC135" i="21" s="1"/>
  <c r="BY65" i="18"/>
  <c r="FD135" i="21" s="1"/>
  <c r="BZ65" i="18"/>
  <c r="FE135" i="21" s="1"/>
  <c r="CA65" i="18"/>
  <c r="FF135" i="21" s="1"/>
  <c r="CB65" i="18"/>
  <c r="FG135" i="21" s="1"/>
  <c r="CC65" i="18"/>
  <c r="FH135" i="21" s="1"/>
  <c r="CD65" i="18"/>
  <c r="FI135" i="21" s="1"/>
  <c r="CE65" i="18"/>
  <c r="FJ135" i="21" s="1"/>
  <c r="CF65" i="18"/>
  <c r="FK135" i="21" s="1"/>
  <c r="CG65" i="18"/>
  <c r="L66" i="18"/>
  <c r="CQ136" i="21" s="1"/>
  <c r="M66" i="18"/>
  <c r="CR136" i="21" s="1"/>
  <c r="N66" i="18"/>
  <c r="CS136" i="21" s="1"/>
  <c r="O66" i="18"/>
  <c r="CT136" i="21" s="1"/>
  <c r="P66" i="18"/>
  <c r="CU136" i="21" s="1"/>
  <c r="Q66" i="18"/>
  <c r="CV136" i="21" s="1"/>
  <c r="R66" i="18"/>
  <c r="CW136" i="21" s="1"/>
  <c r="S66" i="18"/>
  <c r="CX136" i="21" s="1"/>
  <c r="T66" i="18"/>
  <c r="CY136" i="21" s="1"/>
  <c r="U66" i="18"/>
  <c r="CZ136" i="21" s="1"/>
  <c r="V66" i="18"/>
  <c r="DA136" i="21" s="1"/>
  <c r="W66" i="18"/>
  <c r="DB136" i="21" s="1"/>
  <c r="X66" i="18"/>
  <c r="DC136" i="21" s="1"/>
  <c r="Y66" i="18"/>
  <c r="DD136" i="21" s="1"/>
  <c r="Z66" i="18"/>
  <c r="DE136" i="21" s="1"/>
  <c r="AA66" i="18"/>
  <c r="DF136" i="21" s="1"/>
  <c r="AB66" i="18"/>
  <c r="DG136" i="21" s="1"/>
  <c r="AC66" i="18"/>
  <c r="DH136" i="21" s="1"/>
  <c r="AD66" i="18"/>
  <c r="DI136" i="21" s="1"/>
  <c r="AE66" i="18"/>
  <c r="DJ136" i="21" s="1"/>
  <c r="AF66" i="18"/>
  <c r="DK136" i="21" s="1"/>
  <c r="AG66" i="18"/>
  <c r="DL136" i="21" s="1"/>
  <c r="AH66" i="18"/>
  <c r="DM136" i="21" s="1"/>
  <c r="AI66" i="18"/>
  <c r="DN136" i="21" s="1"/>
  <c r="AJ66" i="18"/>
  <c r="DO136" i="21" s="1"/>
  <c r="AK66" i="18"/>
  <c r="DP136" i="21" s="1"/>
  <c r="AL66" i="18"/>
  <c r="DQ136" i="21" s="1"/>
  <c r="AM66" i="18"/>
  <c r="DR136" i="21" s="1"/>
  <c r="AN66" i="18"/>
  <c r="DS136" i="21" s="1"/>
  <c r="AO66" i="18"/>
  <c r="DT136" i="21" s="1"/>
  <c r="AP66" i="18"/>
  <c r="DU136" i="21" s="1"/>
  <c r="AQ66" i="18"/>
  <c r="DV136" i="21" s="1"/>
  <c r="AR66" i="18"/>
  <c r="DW136" i="21" s="1"/>
  <c r="AS66" i="18"/>
  <c r="DX136" i="21" s="1"/>
  <c r="AT66" i="18"/>
  <c r="DY136" i="21" s="1"/>
  <c r="AU66" i="18"/>
  <c r="DZ136" i="21" s="1"/>
  <c r="AV66" i="18"/>
  <c r="EA136" i="21" s="1"/>
  <c r="AW66" i="18"/>
  <c r="EB136" i="21" s="1"/>
  <c r="AX66" i="18"/>
  <c r="EC136" i="21" s="1"/>
  <c r="AY66" i="18"/>
  <c r="ED136" i="21" s="1"/>
  <c r="AZ66" i="18"/>
  <c r="EE136" i="21" s="1"/>
  <c r="BA66" i="18"/>
  <c r="EF136" i="21" s="1"/>
  <c r="BB66" i="18"/>
  <c r="EG136" i="21" s="1"/>
  <c r="BC66" i="18"/>
  <c r="EH136" i="21" s="1"/>
  <c r="BD66" i="18"/>
  <c r="EI136" i="21" s="1"/>
  <c r="BE66" i="18"/>
  <c r="EJ136" i="21" s="1"/>
  <c r="BF66" i="18"/>
  <c r="EK136" i="21" s="1"/>
  <c r="BG66" i="18"/>
  <c r="EL136" i="21" s="1"/>
  <c r="BH66" i="18"/>
  <c r="EM136" i="21" s="1"/>
  <c r="BI66" i="18"/>
  <c r="EN136" i="21" s="1"/>
  <c r="BJ66" i="18"/>
  <c r="EO136" i="21" s="1"/>
  <c r="BK66" i="18"/>
  <c r="EP136" i="21" s="1"/>
  <c r="BL66" i="18"/>
  <c r="EQ136" i="21" s="1"/>
  <c r="BM66" i="18"/>
  <c r="ER136" i="21" s="1"/>
  <c r="BN66" i="18"/>
  <c r="ES136" i="21" s="1"/>
  <c r="BO66" i="18"/>
  <c r="ET136" i="21" s="1"/>
  <c r="BP66" i="18"/>
  <c r="EU136" i="21" s="1"/>
  <c r="BQ66" i="18"/>
  <c r="EV136" i="21" s="1"/>
  <c r="BR66" i="18"/>
  <c r="EW136" i="21" s="1"/>
  <c r="BS66" i="18"/>
  <c r="EX136" i="21" s="1"/>
  <c r="BT66" i="18"/>
  <c r="EY136" i="21" s="1"/>
  <c r="BU66" i="18"/>
  <c r="EZ136" i="21" s="1"/>
  <c r="BV66" i="18"/>
  <c r="FA136" i="21" s="1"/>
  <c r="BW66" i="18"/>
  <c r="FB136" i="21" s="1"/>
  <c r="BX66" i="18"/>
  <c r="FC136" i="21" s="1"/>
  <c r="BY66" i="18"/>
  <c r="FD136" i="21" s="1"/>
  <c r="BZ66" i="18"/>
  <c r="FE136" i="21" s="1"/>
  <c r="CA66" i="18"/>
  <c r="FF136" i="21" s="1"/>
  <c r="CB66" i="18"/>
  <c r="FG136" i="21" s="1"/>
  <c r="CC66" i="18"/>
  <c r="FH136" i="21" s="1"/>
  <c r="CD66" i="18"/>
  <c r="FI136" i="21" s="1"/>
  <c r="CE66" i="18"/>
  <c r="FJ136" i="21" s="1"/>
  <c r="CF66" i="18"/>
  <c r="FK136" i="21" s="1"/>
  <c r="CG66" i="18"/>
  <c r="L67" i="18"/>
  <c r="CQ137" i="21" s="1"/>
  <c r="M67" i="18"/>
  <c r="CR137" i="21" s="1"/>
  <c r="N67" i="18"/>
  <c r="CS137" i="21" s="1"/>
  <c r="O67" i="18"/>
  <c r="CT137" i="21" s="1"/>
  <c r="P67" i="18"/>
  <c r="CU137" i="21" s="1"/>
  <c r="Q67" i="18"/>
  <c r="CV137" i="21" s="1"/>
  <c r="R67" i="18"/>
  <c r="CW137" i="21" s="1"/>
  <c r="S67" i="18"/>
  <c r="CX137" i="21" s="1"/>
  <c r="T67" i="18"/>
  <c r="CY137" i="21" s="1"/>
  <c r="U67" i="18"/>
  <c r="CZ137" i="21" s="1"/>
  <c r="V67" i="18"/>
  <c r="DA137" i="21" s="1"/>
  <c r="W67" i="18"/>
  <c r="DB137" i="21" s="1"/>
  <c r="X67" i="18"/>
  <c r="DC137" i="21" s="1"/>
  <c r="Y67" i="18"/>
  <c r="DD137" i="21" s="1"/>
  <c r="Z67" i="18"/>
  <c r="DE137" i="21" s="1"/>
  <c r="AA67" i="18"/>
  <c r="DF137" i="21" s="1"/>
  <c r="AB67" i="18"/>
  <c r="DG137" i="21" s="1"/>
  <c r="AC67" i="18"/>
  <c r="DH137" i="21" s="1"/>
  <c r="AD67" i="18"/>
  <c r="DI137" i="21" s="1"/>
  <c r="AE67" i="18"/>
  <c r="DJ137" i="21" s="1"/>
  <c r="AF67" i="18"/>
  <c r="DK137" i="21" s="1"/>
  <c r="AG67" i="18"/>
  <c r="DL137" i="21" s="1"/>
  <c r="AH67" i="18"/>
  <c r="DM137" i="21" s="1"/>
  <c r="AI67" i="18"/>
  <c r="DN137" i="21" s="1"/>
  <c r="AJ67" i="18"/>
  <c r="DO137" i="21" s="1"/>
  <c r="AK67" i="18"/>
  <c r="DP137" i="21" s="1"/>
  <c r="AL67" i="18"/>
  <c r="DQ137" i="21" s="1"/>
  <c r="AM67" i="18"/>
  <c r="DR137" i="21" s="1"/>
  <c r="AN67" i="18"/>
  <c r="DS137" i="21" s="1"/>
  <c r="AO67" i="18"/>
  <c r="DT137" i="21" s="1"/>
  <c r="AP67" i="18"/>
  <c r="DU137" i="21" s="1"/>
  <c r="AQ67" i="18"/>
  <c r="DV137" i="21" s="1"/>
  <c r="AR67" i="18"/>
  <c r="DW137" i="21" s="1"/>
  <c r="AS67" i="18"/>
  <c r="DX137" i="21" s="1"/>
  <c r="AT67" i="18"/>
  <c r="DY137" i="21" s="1"/>
  <c r="AU67" i="18"/>
  <c r="DZ137" i="21" s="1"/>
  <c r="AV67" i="18"/>
  <c r="EA137" i="21" s="1"/>
  <c r="AW67" i="18"/>
  <c r="EB137" i="21" s="1"/>
  <c r="AX67" i="18"/>
  <c r="EC137" i="21" s="1"/>
  <c r="AY67" i="18"/>
  <c r="ED137" i="21" s="1"/>
  <c r="AZ67" i="18"/>
  <c r="EE137" i="21" s="1"/>
  <c r="BA67" i="18"/>
  <c r="EF137" i="21" s="1"/>
  <c r="BB67" i="18"/>
  <c r="EG137" i="21" s="1"/>
  <c r="BC67" i="18"/>
  <c r="EH137" i="21" s="1"/>
  <c r="BD67" i="18"/>
  <c r="EI137" i="21" s="1"/>
  <c r="BE67" i="18"/>
  <c r="EJ137" i="21" s="1"/>
  <c r="BF67" i="18"/>
  <c r="EK137" i="21" s="1"/>
  <c r="BG67" i="18"/>
  <c r="EL137" i="21" s="1"/>
  <c r="BH67" i="18"/>
  <c r="EM137" i="21" s="1"/>
  <c r="BI67" i="18"/>
  <c r="EN137" i="21" s="1"/>
  <c r="BJ67" i="18"/>
  <c r="EO137" i="21" s="1"/>
  <c r="BK67" i="18"/>
  <c r="EP137" i="21" s="1"/>
  <c r="BL67" i="18"/>
  <c r="EQ137" i="21" s="1"/>
  <c r="BM67" i="18"/>
  <c r="ER137" i="21" s="1"/>
  <c r="BN67" i="18"/>
  <c r="ES137" i="21" s="1"/>
  <c r="BO67" i="18"/>
  <c r="ET137" i="21" s="1"/>
  <c r="BP67" i="18"/>
  <c r="EU137" i="21" s="1"/>
  <c r="BQ67" i="18"/>
  <c r="EV137" i="21" s="1"/>
  <c r="BR67" i="18"/>
  <c r="EW137" i="21" s="1"/>
  <c r="BS67" i="18"/>
  <c r="EX137" i="21" s="1"/>
  <c r="BT67" i="18"/>
  <c r="EY137" i="21" s="1"/>
  <c r="BU67" i="18"/>
  <c r="EZ137" i="21" s="1"/>
  <c r="BV67" i="18"/>
  <c r="FA137" i="21" s="1"/>
  <c r="BW67" i="18"/>
  <c r="FB137" i="21" s="1"/>
  <c r="BX67" i="18"/>
  <c r="FC137" i="21" s="1"/>
  <c r="BY67" i="18"/>
  <c r="FD137" i="21" s="1"/>
  <c r="BZ67" i="18"/>
  <c r="FE137" i="21" s="1"/>
  <c r="CA67" i="18"/>
  <c r="FF137" i="21" s="1"/>
  <c r="CB67" i="18"/>
  <c r="FG137" i="21" s="1"/>
  <c r="CC67" i="18"/>
  <c r="FH137" i="21" s="1"/>
  <c r="CD67" i="18"/>
  <c r="FI137" i="21" s="1"/>
  <c r="CE67" i="18"/>
  <c r="FJ137" i="21" s="1"/>
  <c r="CF67" i="18"/>
  <c r="FK137" i="21" s="1"/>
  <c r="CG67" i="18"/>
  <c r="L68" i="18"/>
  <c r="CQ138" i="21" s="1"/>
  <c r="M68" i="18"/>
  <c r="CR138" i="21" s="1"/>
  <c r="N68" i="18"/>
  <c r="CS138" i="21" s="1"/>
  <c r="O68" i="18"/>
  <c r="CT138" i="21" s="1"/>
  <c r="P68" i="18"/>
  <c r="CU138" i="21" s="1"/>
  <c r="Q68" i="18"/>
  <c r="CV138" i="21" s="1"/>
  <c r="R68" i="18"/>
  <c r="CW138" i="21" s="1"/>
  <c r="S68" i="18"/>
  <c r="CX138" i="21" s="1"/>
  <c r="T68" i="18"/>
  <c r="CY138" i="21" s="1"/>
  <c r="U68" i="18"/>
  <c r="CZ138" i="21" s="1"/>
  <c r="V68" i="18"/>
  <c r="DA138" i="21" s="1"/>
  <c r="W68" i="18"/>
  <c r="DB138" i="21" s="1"/>
  <c r="X68" i="18"/>
  <c r="DC138" i="21" s="1"/>
  <c r="Y68" i="18"/>
  <c r="DD138" i="21" s="1"/>
  <c r="Z68" i="18"/>
  <c r="DE138" i="21" s="1"/>
  <c r="AA68" i="18"/>
  <c r="DF138" i="21" s="1"/>
  <c r="AB68" i="18"/>
  <c r="DG138" i="21" s="1"/>
  <c r="AC68" i="18"/>
  <c r="DH138" i="21" s="1"/>
  <c r="AD68" i="18"/>
  <c r="DI138" i="21" s="1"/>
  <c r="AE68" i="18"/>
  <c r="DJ138" i="21" s="1"/>
  <c r="AF68" i="18"/>
  <c r="DK138" i="21" s="1"/>
  <c r="AG68" i="18"/>
  <c r="DL138" i="21" s="1"/>
  <c r="AH68" i="18"/>
  <c r="DM138" i="21" s="1"/>
  <c r="AI68" i="18"/>
  <c r="DN138" i="21" s="1"/>
  <c r="AJ68" i="18"/>
  <c r="DO138" i="21" s="1"/>
  <c r="AK68" i="18"/>
  <c r="DP138" i="21" s="1"/>
  <c r="AL68" i="18"/>
  <c r="DQ138" i="21" s="1"/>
  <c r="AM68" i="18"/>
  <c r="DR138" i="21" s="1"/>
  <c r="AN68" i="18"/>
  <c r="DS138" i="21" s="1"/>
  <c r="AO68" i="18"/>
  <c r="DT138" i="21" s="1"/>
  <c r="AP68" i="18"/>
  <c r="DU138" i="21" s="1"/>
  <c r="AQ68" i="18"/>
  <c r="DV138" i="21" s="1"/>
  <c r="AR68" i="18"/>
  <c r="DW138" i="21" s="1"/>
  <c r="AS68" i="18"/>
  <c r="DX138" i="21" s="1"/>
  <c r="AT68" i="18"/>
  <c r="DY138" i="21" s="1"/>
  <c r="AU68" i="18"/>
  <c r="DZ138" i="21" s="1"/>
  <c r="AV68" i="18"/>
  <c r="EA138" i="21" s="1"/>
  <c r="AW68" i="18"/>
  <c r="EB138" i="21" s="1"/>
  <c r="AX68" i="18"/>
  <c r="EC138" i="21" s="1"/>
  <c r="AY68" i="18"/>
  <c r="ED138" i="21" s="1"/>
  <c r="AZ68" i="18"/>
  <c r="EE138" i="21" s="1"/>
  <c r="BA68" i="18"/>
  <c r="EF138" i="21" s="1"/>
  <c r="BB68" i="18"/>
  <c r="EG138" i="21" s="1"/>
  <c r="BC68" i="18"/>
  <c r="EH138" i="21" s="1"/>
  <c r="BD68" i="18"/>
  <c r="EI138" i="21" s="1"/>
  <c r="BE68" i="18"/>
  <c r="EJ138" i="21" s="1"/>
  <c r="BF68" i="18"/>
  <c r="EK138" i="21" s="1"/>
  <c r="BG68" i="18"/>
  <c r="EL138" i="21" s="1"/>
  <c r="BH68" i="18"/>
  <c r="EM138" i="21" s="1"/>
  <c r="BI68" i="18"/>
  <c r="EN138" i="21" s="1"/>
  <c r="BJ68" i="18"/>
  <c r="EO138" i="21" s="1"/>
  <c r="BK68" i="18"/>
  <c r="EP138" i="21" s="1"/>
  <c r="BL68" i="18"/>
  <c r="EQ138" i="21" s="1"/>
  <c r="BM68" i="18"/>
  <c r="ER138" i="21" s="1"/>
  <c r="BN68" i="18"/>
  <c r="ES138" i="21" s="1"/>
  <c r="BO68" i="18"/>
  <c r="ET138" i="21" s="1"/>
  <c r="BP68" i="18"/>
  <c r="EU138" i="21" s="1"/>
  <c r="BQ68" i="18"/>
  <c r="EV138" i="21" s="1"/>
  <c r="BR68" i="18"/>
  <c r="EW138" i="21" s="1"/>
  <c r="BS68" i="18"/>
  <c r="EX138" i="21" s="1"/>
  <c r="BT68" i="18"/>
  <c r="EY138" i="21" s="1"/>
  <c r="BU68" i="18"/>
  <c r="EZ138" i="21" s="1"/>
  <c r="BV68" i="18"/>
  <c r="FA138" i="21" s="1"/>
  <c r="BW68" i="18"/>
  <c r="FB138" i="21" s="1"/>
  <c r="BX68" i="18"/>
  <c r="FC138" i="21" s="1"/>
  <c r="BY68" i="18"/>
  <c r="FD138" i="21" s="1"/>
  <c r="BZ68" i="18"/>
  <c r="FE138" i="21" s="1"/>
  <c r="CA68" i="18"/>
  <c r="FF138" i="21" s="1"/>
  <c r="CB68" i="18"/>
  <c r="FG138" i="21" s="1"/>
  <c r="CC68" i="18"/>
  <c r="FH138" i="21" s="1"/>
  <c r="CD68" i="18"/>
  <c r="FI138" i="21" s="1"/>
  <c r="CE68" i="18"/>
  <c r="FJ138" i="21" s="1"/>
  <c r="CF68" i="18"/>
  <c r="FK138" i="21" s="1"/>
  <c r="CG68" i="18"/>
  <c r="L63" i="18"/>
  <c r="CG3" i="18"/>
  <c r="CF3" i="18"/>
  <c r="CE3" i="18"/>
  <c r="CD3" i="18"/>
  <c r="CC3" i="18"/>
  <c r="CB3" i="18"/>
  <c r="CA3" i="18"/>
  <c r="BZ3" i="18"/>
  <c r="BY3" i="18"/>
  <c r="BX3" i="18"/>
  <c r="BW3" i="18"/>
  <c r="BV3" i="18"/>
  <c r="BU3" i="18"/>
  <c r="BT3" i="18"/>
  <c r="BS3" i="18"/>
  <c r="BR3" i="18"/>
  <c r="BQ3" i="18"/>
  <c r="BP3" i="18"/>
  <c r="BO63" i="18"/>
  <c r="BN63" i="18"/>
  <c r="BM63" i="18"/>
  <c r="BL63" i="18"/>
  <c r="BK63" i="18"/>
  <c r="BJ63" i="18"/>
  <c r="BI63" i="18"/>
  <c r="BH63" i="18"/>
  <c r="BG63" i="18"/>
  <c r="BF63" i="18"/>
  <c r="BE63" i="18"/>
  <c r="BD63" i="18"/>
  <c r="BC63" i="18"/>
  <c r="BB63" i="18"/>
  <c r="BA63" i="18"/>
  <c r="AZ63" i="18"/>
  <c r="AY63" i="18"/>
  <c r="AX63" i="18"/>
  <c r="AW63" i="18"/>
  <c r="AV63" i="18"/>
  <c r="AU63" i="18"/>
  <c r="AT63" i="18"/>
  <c r="AS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AH4" i="17"/>
  <c r="AI4" i="17"/>
  <c r="AJ4" i="17"/>
  <c r="AK4" i="17"/>
  <c r="AL4" i="17"/>
  <c r="AM4" i="17"/>
  <c r="AN4" i="17"/>
  <c r="AO4" i="17"/>
  <c r="AP4" i="17"/>
  <c r="AQ4" i="17"/>
  <c r="AR4" i="17"/>
  <c r="AS4" i="17"/>
  <c r="AT4" i="17"/>
  <c r="AU4" i="17"/>
  <c r="AV4" i="17"/>
  <c r="AW4" i="17"/>
  <c r="AX4" i="17"/>
  <c r="AY4" i="17"/>
  <c r="AZ4" i="17"/>
  <c r="BA4" i="17"/>
  <c r="BB4" i="17"/>
  <c r="BC4" i="17"/>
  <c r="BD4" i="17"/>
  <c r="BE4" i="17"/>
  <c r="BF4" i="17"/>
  <c r="BG4" i="17"/>
  <c r="BH4" i="17"/>
  <c r="BI4" i="17"/>
  <c r="BJ4" i="17"/>
  <c r="BK4" i="17"/>
  <c r="BL4" i="17"/>
  <c r="BM4" i="17"/>
  <c r="BN4" i="17"/>
  <c r="BO4" i="17"/>
  <c r="BP4" i="17"/>
  <c r="BQ4" i="17"/>
  <c r="BR4" i="17"/>
  <c r="BS4" i="17"/>
  <c r="BT4" i="17"/>
  <c r="BU4" i="17"/>
  <c r="BV4" i="17"/>
  <c r="BW4" i="17"/>
  <c r="BX4" i="17"/>
  <c r="BY4" i="17"/>
  <c r="BZ4" i="17"/>
  <c r="CA4" i="17"/>
  <c r="CB4" i="17"/>
  <c r="CC4" i="17"/>
  <c r="CD4" i="17"/>
  <c r="CE4" i="17"/>
  <c r="CF4" i="17"/>
  <c r="CG4" i="17"/>
  <c r="AH6" i="17"/>
  <c r="AI6" i="17"/>
  <c r="AJ6" i="17"/>
  <c r="AK6" i="17"/>
  <c r="AL6" i="17"/>
  <c r="AM6" i="17"/>
  <c r="AN6" i="17"/>
  <c r="AO6" i="17"/>
  <c r="AP6" i="17"/>
  <c r="AQ6" i="17"/>
  <c r="AR6" i="17"/>
  <c r="AS6" i="17"/>
  <c r="AT6" i="17"/>
  <c r="AU6" i="17"/>
  <c r="AV6" i="17"/>
  <c r="AW6" i="17"/>
  <c r="AX6" i="17"/>
  <c r="AY6" i="17"/>
  <c r="AZ6" i="17"/>
  <c r="BA6" i="17"/>
  <c r="BB6" i="17"/>
  <c r="BC6" i="17"/>
  <c r="BD6" i="17"/>
  <c r="BE6" i="17"/>
  <c r="BF6" i="17"/>
  <c r="BG6" i="17"/>
  <c r="BH6" i="17"/>
  <c r="BI6" i="17"/>
  <c r="BJ6" i="17"/>
  <c r="BK6" i="17"/>
  <c r="BL6" i="17"/>
  <c r="BM6" i="17"/>
  <c r="BN6" i="17"/>
  <c r="BO6" i="17"/>
  <c r="BP5" i="17"/>
  <c r="BQ5" i="17"/>
  <c r="BR5" i="17"/>
  <c r="BS5" i="17"/>
  <c r="BT5" i="17"/>
  <c r="BU5" i="17"/>
  <c r="BV5" i="17"/>
  <c r="BW5" i="17"/>
  <c r="BX5" i="17"/>
  <c r="BY5" i="17"/>
  <c r="BZ5" i="17"/>
  <c r="CA5" i="17"/>
  <c r="CB5" i="17"/>
  <c r="CC5" i="17"/>
  <c r="CD5" i="17"/>
  <c r="CE5" i="17"/>
  <c r="CF5" i="17"/>
  <c r="CG5" i="17"/>
  <c r="AH5" i="17"/>
  <c r="AI5" i="17"/>
  <c r="AJ5" i="17"/>
  <c r="AK5" i="17"/>
  <c r="AL5" i="17"/>
  <c r="AM5" i="17"/>
  <c r="AN5" i="17"/>
  <c r="AO5" i="17"/>
  <c r="AP5" i="17"/>
  <c r="AQ5" i="17"/>
  <c r="AR5" i="17"/>
  <c r="AS5" i="17"/>
  <c r="AT5" i="17"/>
  <c r="AU5" i="17"/>
  <c r="AV5" i="17"/>
  <c r="AW5" i="17"/>
  <c r="AX5" i="17"/>
  <c r="AY5" i="17"/>
  <c r="AZ5" i="17"/>
  <c r="BA5" i="17"/>
  <c r="BB5" i="17"/>
  <c r="BC5" i="17"/>
  <c r="BD5" i="17"/>
  <c r="BE5" i="17"/>
  <c r="BF5" i="17"/>
  <c r="BG5" i="17"/>
  <c r="BH5" i="17"/>
  <c r="BI5" i="17"/>
  <c r="BJ5" i="17"/>
  <c r="BK5" i="17"/>
  <c r="BL5" i="17"/>
  <c r="BM5" i="17"/>
  <c r="BN5" i="17"/>
  <c r="BO5" i="17"/>
  <c r="BP6" i="17"/>
  <c r="BQ6" i="17"/>
  <c r="BR6" i="17"/>
  <c r="BS6" i="17"/>
  <c r="BT6" i="17"/>
  <c r="BU6" i="17"/>
  <c r="BV6" i="17"/>
  <c r="BW6" i="17"/>
  <c r="BX6" i="17"/>
  <c r="BY6" i="17"/>
  <c r="BZ6" i="17"/>
  <c r="CA6" i="17"/>
  <c r="CB6" i="17"/>
  <c r="CC6" i="17"/>
  <c r="CD6" i="17"/>
  <c r="CE6" i="17"/>
  <c r="CF6" i="17"/>
  <c r="CG6" i="17"/>
  <c r="AH8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BN8" i="17"/>
  <c r="BO8" i="17"/>
  <c r="BP7" i="17"/>
  <c r="BQ7" i="17"/>
  <c r="BR7" i="17"/>
  <c r="BS7" i="17"/>
  <c r="BT7" i="17"/>
  <c r="BU7" i="17"/>
  <c r="BV7" i="17"/>
  <c r="BW7" i="17"/>
  <c r="BX7" i="17"/>
  <c r="BY7" i="17"/>
  <c r="BZ7" i="17"/>
  <c r="CA7" i="17"/>
  <c r="CB7" i="17"/>
  <c r="CC7" i="17"/>
  <c r="CD7" i="17"/>
  <c r="CE7" i="17"/>
  <c r="CF7" i="17"/>
  <c r="CG7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BA9" i="17"/>
  <c r="BB9" i="17"/>
  <c r="BC9" i="17"/>
  <c r="BD9" i="17"/>
  <c r="BE9" i="17"/>
  <c r="BF9" i="17"/>
  <c r="BG9" i="17"/>
  <c r="BH9" i="17"/>
  <c r="BI9" i="17"/>
  <c r="BJ9" i="17"/>
  <c r="BK9" i="17"/>
  <c r="BL9" i="17"/>
  <c r="BM9" i="17"/>
  <c r="BN9" i="17"/>
  <c r="BO9" i="17"/>
  <c r="BP8" i="17"/>
  <c r="BQ8" i="17"/>
  <c r="BR8" i="17"/>
  <c r="BS8" i="17"/>
  <c r="BT8" i="17"/>
  <c r="BU8" i="17"/>
  <c r="BV8" i="17"/>
  <c r="BW8" i="17"/>
  <c r="BX8" i="17"/>
  <c r="BY8" i="17"/>
  <c r="BZ8" i="17"/>
  <c r="CA8" i="17"/>
  <c r="CB8" i="17"/>
  <c r="CC8" i="17"/>
  <c r="CD8" i="17"/>
  <c r="CE8" i="17"/>
  <c r="CF8" i="17"/>
  <c r="CG8" i="17"/>
  <c r="AH7" i="17"/>
  <c r="AI7" i="17"/>
  <c r="AJ7" i="17"/>
  <c r="AK7" i="17"/>
  <c r="AL7" i="17"/>
  <c r="AM7" i="17"/>
  <c r="AN7" i="17"/>
  <c r="AO7" i="17"/>
  <c r="AP7" i="17"/>
  <c r="AQ7" i="17"/>
  <c r="AR7" i="17"/>
  <c r="AS7" i="17"/>
  <c r="AT7" i="17"/>
  <c r="AU7" i="17"/>
  <c r="AV7" i="17"/>
  <c r="AW7" i="17"/>
  <c r="AX7" i="17"/>
  <c r="AY7" i="17"/>
  <c r="AZ7" i="17"/>
  <c r="BA7" i="17"/>
  <c r="BB7" i="17"/>
  <c r="BC7" i="17"/>
  <c r="BD7" i="17"/>
  <c r="BE7" i="17"/>
  <c r="BF7" i="17"/>
  <c r="BG7" i="17"/>
  <c r="BH7" i="17"/>
  <c r="BI7" i="17"/>
  <c r="BJ7" i="17"/>
  <c r="BK7" i="17"/>
  <c r="BL7" i="17"/>
  <c r="BM7" i="17"/>
  <c r="BN7" i="17"/>
  <c r="BO7" i="17"/>
  <c r="BP9" i="17"/>
  <c r="BQ9" i="17"/>
  <c r="BR9" i="17"/>
  <c r="BS9" i="17"/>
  <c r="BT9" i="17"/>
  <c r="BU9" i="17"/>
  <c r="BV9" i="17"/>
  <c r="BW9" i="17"/>
  <c r="BX9" i="17"/>
  <c r="BY9" i="17"/>
  <c r="BZ9" i="17"/>
  <c r="CA9" i="17"/>
  <c r="CB9" i="17"/>
  <c r="CC9" i="17"/>
  <c r="CD9" i="17"/>
  <c r="CE9" i="17"/>
  <c r="CF9" i="17"/>
  <c r="CG9" i="17"/>
  <c r="AH13" i="17"/>
  <c r="AI13" i="17"/>
  <c r="AJ13" i="17"/>
  <c r="AK13" i="17"/>
  <c r="AL13" i="17"/>
  <c r="AM13" i="17"/>
  <c r="AN13" i="17"/>
  <c r="AO13" i="17"/>
  <c r="AP13" i="17"/>
  <c r="AQ13" i="17"/>
  <c r="AR13" i="17"/>
  <c r="AS13" i="17"/>
  <c r="AT13" i="17"/>
  <c r="AU13" i="17"/>
  <c r="AV13" i="17"/>
  <c r="AW13" i="17"/>
  <c r="AX13" i="17"/>
  <c r="AY13" i="17"/>
  <c r="AZ13" i="17"/>
  <c r="BA13" i="17"/>
  <c r="BB13" i="17"/>
  <c r="BC13" i="17"/>
  <c r="BD13" i="17"/>
  <c r="BE13" i="17"/>
  <c r="BF13" i="17"/>
  <c r="BG13" i="17"/>
  <c r="BH13" i="17"/>
  <c r="BI13" i="17"/>
  <c r="BJ13" i="17"/>
  <c r="BK13" i="17"/>
  <c r="BL13" i="17"/>
  <c r="BM13" i="17"/>
  <c r="BN13" i="17"/>
  <c r="BO13" i="17"/>
  <c r="BP10" i="17"/>
  <c r="BQ10" i="17"/>
  <c r="BR10" i="17"/>
  <c r="BS10" i="17"/>
  <c r="BT10" i="17"/>
  <c r="BU10" i="17"/>
  <c r="BV10" i="17"/>
  <c r="BW10" i="17"/>
  <c r="BX10" i="17"/>
  <c r="BY10" i="17"/>
  <c r="BZ10" i="17"/>
  <c r="CA10" i="17"/>
  <c r="CB10" i="17"/>
  <c r="CC10" i="17"/>
  <c r="CD10" i="17"/>
  <c r="CE10" i="17"/>
  <c r="CF10" i="17"/>
  <c r="CG10" i="17"/>
  <c r="AH11" i="17"/>
  <c r="AI11" i="17"/>
  <c r="AJ11" i="17"/>
  <c r="AK11" i="17"/>
  <c r="AL11" i="17"/>
  <c r="AM11" i="17"/>
  <c r="AN11" i="17"/>
  <c r="AO11" i="17"/>
  <c r="AP11" i="17"/>
  <c r="AQ11" i="17"/>
  <c r="AR11" i="17"/>
  <c r="AS11" i="17"/>
  <c r="AT11" i="17"/>
  <c r="AU11" i="17"/>
  <c r="AV11" i="17"/>
  <c r="AW11" i="17"/>
  <c r="AX11" i="17"/>
  <c r="AY11" i="17"/>
  <c r="AZ11" i="17"/>
  <c r="BA11" i="17"/>
  <c r="BB11" i="17"/>
  <c r="BC11" i="17"/>
  <c r="BD11" i="17"/>
  <c r="BE11" i="17"/>
  <c r="BF11" i="17"/>
  <c r="BG11" i="17"/>
  <c r="BH11" i="17"/>
  <c r="BI11" i="17"/>
  <c r="BJ11" i="17"/>
  <c r="BK11" i="17"/>
  <c r="BL11" i="17"/>
  <c r="BM11" i="17"/>
  <c r="BN11" i="17"/>
  <c r="BO11" i="17"/>
  <c r="BP11" i="17"/>
  <c r="BQ11" i="17"/>
  <c r="BR11" i="17"/>
  <c r="BS11" i="17"/>
  <c r="BT11" i="17"/>
  <c r="BU11" i="17"/>
  <c r="BV11" i="17"/>
  <c r="BW11" i="17"/>
  <c r="BX11" i="17"/>
  <c r="BY11" i="17"/>
  <c r="BZ11" i="17"/>
  <c r="CA11" i="17"/>
  <c r="CB11" i="17"/>
  <c r="CC11" i="17"/>
  <c r="CD11" i="17"/>
  <c r="CE11" i="17"/>
  <c r="CF11" i="17"/>
  <c r="CG11" i="17"/>
  <c r="AH10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BN10" i="17"/>
  <c r="BO10" i="17"/>
  <c r="BP12" i="17"/>
  <c r="BQ12" i="17"/>
  <c r="BR12" i="17"/>
  <c r="BS12" i="17"/>
  <c r="BT12" i="17"/>
  <c r="BU12" i="17"/>
  <c r="BV12" i="17"/>
  <c r="BW12" i="17"/>
  <c r="BX12" i="17"/>
  <c r="BY12" i="17"/>
  <c r="BZ12" i="17"/>
  <c r="CA12" i="17"/>
  <c r="CB12" i="17"/>
  <c r="CC12" i="17"/>
  <c r="CD12" i="17"/>
  <c r="CE12" i="17"/>
  <c r="CF12" i="17"/>
  <c r="CG12" i="17"/>
  <c r="AH14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BN14" i="17"/>
  <c r="BO14" i="17"/>
  <c r="BP13" i="17"/>
  <c r="BQ13" i="17"/>
  <c r="BR13" i="17"/>
  <c r="BS13" i="17"/>
  <c r="BT13" i="17"/>
  <c r="BU13" i="17"/>
  <c r="BV13" i="17"/>
  <c r="BW13" i="17"/>
  <c r="BX13" i="17"/>
  <c r="BY13" i="17"/>
  <c r="BZ13" i="17"/>
  <c r="CA13" i="17"/>
  <c r="CB13" i="17"/>
  <c r="CC13" i="17"/>
  <c r="CD13" i="17"/>
  <c r="CE13" i="17"/>
  <c r="CF13" i="17"/>
  <c r="CG13" i="17"/>
  <c r="AH12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BN12" i="17"/>
  <c r="BO12" i="17"/>
  <c r="BP14" i="17"/>
  <c r="BQ14" i="17"/>
  <c r="BR14" i="17"/>
  <c r="BS14" i="17"/>
  <c r="BT14" i="17"/>
  <c r="BU14" i="17"/>
  <c r="BV14" i="17"/>
  <c r="BW14" i="17"/>
  <c r="BX14" i="17"/>
  <c r="BY14" i="17"/>
  <c r="BZ14" i="17"/>
  <c r="CA14" i="17"/>
  <c r="CB14" i="17"/>
  <c r="CC14" i="17"/>
  <c r="CD14" i="17"/>
  <c r="CE14" i="17"/>
  <c r="CF14" i="17"/>
  <c r="CG14" i="17"/>
  <c r="AH15" i="17"/>
  <c r="AI15" i="17"/>
  <c r="AJ15" i="17"/>
  <c r="AK15" i="17"/>
  <c r="AL15" i="17"/>
  <c r="AM15" i="17"/>
  <c r="AN15" i="17"/>
  <c r="AO15" i="17"/>
  <c r="AP15" i="17"/>
  <c r="AQ15" i="17"/>
  <c r="AR15" i="17"/>
  <c r="AS15" i="17"/>
  <c r="AT15" i="17"/>
  <c r="AU15" i="17"/>
  <c r="AV15" i="17"/>
  <c r="AW15" i="17"/>
  <c r="AX15" i="17"/>
  <c r="AY15" i="17"/>
  <c r="AZ15" i="17"/>
  <c r="BA15" i="17"/>
  <c r="BB15" i="17"/>
  <c r="BC15" i="17"/>
  <c r="BD15" i="17"/>
  <c r="BE15" i="17"/>
  <c r="BF15" i="17"/>
  <c r="BG15" i="17"/>
  <c r="BH15" i="17"/>
  <c r="BI15" i="17"/>
  <c r="BJ15" i="17"/>
  <c r="BK15" i="17"/>
  <c r="BL15" i="17"/>
  <c r="BM15" i="17"/>
  <c r="BN15" i="17"/>
  <c r="BO15" i="17"/>
  <c r="BP15" i="17"/>
  <c r="BQ15" i="17"/>
  <c r="BR15" i="17"/>
  <c r="BS15" i="17"/>
  <c r="BT15" i="17"/>
  <c r="BU15" i="17"/>
  <c r="BV15" i="17"/>
  <c r="BW15" i="17"/>
  <c r="BX15" i="17"/>
  <c r="BY15" i="17"/>
  <c r="BZ15" i="17"/>
  <c r="CA15" i="17"/>
  <c r="CB15" i="17"/>
  <c r="CC15" i="17"/>
  <c r="CD15" i="17"/>
  <c r="CE15" i="17"/>
  <c r="CF15" i="17"/>
  <c r="CG15" i="17"/>
  <c r="AH25" i="17"/>
  <c r="AI25" i="17"/>
  <c r="AJ25" i="17"/>
  <c r="AK25" i="17"/>
  <c r="AL25" i="17"/>
  <c r="AM25" i="17"/>
  <c r="AN25" i="17"/>
  <c r="AO25" i="17"/>
  <c r="AP25" i="17"/>
  <c r="AQ25" i="17"/>
  <c r="AR25" i="17"/>
  <c r="AS25" i="17"/>
  <c r="AT25" i="17"/>
  <c r="AU25" i="17"/>
  <c r="AV25" i="17"/>
  <c r="AW25" i="17"/>
  <c r="AX25" i="17"/>
  <c r="AY25" i="17"/>
  <c r="AZ25" i="17"/>
  <c r="BA25" i="17"/>
  <c r="BB25" i="17"/>
  <c r="BC25" i="17"/>
  <c r="BD25" i="17"/>
  <c r="BE25" i="17"/>
  <c r="BF25" i="17"/>
  <c r="BG25" i="17"/>
  <c r="BH25" i="17"/>
  <c r="BI25" i="17"/>
  <c r="BJ25" i="17"/>
  <c r="BK25" i="17"/>
  <c r="BL25" i="17"/>
  <c r="BM25" i="17"/>
  <c r="BN25" i="17"/>
  <c r="BO25" i="17"/>
  <c r="BP16" i="17"/>
  <c r="BQ16" i="17"/>
  <c r="BR16" i="17"/>
  <c r="BS16" i="17"/>
  <c r="BT16" i="17"/>
  <c r="BU16" i="17"/>
  <c r="BV16" i="17"/>
  <c r="BW16" i="17"/>
  <c r="BX16" i="17"/>
  <c r="BY16" i="17"/>
  <c r="BZ16" i="17"/>
  <c r="CA16" i="17"/>
  <c r="CB16" i="17"/>
  <c r="CC16" i="17"/>
  <c r="CD16" i="17"/>
  <c r="CE16" i="17"/>
  <c r="CF16" i="17"/>
  <c r="CG16" i="17"/>
  <c r="AH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AU23" i="17"/>
  <c r="AV23" i="17"/>
  <c r="AW23" i="17"/>
  <c r="AX23" i="17"/>
  <c r="AY23" i="17"/>
  <c r="AZ23" i="17"/>
  <c r="BA23" i="17"/>
  <c r="BB23" i="17"/>
  <c r="BC23" i="17"/>
  <c r="BD23" i="17"/>
  <c r="BE23" i="17"/>
  <c r="BF23" i="17"/>
  <c r="BG23" i="17"/>
  <c r="BH23" i="17"/>
  <c r="BI23" i="17"/>
  <c r="BJ23" i="17"/>
  <c r="BK23" i="17"/>
  <c r="BL23" i="17"/>
  <c r="BM23" i="17"/>
  <c r="BN23" i="17"/>
  <c r="BO23" i="17"/>
  <c r="BP17" i="17"/>
  <c r="BQ17" i="17"/>
  <c r="BR17" i="17"/>
  <c r="BS17" i="17"/>
  <c r="BT17" i="17"/>
  <c r="BU17" i="17"/>
  <c r="BV17" i="17"/>
  <c r="BW17" i="17"/>
  <c r="BX17" i="17"/>
  <c r="BY17" i="17"/>
  <c r="BZ17" i="17"/>
  <c r="CA17" i="17"/>
  <c r="CB17" i="17"/>
  <c r="CC17" i="17"/>
  <c r="CD17" i="17"/>
  <c r="CE17" i="17"/>
  <c r="CF17" i="17"/>
  <c r="CG17" i="17"/>
  <c r="AH21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AU21" i="17"/>
  <c r="AV21" i="17"/>
  <c r="AW21" i="17"/>
  <c r="AX21" i="17"/>
  <c r="AY21" i="17"/>
  <c r="AZ21" i="17"/>
  <c r="BA21" i="17"/>
  <c r="BB21" i="17"/>
  <c r="BC21" i="17"/>
  <c r="BD21" i="17"/>
  <c r="BE21" i="17"/>
  <c r="BF21" i="17"/>
  <c r="BG21" i="17"/>
  <c r="BH21" i="17"/>
  <c r="BI21" i="17"/>
  <c r="BJ21" i="17"/>
  <c r="BK21" i="17"/>
  <c r="BL21" i="17"/>
  <c r="BM21" i="17"/>
  <c r="BN21" i="17"/>
  <c r="BO21" i="17"/>
  <c r="BP18" i="17"/>
  <c r="BQ18" i="17"/>
  <c r="BR18" i="17"/>
  <c r="BS18" i="17"/>
  <c r="BT18" i="17"/>
  <c r="BU18" i="17"/>
  <c r="BV18" i="17"/>
  <c r="BW18" i="17"/>
  <c r="BX18" i="17"/>
  <c r="BY18" i="17"/>
  <c r="BZ18" i="17"/>
  <c r="CA18" i="17"/>
  <c r="CB18" i="17"/>
  <c r="CC18" i="17"/>
  <c r="CD18" i="17"/>
  <c r="CE18" i="17"/>
  <c r="CF18" i="17"/>
  <c r="C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BN18" i="17"/>
  <c r="BO18" i="17"/>
  <c r="BP19" i="17"/>
  <c r="BQ19" i="17"/>
  <c r="BR19" i="17"/>
  <c r="BS19" i="17"/>
  <c r="BT19" i="17"/>
  <c r="BU19" i="17"/>
  <c r="BV19" i="17"/>
  <c r="BW19" i="17"/>
  <c r="BX19" i="17"/>
  <c r="BY19" i="17"/>
  <c r="BZ19" i="17"/>
  <c r="CA19" i="17"/>
  <c r="CB19" i="17"/>
  <c r="CC19" i="17"/>
  <c r="CD19" i="17"/>
  <c r="CE19" i="17"/>
  <c r="CF19" i="17"/>
  <c r="CG19" i="17"/>
  <c r="AH19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U19" i="17"/>
  <c r="AV19" i="17"/>
  <c r="AW19" i="17"/>
  <c r="AX19" i="17"/>
  <c r="AY19" i="17"/>
  <c r="AZ19" i="17"/>
  <c r="BA19" i="17"/>
  <c r="BB19" i="17"/>
  <c r="BC19" i="17"/>
  <c r="BD19" i="17"/>
  <c r="BE19" i="17"/>
  <c r="BF19" i="17"/>
  <c r="BG19" i="17"/>
  <c r="BH19" i="17"/>
  <c r="BI19" i="17"/>
  <c r="BJ19" i="17"/>
  <c r="BK19" i="17"/>
  <c r="BL19" i="17"/>
  <c r="BM19" i="17"/>
  <c r="BN19" i="17"/>
  <c r="BO19" i="17"/>
  <c r="BP20" i="17"/>
  <c r="BQ20" i="17"/>
  <c r="BR20" i="17"/>
  <c r="BS20" i="17"/>
  <c r="BT20" i="17"/>
  <c r="BU20" i="17"/>
  <c r="BV20" i="17"/>
  <c r="BW20" i="17"/>
  <c r="BX20" i="17"/>
  <c r="BY20" i="17"/>
  <c r="BZ20" i="17"/>
  <c r="CA20" i="17"/>
  <c r="CB20" i="17"/>
  <c r="CC20" i="17"/>
  <c r="CD20" i="17"/>
  <c r="CE20" i="17"/>
  <c r="CF20" i="17"/>
  <c r="CG20" i="17"/>
  <c r="AH28" i="17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BN28" i="17"/>
  <c r="BO28" i="17"/>
  <c r="BP21" i="17"/>
  <c r="BQ21" i="17"/>
  <c r="BR21" i="17"/>
  <c r="BS21" i="17"/>
  <c r="BT21" i="17"/>
  <c r="BU21" i="17"/>
  <c r="BV21" i="17"/>
  <c r="BW21" i="17"/>
  <c r="BX21" i="17"/>
  <c r="BY21" i="17"/>
  <c r="BZ21" i="17"/>
  <c r="CA21" i="17"/>
  <c r="CB21" i="17"/>
  <c r="CC21" i="17"/>
  <c r="CD21" i="17"/>
  <c r="CE21" i="17"/>
  <c r="CF21" i="17"/>
  <c r="CG21" i="17"/>
  <c r="AH16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BN16" i="17"/>
  <c r="BO16" i="17"/>
  <c r="BP22" i="17"/>
  <c r="BQ22" i="17"/>
  <c r="BR22" i="17"/>
  <c r="BS22" i="17"/>
  <c r="BT22" i="17"/>
  <c r="BU22" i="17"/>
  <c r="BV22" i="17"/>
  <c r="BW22" i="17"/>
  <c r="BX22" i="17"/>
  <c r="BY22" i="17"/>
  <c r="BZ22" i="17"/>
  <c r="CA22" i="17"/>
  <c r="CB22" i="17"/>
  <c r="CC22" i="17"/>
  <c r="CD22" i="17"/>
  <c r="CE22" i="17"/>
  <c r="CF22" i="17"/>
  <c r="CG22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BN20" i="17"/>
  <c r="BO20" i="17"/>
  <c r="BP23" i="17"/>
  <c r="BQ23" i="17"/>
  <c r="BR23" i="17"/>
  <c r="BS23" i="17"/>
  <c r="BT23" i="17"/>
  <c r="BU23" i="17"/>
  <c r="BV23" i="17"/>
  <c r="BW23" i="17"/>
  <c r="BX23" i="17"/>
  <c r="BY23" i="17"/>
  <c r="BZ23" i="17"/>
  <c r="CA23" i="17"/>
  <c r="CB23" i="17"/>
  <c r="CC23" i="17"/>
  <c r="CD23" i="17"/>
  <c r="CE23" i="17"/>
  <c r="CF23" i="17"/>
  <c r="CG23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BN24" i="17"/>
  <c r="BO24" i="17"/>
  <c r="BP24" i="17"/>
  <c r="BQ24" i="17"/>
  <c r="BR24" i="17"/>
  <c r="BS24" i="17"/>
  <c r="BT24" i="17"/>
  <c r="BU24" i="17"/>
  <c r="BV24" i="17"/>
  <c r="BW24" i="17"/>
  <c r="BX24" i="17"/>
  <c r="BY24" i="17"/>
  <c r="BZ24" i="17"/>
  <c r="CA24" i="17"/>
  <c r="CB24" i="17"/>
  <c r="CC24" i="17"/>
  <c r="CD24" i="17"/>
  <c r="CE24" i="17"/>
  <c r="CF24" i="17"/>
  <c r="CG24" i="17"/>
  <c r="AH17" i="17"/>
  <c r="AI17" i="17"/>
  <c r="AJ17" i="17"/>
  <c r="AK17" i="17"/>
  <c r="AL17" i="17"/>
  <c r="AM17" i="17"/>
  <c r="AN17" i="17"/>
  <c r="AO17" i="17"/>
  <c r="AP17" i="17"/>
  <c r="AQ17" i="17"/>
  <c r="AR17" i="17"/>
  <c r="AS17" i="17"/>
  <c r="AT17" i="17"/>
  <c r="AU17" i="17"/>
  <c r="AV17" i="17"/>
  <c r="AW17" i="17"/>
  <c r="AX17" i="17"/>
  <c r="AY17" i="17"/>
  <c r="AZ17" i="17"/>
  <c r="BA17" i="17"/>
  <c r="BB17" i="17"/>
  <c r="BC17" i="17"/>
  <c r="BD17" i="17"/>
  <c r="BE17" i="17"/>
  <c r="BF17" i="17"/>
  <c r="BG17" i="17"/>
  <c r="BH17" i="17"/>
  <c r="BI17" i="17"/>
  <c r="BJ17" i="17"/>
  <c r="BK17" i="17"/>
  <c r="BL17" i="17"/>
  <c r="BM17" i="17"/>
  <c r="BN17" i="17"/>
  <c r="BO17" i="17"/>
  <c r="BP25" i="17"/>
  <c r="BQ25" i="17"/>
  <c r="BR25" i="17"/>
  <c r="BS25" i="17"/>
  <c r="BT25" i="17"/>
  <c r="BU25" i="17"/>
  <c r="BV25" i="17"/>
  <c r="BW25" i="17"/>
  <c r="BX25" i="17"/>
  <c r="BY25" i="17"/>
  <c r="BZ25" i="17"/>
  <c r="CA25" i="17"/>
  <c r="CB25" i="17"/>
  <c r="CC25" i="17"/>
  <c r="CD25" i="17"/>
  <c r="CE25" i="17"/>
  <c r="CF25" i="17"/>
  <c r="CG25" i="17"/>
  <c r="AH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BN22" i="17"/>
  <c r="BO22" i="17"/>
  <c r="BP26" i="17"/>
  <c r="BQ26" i="17"/>
  <c r="BR26" i="17"/>
  <c r="BS26" i="17"/>
  <c r="BT26" i="17"/>
  <c r="BU26" i="17"/>
  <c r="BV26" i="17"/>
  <c r="BW26" i="17"/>
  <c r="BX26" i="17"/>
  <c r="BY26" i="17"/>
  <c r="BZ26" i="17"/>
  <c r="CA26" i="17"/>
  <c r="CB26" i="17"/>
  <c r="CC26" i="17"/>
  <c r="CD26" i="17"/>
  <c r="CE26" i="17"/>
  <c r="CF26" i="17"/>
  <c r="CG26" i="17"/>
  <c r="AH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AU27" i="17"/>
  <c r="AV27" i="17"/>
  <c r="AW27" i="17"/>
  <c r="AX27" i="17"/>
  <c r="AY27" i="17"/>
  <c r="AZ27" i="17"/>
  <c r="BA27" i="17"/>
  <c r="BB27" i="17"/>
  <c r="BC27" i="17"/>
  <c r="BD27" i="17"/>
  <c r="BE27" i="17"/>
  <c r="BF27" i="17"/>
  <c r="BG27" i="17"/>
  <c r="BH27" i="17"/>
  <c r="BI27" i="17"/>
  <c r="BJ27" i="17"/>
  <c r="BK27" i="17"/>
  <c r="BL27" i="17"/>
  <c r="BM27" i="17"/>
  <c r="BN27" i="17"/>
  <c r="BO27" i="17"/>
  <c r="BP27" i="17"/>
  <c r="BQ27" i="17"/>
  <c r="BR27" i="17"/>
  <c r="BS27" i="17"/>
  <c r="BT27" i="17"/>
  <c r="BU27" i="17"/>
  <c r="BV27" i="17"/>
  <c r="BW27" i="17"/>
  <c r="BX27" i="17"/>
  <c r="BY27" i="17"/>
  <c r="BZ27" i="17"/>
  <c r="CA27" i="17"/>
  <c r="CB27" i="17"/>
  <c r="CC27" i="17"/>
  <c r="CD27" i="17"/>
  <c r="CE27" i="17"/>
  <c r="CF27" i="17"/>
  <c r="CG27" i="17"/>
  <c r="AH30" i="17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BN30" i="17"/>
  <c r="BO30" i="17"/>
  <c r="BP28" i="17"/>
  <c r="BQ28" i="17"/>
  <c r="BR28" i="17"/>
  <c r="BS28" i="17"/>
  <c r="BT28" i="17"/>
  <c r="BU28" i="17"/>
  <c r="BV28" i="17"/>
  <c r="BW28" i="17"/>
  <c r="BX28" i="17"/>
  <c r="BY28" i="17"/>
  <c r="BZ28" i="17"/>
  <c r="CA28" i="17"/>
  <c r="CB28" i="17"/>
  <c r="CC28" i="17"/>
  <c r="CD28" i="17"/>
  <c r="CE28" i="17"/>
  <c r="CF28" i="17"/>
  <c r="CG28" i="17"/>
  <c r="AH44" i="17"/>
  <c r="AI44" i="17"/>
  <c r="AJ44" i="17"/>
  <c r="AK44" i="17"/>
  <c r="AL44" i="17"/>
  <c r="AM44" i="17"/>
  <c r="AN44" i="17"/>
  <c r="AO44" i="17"/>
  <c r="AP44" i="17"/>
  <c r="AQ44" i="17"/>
  <c r="AR44" i="17"/>
  <c r="AS44" i="17"/>
  <c r="AT44" i="17"/>
  <c r="AU44" i="17"/>
  <c r="AV44" i="17"/>
  <c r="AW44" i="17"/>
  <c r="AX44" i="17"/>
  <c r="AY44" i="17"/>
  <c r="AZ44" i="17"/>
  <c r="BA44" i="17"/>
  <c r="BB44" i="17"/>
  <c r="BC44" i="17"/>
  <c r="BD44" i="17"/>
  <c r="BE44" i="17"/>
  <c r="BF44" i="17"/>
  <c r="BG44" i="17"/>
  <c r="BH44" i="17"/>
  <c r="BI44" i="17"/>
  <c r="BJ44" i="17"/>
  <c r="BK44" i="17"/>
  <c r="BL44" i="17"/>
  <c r="BM44" i="17"/>
  <c r="BN44" i="17"/>
  <c r="BO44" i="17"/>
  <c r="BP29" i="17"/>
  <c r="BQ29" i="17"/>
  <c r="BR29" i="17"/>
  <c r="BS29" i="17"/>
  <c r="BT29" i="17"/>
  <c r="BU29" i="17"/>
  <c r="BV29" i="17"/>
  <c r="BW29" i="17"/>
  <c r="BX29" i="17"/>
  <c r="BY29" i="17"/>
  <c r="BZ29" i="17"/>
  <c r="CA29" i="17"/>
  <c r="CB29" i="17"/>
  <c r="CC29" i="17"/>
  <c r="CD29" i="17"/>
  <c r="CE29" i="17"/>
  <c r="CF29" i="17"/>
  <c r="CG29" i="17"/>
  <c r="AH29" i="17"/>
  <c r="AI29" i="17"/>
  <c r="AJ29" i="17"/>
  <c r="AK29" i="17"/>
  <c r="AL29" i="17"/>
  <c r="AM29" i="17"/>
  <c r="AN29" i="17"/>
  <c r="AO29" i="17"/>
  <c r="AP29" i="17"/>
  <c r="AQ29" i="17"/>
  <c r="AR29" i="17"/>
  <c r="AS29" i="17"/>
  <c r="AT29" i="17"/>
  <c r="AU29" i="17"/>
  <c r="AV29" i="17"/>
  <c r="AW29" i="17"/>
  <c r="AX29" i="17"/>
  <c r="AY29" i="17"/>
  <c r="AZ29" i="17"/>
  <c r="BA29" i="17"/>
  <c r="BB29" i="17"/>
  <c r="BC29" i="17"/>
  <c r="BD29" i="17"/>
  <c r="BE29" i="17"/>
  <c r="BF29" i="17"/>
  <c r="BG29" i="17"/>
  <c r="BH29" i="17"/>
  <c r="BI29" i="17"/>
  <c r="BJ29" i="17"/>
  <c r="BK29" i="17"/>
  <c r="BL29" i="17"/>
  <c r="BM29" i="17"/>
  <c r="BN29" i="17"/>
  <c r="BO29" i="17"/>
  <c r="BP30" i="17"/>
  <c r="BQ30" i="17"/>
  <c r="BR30" i="17"/>
  <c r="BS30" i="17"/>
  <c r="BT30" i="17"/>
  <c r="BU30" i="17"/>
  <c r="BV30" i="17"/>
  <c r="BW30" i="17"/>
  <c r="BX30" i="17"/>
  <c r="BY30" i="17"/>
  <c r="BZ30" i="17"/>
  <c r="CA30" i="17"/>
  <c r="CB30" i="17"/>
  <c r="CC30" i="17"/>
  <c r="CD30" i="17"/>
  <c r="CE30" i="17"/>
  <c r="CF30" i="17"/>
  <c r="CG30" i="17"/>
  <c r="AH32" i="17"/>
  <c r="AI32" i="17"/>
  <c r="AJ32" i="17"/>
  <c r="AK32" i="17"/>
  <c r="AL32" i="17"/>
  <c r="AM32" i="17"/>
  <c r="AN32" i="17"/>
  <c r="AO32" i="17"/>
  <c r="AP32" i="17"/>
  <c r="AQ32" i="17"/>
  <c r="AR32" i="17"/>
  <c r="AS32" i="17"/>
  <c r="AT32" i="17"/>
  <c r="AU32" i="17"/>
  <c r="AV32" i="17"/>
  <c r="AW32" i="17"/>
  <c r="AX32" i="17"/>
  <c r="AY32" i="17"/>
  <c r="AZ32" i="17"/>
  <c r="BA32" i="17"/>
  <c r="BB32" i="17"/>
  <c r="BC32" i="17"/>
  <c r="BD32" i="17"/>
  <c r="BE32" i="17"/>
  <c r="BF32" i="17"/>
  <c r="BG32" i="17"/>
  <c r="BH32" i="17"/>
  <c r="BI32" i="17"/>
  <c r="BJ32" i="17"/>
  <c r="BK32" i="17"/>
  <c r="BL32" i="17"/>
  <c r="BM32" i="17"/>
  <c r="BN32" i="17"/>
  <c r="BO32" i="17"/>
  <c r="BP31" i="17"/>
  <c r="BQ31" i="17"/>
  <c r="BR31" i="17"/>
  <c r="BS31" i="17"/>
  <c r="BT31" i="17"/>
  <c r="BU31" i="17"/>
  <c r="BV31" i="17"/>
  <c r="BW31" i="17"/>
  <c r="BX31" i="17"/>
  <c r="BY31" i="17"/>
  <c r="BZ31" i="17"/>
  <c r="CA31" i="17"/>
  <c r="CB31" i="17"/>
  <c r="CC31" i="17"/>
  <c r="CD31" i="17"/>
  <c r="CE31" i="17"/>
  <c r="CF31" i="17"/>
  <c r="CG31" i="17"/>
  <c r="AH26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BN26" i="17"/>
  <c r="BO26" i="17"/>
  <c r="BP32" i="17"/>
  <c r="BQ32" i="17"/>
  <c r="BR32" i="17"/>
  <c r="BS32" i="17"/>
  <c r="BT32" i="17"/>
  <c r="BU32" i="17"/>
  <c r="BV32" i="17"/>
  <c r="BW32" i="17"/>
  <c r="BX32" i="17"/>
  <c r="BY32" i="17"/>
  <c r="BZ32" i="17"/>
  <c r="CA32" i="17"/>
  <c r="CB32" i="17"/>
  <c r="CC32" i="17"/>
  <c r="CD32" i="17"/>
  <c r="CE32" i="17"/>
  <c r="CF32" i="17"/>
  <c r="CG32" i="17"/>
  <c r="AH33" i="17"/>
  <c r="AI33" i="17"/>
  <c r="AJ33" i="17"/>
  <c r="AK33" i="17"/>
  <c r="AL33" i="17"/>
  <c r="AM33" i="17"/>
  <c r="AN33" i="17"/>
  <c r="AO33" i="17"/>
  <c r="AP33" i="17"/>
  <c r="AQ33" i="17"/>
  <c r="AR33" i="17"/>
  <c r="AS33" i="17"/>
  <c r="AT33" i="17"/>
  <c r="AU33" i="17"/>
  <c r="AV33" i="17"/>
  <c r="AW33" i="17"/>
  <c r="AX33" i="17"/>
  <c r="AY33" i="17"/>
  <c r="AZ33" i="17"/>
  <c r="BA33" i="17"/>
  <c r="BB33" i="17"/>
  <c r="BC33" i="17"/>
  <c r="BD33" i="17"/>
  <c r="BE33" i="17"/>
  <c r="BF33" i="17"/>
  <c r="BG33" i="17"/>
  <c r="BH33" i="17"/>
  <c r="BI33" i="17"/>
  <c r="BJ33" i="17"/>
  <c r="BK33" i="17"/>
  <c r="BL33" i="17"/>
  <c r="BM33" i="17"/>
  <c r="BN33" i="17"/>
  <c r="BO33" i="17"/>
  <c r="BP33" i="17"/>
  <c r="BQ33" i="17"/>
  <c r="BR33" i="17"/>
  <c r="BS33" i="17"/>
  <c r="BT33" i="17"/>
  <c r="BU33" i="17"/>
  <c r="BV33" i="17"/>
  <c r="BW33" i="17"/>
  <c r="BX33" i="17"/>
  <c r="BY33" i="17"/>
  <c r="BZ33" i="17"/>
  <c r="CA33" i="17"/>
  <c r="CB33" i="17"/>
  <c r="CC33" i="17"/>
  <c r="CD33" i="17"/>
  <c r="CE33" i="17"/>
  <c r="CF33" i="17"/>
  <c r="CG33" i="17"/>
  <c r="AH37" i="17"/>
  <c r="AI37" i="17"/>
  <c r="AJ37" i="17"/>
  <c r="AK37" i="17"/>
  <c r="AL37" i="17"/>
  <c r="AM37" i="17"/>
  <c r="AN37" i="17"/>
  <c r="AO37" i="17"/>
  <c r="AP37" i="17"/>
  <c r="AQ37" i="17"/>
  <c r="AR37" i="17"/>
  <c r="AS37" i="17"/>
  <c r="AT37" i="17"/>
  <c r="AU37" i="17"/>
  <c r="AV37" i="17"/>
  <c r="AW37" i="17"/>
  <c r="AX37" i="17"/>
  <c r="AY37" i="17"/>
  <c r="AZ37" i="17"/>
  <c r="BA37" i="17"/>
  <c r="BB37" i="17"/>
  <c r="BC37" i="17"/>
  <c r="BD37" i="17"/>
  <c r="BE37" i="17"/>
  <c r="BF37" i="17"/>
  <c r="BG37" i="17"/>
  <c r="BH37" i="17"/>
  <c r="BI37" i="17"/>
  <c r="BJ37" i="17"/>
  <c r="BK37" i="17"/>
  <c r="BL37" i="17"/>
  <c r="BM37" i="17"/>
  <c r="BN37" i="17"/>
  <c r="BO37" i="17"/>
  <c r="BP34" i="17"/>
  <c r="BQ34" i="17"/>
  <c r="BR34" i="17"/>
  <c r="BS34" i="17"/>
  <c r="BT34" i="17"/>
  <c r="BU34" i="17"/>
  <c r="BV34" i="17"/>
  <c r="BW34" i="17"/>
  <c r="BX34" i="17"/>
  <c r="BY34" i="17"/>
  <c r="BZ34" i="17"/>
  <c r="CA34" i="17"/>
  <c r="CB34" i="17"/>
  <c r="CC34" i="17"/>
  <c r="CD34" i="17"/>
  <c r="CE34" i="17"/>
  <c r="CF34" i="17"/>
  <c r="CG34" i="17"/>
  <c r="AH40" i="17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BA40" i="17"/>
  <c r="BB40" i="17"/>
  <c r="BC40" i="17"/>
  <c r="BD40" i="17"/>
  <c r="BE40" i="17"/>
  <c r="BF40" i="17"/>
  <c r="BG40" i="17"/>
  <c r="BH40" i="17"/>
  <c r="BI40" i="17"/>
  <c r="BJ40" i="17"/>
  <c r="BK40" i="17"/>
  <c r="BL40" i="17"/>
  <c r="BM40" i="17"/>
  <c r="BN40" i="17"/>
  <c r="BO40" i="17"/>
  <c r="BP35" i="17"/>
  <c r="BQ35" i="17"/>
  <c r="BR35" i="17"/>
  <c r="BS35" i="17"/>
  <c r="BT35" i="17"/>
  <c r="BU35" i="17"/>
  <c r="BV35" i="17"/>
  <c r="BW35" i="17"/>
  <c r="BX35" i="17"/>
  <c r="BY35" i="17"/>
  <c r="BZ35" i="17"/>
  <c r="CA35" i="17"/>
  <c r="CB35" i="17"/>
  <c r="CC35" i="17"/>
  <c r="CD35" i="17"/>
  <c r="CE35" i="17"/>
  <c r="CF35" i="17"/>
  <c r="CG35" i="17"/>
  <c r="AH36" i="17"/>
  <c r="AI36" i="17"/>
  <c r="AJ36" i="17"/>
  <c r="AK36" i="17"/>
  <c r="AL36" i="17"/>
  <c r="AM36" i="17"/>
  <c r="AN36" i="17"/>
  <c r="AO36" i="17"/>
  <c r="AP36" i="17"/>
  <c r="AQ36" i="17"/>
  <c r="AR36" i="17"/>
  <c r="AS36" i="17"/>
  <c r="AT36" i="17"/>
  <c r="AU36" i="17"/>
  <c r="AV36" i="17"/>
  <c r="AW36" i="17"/>
  <c r="AX36" i="17"/>
  <c r="AY36" i="17"/>
  <c r="AZ36" i="17"/>
  <c r="BA36" i="17"/>
  <c r="BB36" i="17"/>
  <c r="BC36" i="17"/>
  <c r="BD36" i="17"/>
  <c r="BE36" i="17"/>
  <c r="BF36" i="17"/>
  <c r="BG36" i="17"/>
  <c r="BH36" i="17"/>
  <c r="BI36" i="17"/>
  <c r="BJ36" i="17"/>
  <c r="BK36" i="17"/>
  <c r="BL36" i="17"/>
  <c r="BM36" i="17"/>
  <c r="BN36" i="17"/>
  <c r="BO36" i="17"/>
  <c r="BP36" i="17"/>
  <c r="BQ36" i="17"/>
  <c r="BR36" i="17"/>
  <c r="BS36" i="17"/>
  <c r="BT36" i="17"/>
  <c r="BU36" i="17"/>
  <c r="BV36" i="17"/>
  <c r="BW36" i="17"/>
  <c r="BX36" i="17"/>
  <c r="BY36" i="17"/>
  <c r="BZ36" i="17"/>
  <c r="CA36" i="17"/>
  <c r="CB36" i="17"/>
  <c r="CC36" i="17"/>
  <c r="CD36" i="17"/>
  <c r="CE36" i="17"/>
  <c r="CF36" i="17"/>
  <c r="CG36" i="17"/>
  <c r="AH45" i="17"/>
  <c r="AI45" i="17"/>
  <c r="AJ45" i="17"/>
  <c r="AK45" i="17"/>
  <c r="AL45" i="17"/>
  <c r="AM45" i="17"/>
  <c r="AN45" i="17"/>
  <c r="AO45" i="17"/>
  <c r="AP45" i="17"/>
  <c r="AQ45" i="17"/>
  <c r="AR45" i="17"/>
  <c r="AS45" i="17"/>
  <c r="AT45" i="17"/>
  <c r="AU45" i="17"/>
  <c r="AV45" i="17"/>
  <c r="AW45" i="17"/>
  <c r="AX45" i="17"/>
  <c r="AY45" i="17"/>
  <c r="AZ45" i="17"/>
  <c r="BA45" i="17"/>
  <c r="BB45" i="17"/>
  <c r="BC45" i="17"/>
  <c r="BD45" i="17"/>
  <c r="BE45" i="17"/>
  <c r="BF45" i="17"/>
  <c r="BG45" i="17"/>
  <c r="BH45" i="17"/>
  <c r="BI45" i="17"/>
  <c r="BJ45" i="17"/>
  <c r="BK45" i="17"/>
  <c r="BL45" i="17"/>
  <c r="BM45" i="17"/>
  <c r="BN45" i="17"/>
  <c r="BO45" i="17"/>
  <c r="BP37" i="17"/>
  <c r="BQ37" i="17"/>
  <c r="BR37" i="17"/>
  <c r="BS37" i="17"/>
  <c r="BT37" i="17"/>
  <c r="BU37" i="17"/>
  <c r="BV37" i="17"/>
  <c r="BW37" i="17"/>
  <c r="BX37" i="17"/>
  <c r="BY37" i="17"/>
  <c r="BZ37" i="17"/>
  <c r="CA37" i="17"/>
  <c r="CB37" i="17"/>
  <c r="CC37" i="17"/>
  <c r="CD37" i="17"/>
  <c r="CE37" i="17"/>
  <c r="CF37" i="17"/>
  <c r="CG37" i="17"/>
  <c r="AH31" i="17"/>
  <c r="AI31" i="17"/>
  <c r="AJ31" i="17"/>
  <c r="AK31" i="17"/>
  <c r="AL31" i="17"/>
  <c r="AM31" i="17"/>
  <c r="AN31" i="17"/>
  <c r="AO31" i="17"/>
  <c r="AP31" i="17"/>
  <c r="AQ31" i="17"/>
  <c r="AR31" i="17"/>
  <c r="AS31" i="17"/>
  <c r="AT31" i="17"/>
  <c r="AU31" i="17"/>
  <c r="AV31" i="17"/>
  <c r="AW31" i="17"/>
  <c r="AX31" i="17"/>
  <c r="AY31" i="17"/>
  <c r="AZ31" i="17"/>
  <c r="BA31" i="17"/>
  <c r="BB31" i="17"/>
  <c r="BC31" i="17"/>
  <c r="BD31" i="17"/>
  <c r="BE31" i="17"/>
  <c r="BF31" i="17"/>
  <c r="BG31" i="17"/>
  <c r="BH31" i="17"/>
  <c r="BI31" i="17"/>
  <c r="BJ31" i="17"/>
  <c r="BK31" i="17"/>
  <c r="BL31" i="17"/>
  <c r="BM31" i="17"/>
  <c r="BN31" i="17"/>
  <c r="BO31" i="17"/>
  <c r="BP38" i="17"/>
  <c r="BQ38" i="17"/>
  <c r="BR38" i="17"/>
  <c r="BS38" i="17"/>
  <c r="BT38" i="17"/>
  <c r="BU38" i="17"/>
  <c r="BV38" i="17"/>
  <c r="BW38" i="17"/>
  <c r="BX38" i="17"/>
  <c r="BY38" i="17"/>
  <c r="BZ38" i="17"/>
  <c r="CA38" i="17"/>
  <c r="CB38" i="17"/>
  <c r="CC38" i="17"/>
  <c r="CD38" i="17"/>
  <c r="CE38" i="17"/>
  <c r="CF38" i="17"/>
  <c r="CG38" i="17"/>
  <c r="AH34" i="17"/>
  <c r="AI34" i="17"/>
  <c r="AJ34" i="17"/>
  <c r="AK34" i="17"/>
  <c r="AL34" i="17"/>
  <c r="AM34" i="17"/>
  <c r="AN34" i="17"/>
  <c r="AO34" i="17"/>
  <c r="AP34" i="17"/>
  <c r="AQ34" i="17"/>
  <c r="AR34" i="17"/>
  <c r="AS34" i="17"/>
  <c r="AT34" i="17"/>
  <c r="AU34" i="17"/>
  <c r="AV34" i="17"/>
  <c r="AW34" i="17"/>
  <c r="AX34" i="17"/>
  <c r="AY34" i="17"/>
  <c r="AZ34" i="17"/>
  <c r="BA34" i="17"/>
  <c r="BB34" i="17"/>
  <c r="BC34" i="17"/>
  <c r="BD34" i="17"/>
  <c r="BE34" i="17"/>
  <c r="BF34" i="17"/>
  <c r="BG34" i="17"/>
  <c r="BH34" i="17"/>
  <c r="BI34" i="17"/>
  <c r="BJ34" i="17"/>
  <c r="BK34" i="17"/>
  <c r="BL34" i="17"/>
  <c r="BM34" i="17"/>
  <c r="BN34" i="17"/>
  <c r="BO34" i="17"/>
  <c r="BP39" i="17"/>
  <c r="BQ39" i="17"/>
  <c r="BR39" i="17"/>
  <c r="BS39" i="17"/>
  <c r="BT39" i="17"/>
  <c r="BU39" i="17"/>
  <c r="BV39" i="17"/>
  <c r="BW39" i="17"/>
  <c r="BX39" i="17"/>
  <c r="BY39" i="17"/>
  <c r="BZ39" i="17"/>
  <c r="CA39" i="17"/>
  <c r="CB39" i="17"/>
  <c r="CC39" i="17"/>
  <c r="CD39" i="17"/>
  <c r="CE39" i="17"/>
  <c r="CF39" i="17"/>
  <c r="CG39" i="17"/>
  <c r="AH38" i="17"/>
  <c r="AI38" i="17"/>
  <c r="AJ38" i="17"/>
  <c r="AK38" i="17"/>
  <c r="AL38" i="17"/>
  <c r="AM38" i="17"/>
  <c r="AN38" i="17"/>
  <c r="AO38" i="17"/>
  <c r="AP38" i="17"/>
  <c r="AQ38" i="17"/>
  <c r="AR38" i="17"/>
  <c r="AS38" i="17"/>
  <c r="AT38" i="17"/>
  <c r="AU38" i="17"/>
  <c r="AV38" i="17"/>
  <c r="AW38" i="17"/>
  <c r="AX38" i="17"/>
  <c r="AY38" i="17"/>
  <c r="AZ38" i="17"/>
  <c r="BA38" i="17"/>
  <c r="BB38" i="17"/>
  <c r="BC38" i="17"/>
  <c r="BD38" i="17"/>
  <c r="BE38" i="17"/>
  <c r="BF38" i="17"/>
  <c r="BG38" i="17"/>
  <c r="BH38" i="17"/>
  <c r="BI38" i="17"/>
  <c r="BJ38" i="17"/>
  <c r="BK38" i="17"/>
  <c r="BL38" i="17"/>
  <c r="BM38" i="17"/>
  <c r="BN38" i="17"/>
  <c r="BO38" i="17"/>
  <c r="BP40" i="17"/>
  <c r="BQ40" i="17"/>
  <c r="BR40" i="17"/>
  <c r="BS40" i="17"/>
  <c r="BT40" i="17"/>
  <c r="BU40" i="17"/>
  <c r="BV40" i="17"/>
  <c r="BW40" i="17"/>
  <c r="BX40" i="17"/>
  <c r="BY40" i="17"/>
  <c r="BZ40" i="17"/>
  <c r="CA40" i="17"/>
  <c r="CB40" i="17"/>
  <c r="CC40" i="17"/>
  <c r="CD40" i="17"/>
  <c r="CE40" i="17"/>
  <c r="CF40" i="17"/>
  <c r="CG40" i="17"/>
  <c r="AH39" i="17"/>
  <c r="AI39" i="17"/>
  <c r="AJ39" i="17"/>
  <c r="AK39" i="17"/>
  <c r="AL39" i="17"/>
  <c r="AM39" i="17"/>
  <c r="AN39" i="17"/>
  <c r="AO39" i="17"/>
  <c r="AP39" i="17"/>
  <c r="AQ39" i="17"/>
  <c r="AR39" i="17"/>
  <c r="AS39" i="17"/>
  <c r="AT39" i="17"/>
  <c r="AU39" i="17"/>
  <c r="AV39" i="17"/>
  <c r="AW39" i="17"/>
  <c r="AX39" i="17"/>
  <c r="AY39" i="17"/>
  <c r="AZ39" i="17"/>
  <c r="BA39" i="17"/>
  <c r="BB39" i="17"/>
  <c r="BC39" i="17"/>
  <c r="BD39" i="17"/>
  <c r="BE39" i="17"/>
  <c r="BF39" i="17"/>
  <c r="BG39" i="17"/>
  <c r="BH39" i="17"/>
  <c r="BI39" i="17"/>
  <c r="BJ39" i="17"/>
  <c r="BK39" i="17"/>
  <c r="BL39" i="17"/>
  <c r="BM39" i="17"/>
  <c r="BN39" i="17"/>
  <c r="BO39" i="17"/>
  <c r="BP41" i="17"/>
  <c r="BQ41" i="17"/>
  <c r="BR41" i="17"/>
  <c r="BS41" i="17"/>
  <c r="BT41" i="17"/>
  <c r="BU41" i="17"/>
  <c r="BV41" i="17"/>
  <c r="BW41" i="17"/>
  <c r="BX41" i="17"/>
  <c r="BY41" i="17"/>
  <c r="BZ41" i="17"/>
  <c r="CA41" i="17"/>
  <c r="CB41" i="17"/>
  <c r="CC41" i="17"/>
  <c r="CD41" i="17"/>
  <c r="CE41" i="17"/>
  <c r="CF41" i="17"/>
  <c r="CG41" i="17"/>
  <c r="AH47" i="17"/>
  <c r="AI47" i="17"/>
  <c r="AJ47" i="17"/>
  <c r="AK47" i="17"/>
  <c r="AL47" i="17"/>
  <c r="AM47" i="17"/>
  <c r="AN47" i="17"/>
  <c r="AO47" i="17"/>
  <c r="AP47" i="17"/>
  <c r="AQ47" i="17"/>
  <c r="AR47" i="17"/>
  <c r="AS47" i="17"/>
  <c r="AT47" i="17"/>
  <c r="AU47" i="17"/>
  <c r="AV47" i="17"/>
  <c r="AW47" i="17"/>
  <c r="AX47" i="17"/>
  <c r="AY47" i="17"/>
  <c r="AZ47" i="17"/>
  <c r="BA47" i="17"/>
  <c r="BB47" i="17"/>
  <c r="BC47" i="17"/>
  <c r="BD47" i="17"/>
  <c r="BE47" i="17"/>
  <c r="BF47" i="17"/>
  <c r="BG47" i="17"/>
  <c r="BH47" i="17"/>
  <c r="BI47" i="17"/>
  <c r="BJ47" i="17"/>
  <c r="BK47" i="17"/>
  <c r="BL47" i="17"/>
  <c r="BM47" i="17"/>
  <c r="BN47" i="17"/>
  <c r="BO47" i="17"/>
  <c r="BP42" i="17"/>
  <c r="BQ42" i="17"/>
  <c r="BR42" i="17"/>
  <c r="BS42" i="17"/>
  <c r="BT42" i="17"/>
  <c r="BU42" i="17"/>
  <c r="BV42" i="17"/>
  <c r="BW42" i="17"/>
  <c r="BX42" i="17"/>
  <c r="BY42" i="17"/>
  <c r="BZ42" i="17"/>
  <c r="CA42" i="17"/>
  <c r="CB42" i="17"/>
  <c r="CC42" i="17"/>
  <c r="CD42" i="17"/>
  <c r="CE42" i="17"/>
  <c r="CF42" i="17"/>
  <c r="CG42" i="17"/>
  <c r="AH50" i="17"/>
  <c r="AI50" i="17"/>
  <c r="AJ50" i="17"/>
  <c r="AK50" i="17"/>
  <c r="AL50" i="17"/>
  <c r="AM50" i="17"/>
  <c r="AN50" i="17"/>
  <c r="AO50" i="17"/>
  <c r="AP50" i="17"/>
  <c r="AQ50" i="17"/>
  <c r="AR50" i="17"/>
  <c r="AS50" i="17"/>
  <c r="AT50" i="17"/>
  <c r="AU50" i="17"/>
  <c r="AV50" i="17"/>
  <c r="AW50" i="17"/>
  <c r="AX50" i="17"/>
  <c r="AY50" i="17"/>
  <c r="AZ50" i="17"/>
  <c r="BA50" i="17"/>
  <c r="BB50" i="17"/>
  <c r="BC50" i="17"/>
  <c r="BD50" i="17"/>
  <c r="BE50" i="17"/>
  <c r="BF50" i="17"/>
  <c r="BG50" i="17"/>
  <c r="BH50" i="17"/>
  <c r="BI50" i="17"/>
  <c r="BJ50" i="17"/>
  <c r="BK50" i="17"/>
  <c r="BL50" i="17"/>
  <c r="BM50" i="17"/>
  <c r="BN50" i="17"/>
  <c r="BO50" i="17"/>
  <c r="BP43" i="17"/>
  <c r="BQ43" i="17"/>
  <c r="BR43" i="17"/>
  <c r="BS43" i="17"/>
  <c r="BT43" i="17"/>
  <c r="BU43" i="17"/>
  <c r="BV43" i="17"/>
  <c r="BW43" i="17"/>
  <c r="BX43" i="17"/>
  <c r="BY43" i="17"/>
  <c r="BZ43" i="17"/>
  <c r="CA43" i="17"/>
  <c r="CB43" i="17"/>
  <c r="CC43" i="17"/>
  <c r="CD43" i="17"/>
  <c r="CE43" i="17"/>
  <c r="CF43" i="17"/>
  <c r="CG43" i="17"/>
  <c r="AH43" i="17"/>
  <c r="AI43" i="17"/>
  <c r="AJ43" i="17"/>
  <c r="AK43" i="17"/>
  <c r="AL43" i="17"/>
  <c r="AM43" i="17"/>
  <c r="AN43" i="17"/>
  <c r="AO43" i="17"/>
  <c r="AP43" i="17"/>
  <c r="AQ43" i="17"/>
  <c r="AR43" i="17"/>
  <c r="AS43" i="17"/>
  <c r="AT43" i="17"/>
  <c r="AU43" i="17"/>
  <c r="AV43" i="17"/>
  <c r="AW43" i="17"/>
  <c r="AX43" i="17"/>
  <c r="AY43" i="17"/>
  <c r="AZ43" i="17"/>
  <c r="BA43" i="17"/>
  <c r="BB43" i="17"/>
  <c r="BC43" i="17"/>
  <c r="BD43" i="17"/>
  <c r="BE43" i="17"/>
  <c r="BF43" i="17"/>
  <c r="BG43" i="17"/>
  <c r="BH43" i="17"/>
  <c r="BI43" i="17"/>
  <c r="BJ43" i="17"/>
  <c r="BK43" i="17"/>
  <c r="BL43" i="17"/>
  <c r="BM43" i="17"/>
  <c r="BN43" i="17"/>
  <c r="BO43" i="17"/>
  <c r="BP44" i="17"/>
  <c r="BQ44" i="17"/>
  <c r="BR44" i="17"/>
  <c r="BS44" i="17"/>
  <c r="BT44" i="17"/>
  <c r="BU44" i="17"/>
  <c r="BV44" i="17"/>
  <c r="BW44" i="17"/>
  <c r="BX44" i="17"/>
  <c r="BY44" i="17"/>
  <c r="BZ44" i="17"/>
  <c r="CA44" i="17"/>
  <c r="CB44" i="17"/>
  <c r="CC44" i="17"/>
  <c r="CD44" i="17"/>
  <c r="CE44" i="17"/>
  <c r="CF44" i="17"/>
  <c r="CG44" i="17"/>
  <c r="AH35" i="17"/>
  <c r="AI35" i="17"/>
  <c r="AJ35" i="17"/>
  <c r="AK35" i="17"/>
  <c r="AL35" i="17"/>
  <c r="AM35" i="17"/>
  <c r="AN35" i="17"/>
  <c r="AO35" i="17"/>
  <c r="AP35" i="17"/>
  <c r="AQ35" i="17"/>
  <c r="AR35" i="17"/>
  <c r="AS35" i="17"/>
  <c r="AT35" i="17"/>
  <c r="AU35" i="17"/>
  <c r="AV35" i="17"/>
  <c r="AW35" i="17"/>
  <c r="AX35" i="17"/>
  <c r="AY35" i="17"/>
  <c r="AZ35" i="17"/>
  <c r="BA35" i="17"/>
  <c r="BB35" i="17"/>
  <c r="BC35" i="17"/>
  <c r="BD35" i="17"/>
  <c r="BE35" i="17"/>
  <c r="BF35" i="17"/>
  <c r="BG35" i="17"/>
  <c r="BH35" i="17"/>
  <c r="BI35" i="17"/>
  <c r="BJ35" i="17"/>
  <c r="BK35" i="17"/>
  <c r="BL35" i="17"/>
  <c r="BM35" i="17"/>
  <c r="BN35" i="17"/>
  <c r="BO35" i="17"/>
  <c r="BP45" i="17"/>
  <c r="BQ45" i="17"/>
  <c r="BR45" i="17"/>
  <c r="BS45" i="17"/>
  <c r="BT45" i="17"/>
  <c r="BU45" i="17"/>
  <c r="BV45" i="17"/>
  <c r="BW45" i="17"/>
  <c r="BX45" i="17"/>
  <c r="BY45" i="17"/>
  <c r="BZ45" i="17"/>
  <c r="CA45" i="17"/>
  <c r="CB45" i="17"/>
  <c r="CC45" i="17"/>
  <c r="CD45" i="17"/>
  <c r="CE45" i="17"/>
  <c r="CF45" i="17"/>
  <c r="CG45" i="17"/>
  <c r="AH42" i="17"/>
  <c r="AI42" i="17"/>
  <c r="AJ42" i="17"/>
  <c r="AK42" i="17"/>
  <c r="AL42" i="17"/>
  <c r="AM42" i="17"/>
  <c r="AN42" i="17"/>
  <c r="AO42" i="17"/>
  <c r="AP42" i="17"/>
  <c r="AQ42" i="17"/>
  <c r="AR42" i="17"/>
  <c r="AS42" i="17"/>
  <c r="AT42" i="17"/>
  <c r="AU42" i="17"/>
  <c r="AV42" i="17"/>
  <c r="AW42" i="17"/>
  <c r="AX42" i="17"/>
  <c r="AY42" i="17"/>
  <c r="AZ42" i="17"/>
  <c r="BA42" i="17"/>
  <c r="BB42" i="17"/>
  <c r="BC42" i="17"/>
  <c r="BD42" i="17"/>
  <c r="BE42" i="17"/>
  <c r="BF42" i="17"/>
  <c r="BG42" i="17"/>
  <c r="BH42" i="17"/>
  <c r="BI42" i="17"/>
  <c r="BJ42" i="17"/>
  <c r="BK42" i="17"/>
  <c r="BL42" i="17"/>
  <c r="BM42" i="17"/>
  <c r="BN42" i="17"/>
  <c r="BO42" i="17"/>
  <c r="BP46" i="17"/>
  <c r="BQ46" i="17"/>
  <c r="BR46" i="17"/>
  <c r="BS46" i="17"/>
  <c r="BT46" i="17"/>
  <c r="BU46" i="17"/>
  <c r="BV46" i="17"/>
  <c r="BW46" i="17"/>
  <c r="BX46" i="17"/>
  <c r="BY46" i="17"/>
  <c r="BZ46" i="17"/>
  <c r="CA46" i="17"/>
  <c r="CB46" i="17"/>
  <c r="CC46" i="17"/>
  <c r="CD46" i="17"/>
  <c r="CE46" i="17"/>
  <c r="CF46" i="17"/>
  <c r="CG46" i="17"/>
  <c r="AH51" i="17"/>
  <c r="AI51" i="17"/>
  <c r="AJ51" i="17"/>
  <c r="AK51" i="17"/>
  <c r="AL51" i="17"/>
  <c r="AM51" i="17"/>
  <c r="AN51" i="17"/>
  <c r="AO51" i="17"/>
  <c r="AP51" i="17"/>
  <c r="AQ51" i="17"/>
  <c r="AR51" i="17"/>
  <c r="AS51" i="17"/>
  <c r="AT51" i="17"/>
  <c r="AU51" i="17"/>
  <c r="AV51" i="17"/>
  <c r="AW51" i="17"/>
  <c r="AX51" i="17"/>
  <c r="AY51" i="17"/>
  <c r="AZ51" i="17"/>
  <c r="BA51" i="17"/>
  <c r="BB51" i="17"/>
  <c r="BC51" i="17"/>
  <c r="BD51" i="17"/>
  <c r="BE51" i="17"/>
  <c r="BF51" i="17"/>
  <c r="BG51" i="17"/>
  <c r="BH51" i="17"/>
  <c r="BI51" i="17"/>
  <c r="BJ51" i="17"/>
  <c r="BK51" i="17"/>
  <c r="BL51" i="17"/>
  <c r="BM51" i="17"/>
  <c r="BN51" i="17"/>
  <c r="BO51" i="17"/>
  <c r="BP47" i="17"/>
  <c r="BQ47" i="17"/>
  <c r="BR47" i="17"/>
  <c r="BS47" i="17"/>
  <c r="BT47" i="17"/>
  <c r="BU47" i="17"/>
  <c r="BV47" i="17"/>
  <c r="BW47" i="17"/>
  <c r="BX47" i="17"/>
  <c r="BY47" i="17"/>
  <c r="BZ47" i="17"/>
  <c r="CA47" i="17"/>
  <c r="CB47" i="17"/>
  <c r="CC47" i="17"/>
  <c r="CD47" i="17"/>
  <c r="CE47" i="17"/>
  <c r="CF47" i="17"/>
  <c r="CG47" i="17"/>
  <c r="AH41" i="17"/>
  <c r="AI41" i="17"/>
  <c r="AJ41" i="17"/>
  <c r="AK41" i="17"/>
  <c r="AL41" i="17"/>
  <c r="AM41" i="17"/>
  <c r="AN41" i="17"/>
  <c r="AO41" i="17"/>
  <c r="AP41" i="17"/>
  <c r="AQ41" i="17"/>
  <c r="AR41" i="17"/>
  <c r="AS41" i="17"/>
  <c r="AT41" i="17"/>
  <c r="AU41" i="17"/>
  <c r="AV41" i="17"/>
  <c r="AW41" i="17"/>
  <c r="AX41" i="17"/>
  <c r="AY41" i="17"/>
  <c r="AZ41" i="17"/>
  <c r="BA41" i="17"/>
  <c r="BB41" i="17"/>
  <c r="BC41" i="17"/>
  <c r="BD41" i="17"/>
  <c r="BE41" i="17"/>
  <c r="BF41" i="17"/>
  <c r="BG41" i="17"/>
  <c r="BH41" i="17"/>
  <c r="BI41" i="17"/>
  <c r="BJ41" i="17"/>
  <c r="BK41" i="17"/>
  <c r="BL41" i="17"/>
  <c r="BM41" i="17"/>
  <c r="BN41" i="17"/>
  <c r="BO41" i="17"/>
  <c r="BP48" i="17"/>
  <c r="BQ48" i="17"/>
  <c r="BR48" i="17"/>
  <c r="BS48" i="17"/>
  <c r="BT48" i="17"/>
  <c r="BU48" i="17"/>
  <c r="BV48" i="17"/>
  <c r="BW48" i="17"/>
  <c r="BX48" i="17"/>
  <c r="BY48" i="17"/>
  <c r="BZ48" i="17"/>
  <c r="CA48" i="17"/>
  <c r="CB48" i="17"/>
  <c r="CC48" i="17"/>
  <c r="CD48" i="17"/>
  <c r="CE48" i="17"/>
  <c r="CF48" i="17"/>
  <c r="CG48" i="17"/>
  <c r="AH52" i="17"/>
  <c r="AI52" i="17"/>
  <c r="AJ52" i="17"/>
  <c r="AK52" i="17"/>
  <c r="AL52" i="17"/>
  <c r="AM52" i="17"/>
  <c r="AN52" i="17"/>
  <c r="AO52" i="17"/>
  <c r="AP52" i="17"/>
  <c r="AQ52" i="17"/>
  <c r="AR52" i="17"/>
  <c r="AS52" i="17"/>
  <c r="AT52" i="17"/>
  <c r="AU52" i="17"/>
  <c r="AV52" i="17"/>
  <c r="AW52" i="17"/>
  <c r="AX52" i="17"/>
  <c r="AY52" i="17"/>
  <c r="AZ52" i="17"/>
  <c r="BA52" i="17"/>
  <c r="BB52" i="17"/>
  <c r="BC52" i="17"/>
  <c r="BD52" i="17"/>
  <c r="BE52" i="17"/>
  <c r="BF52" i="17"/>
  <c r="BG52" i="17"/>
  <c r="BH52" i="17"/>
  <c r="BI52" i="17"/>
  <c r="BJ52" i="17"/>
  <c r="BK52" i="17"/>
  <c r="BL52" i="17"/>
  <c r="BM52" i="17"/>
  <c r="BN52" i="17"/>
  <c r="BO52" i="17"/>
  <c r="BP49" i="17"/>
  <c r="BQ49" i="17"/>
  <c r="BR49" i="17"/>
  <c r="BS49" i="17"/>
  <c r="BT49" i="17"/>
  <c r="BU49" i="17"/>
  <c r="BV49" i="17"/>
  <c r="BW49" i="17"/>
  <c r="BX49" i="17"/>
  <c r="BY49" i="17"/>
  <c r="BZ49" i="17"/>
  <c r="CA49" i="17"/>
  <c r="CB49" i="17"/>
  <c r="CC49" i="17"/>
  <c r="CD49" i="17"/>
  <c r="CE49" i="17"/>
  <c r="CF49" i="17"/>
  <c r="CG49" i="17"/>
  <c r="AH46" i="17"/>
  <c r="AI46" i="17"/>
  <c r="AJ46" i="17"/>
  <c r="AK46" i="17"/>
  <c r="AL46" i="17"/>
  <c r="AM46" i="17"/>
  <c r="AN46" i="17"/>
  <c r="AO46" i="17"/>
  <c r="AP46" i="17"/>
  <c r="AQ46" i="17"/>
  <c r="AR46" i="17"/>
  <c r="AS46" i="17"/>
  <c r="AT46" i="17"/>
  <c r="AU46" i="17"/>
  <c r="AV46" i="17"/>
  <c r="AW46" i="17"/>
  <c r="AX46" i="17"/>
  <c r="AY46" i="17"/>
  <c r="AZ46" i="17"/>
  <c r="BA46" i="17"/>
  <c r="BB46" i="17"/>
  <c r="BC46" i="17"/>
  <c r="BD46" i="17"/>
  <c r="BE46" i="17"/>
  <c r="BF46" i="17"/>
  <c r="BG46" i="17"/>
  <c r="BH46" i="17"/>
  <c r="BI46" i="17"/>
  <c r="BJ46" i="17"/>
  <c r="BK46" i="17"/>
  <c r="BL46" i="17"/>
  <c r="BM46" i="17"/>
  <c r="BN46" i="17"/>
  <c r="BO46" i="17"/>
  <c r="BP50" i="17"/>
  <c r="BQ50" i="17"/>
  <c r="BR50" i="17"/>
  <c r="BS50" i="17"/>
  <c r="BT50" i="17"/>
  <c r="BU50" i="17"/>
  <c r="BV50" i="17"/>
  <c r="BW50" i="17"/>
  <c r="BX50" i="17"/>
  <c r="BY50" i="17"/>
  <c r="BZ50" i="17"/>
  <c r="CA50" i="17"/>
  <c r="CB50" i="17"/>
  <c r="CC50" i="17"/>
  <c r="CD50" i="17"/>
  <c r="CE50" i="17"/>
  <c r="CF50" i="17"/>
  <c r="CG50" i="17"/>
  <c r="AH48" i="17"/>
  <c r="AI48" i="17"/>
  <c r="AJ48" i="17"/>
  <c r="AK48" i="17"/>
  <c r="AL48" i="17"/>
  <c r="AM48" i="17"/>
  <c r="AN48" i="17"/>
  <c r="AO48" i="17"/>
  <c r="AP48" i="17"/>
  <c r="AQ48" i="17"/>
  <c r="AR48" i="17"/>
  <c r="AS48" i="17"/>
  <c r="AT48" i="17"/>
  <c r="AU48" i="17"/>
  <c r="AV48" i="17"/>
  <c r="AW48" i="17"/>
  <c r="AX48" i="17"/>
  <c r="AY48" i="17"/>
  <c r="AZ48" i="17"/>
  <c r="BA48" i="17"/>
  <c r="BB48" i="17"/>
  <c r="BC48" i="17"/>
  <c r="BD48" i="17"/>
  <c r="BE48" i="17"/>
  <c r="BF48" i="17"/>
  <c r="BG48" i="17"/>
  <c r="BH48" i="17"/>
  <c r="BI48" i="17"/>
  <c r="BJ48" i="17"/>
  <c r="BK48" i="17"/>
  <c r="BL48" i="17"/>
  <c r="BM48" i="17"/>
  <c r="BN48" i="17"/>
  <c r="BO48" i="17"/>
  <c r="BP51" i="17"/>
  <c r="BQ51" i="17"/>
  <c r="BR51" i="17"/>
  <c r="BS51" i="17"/>
  <c r="BT51" i="17"/>
  <c r="BU51" i="17"/>
  <c r="BV51" i="17"/>
  <c r="BW51" i="17"/>
  <c r="BX51" i="17"/>
  <c r="BY51" i="17"/>
  <c r="BZ51" i="17"/>
  <c r="CA51" i="17"/>
  <c r="CB51" i="17"/>
  <c r="CC51" i="17"/>
  <c r="CD51" i="17"/>
  <c r="CE51" i="17"/>
  <c r="CF51" i="17"/>
  <c r="CG51" i="17"/>
  <c r="AH54" i="17"/>
  <c r="AI54" i="17"/>
  <c r="AJ54" i="17"/>
  <c r="AK54" i="17"/>
  <c r="AL54" i="17"/>
  <c r="AM54" i="17"/>
  <c r="AN54" i="17"/>
  <c r="AO54" i="17"/>
  <c r="AP54" i="17"/>
  <c r="AQ54" i="17"/>
  <c r="AR54" i="17"/>
  <c r="AS54" i="17"/>
  <c r="AT54" i="17"/>
  <c r="AU54" i="17"/>
  <c r="AV54" i="17"/>
  <c r="AW54" i="17"/>
  <c r="AX54" i="17"/>
  <c r="AY54" i="17"/>
  <c r="AZ54" i="17"/>
  <c r="BA54" i="17"/>
  <c r="BB54" i="17"/>
  <c r="BC54" i="17"/>
  <c r="BD54" i="17"/>
  <c r="BE54" i="17"/>
  <c r="BF54" i="17"/>
  <c r="BG54" i="17"/>
  <c r="BH54" i="17"/>
  <c r="BI54" i="17"/>
  <c r="BJ54" i="17"/>
  <c r="BK54" i="17"/>
  <c r="BL54" i="17"/>
  <c r="BM54" i="17"/>
  <c r="BN54" i="17"/>
  <c r="BO54" i="17"/>
  <c r="BP52" i="17"/>
  <c r="BQ52" i="17"/>
  <c r="BR52" i="17"/>
  <c r="BS52" i="17"/>
  <c r="BT52" i="17"/>
  <c r="BU52" i="17"/>
  <c r="BV52" i="17"/>
  <c r="BW52" i="17"/>
  <c r="BX52" i="17"/>
  <c r="BY52" i="17"/>
  <c r="BZ52" i="17"/>
  <c r="CA52" i="17"/>
  <c r="CB52" i="17"/>
  <c r="CC52" i="17"/>
  <c r="CD52" i="17"/>
  <c r="CE52" i="17"/>
  <c r="CF52" i="17"/>
  <c r="CG52" i="17"/>
  <c r="AH58" i="17"/>
  <c r="AI58" i="17"/>
  <c r="AJ58" i="17"/>
  <c r="AK58" i="17"/>
  <c r="AL58" i="17"/>
  <c r="AM58" i="17"/>
  <c r="AN58" i="17"/>
  <c r="AO58" i="17"/>
  <c r="AP58" i="17"/>
  <c r="AQ58" i="17"/>
  <c r="AR58" i="17"/>
  <c r="AS58" i="17"/>
  <c r="AT58" i="17"/>
  <c r="AU58" i="17"/>
  <c r="AV58" i="17"/>
  <c r="AW58" i="17"/>
  <c r="AX58" i="17"/>
  <c r="AY58" i="17"/>
  <c r="AZ58" i="17"/>
  <c r="BA58" i="17"/>
  <c r="BB58" i="17"/>
  <c r="BC58" i="17"/>
  <c r="BD58" i="17"/>
  <c r="BE58" i="17"/>
  <c r="BF58" i="17"/>
  <c r="BG58" i="17"/>
  <c r="BH58" i="17"/>
  <c r="BI58" i="17"/>
  <c r="BJ58" i="17"/>
  <c r="BK58" i="17"/>
  <c r="BL58" i="17"/>
  <c r="BM58" i="17"/>
  <c r="BN58" i="17"/>
  <c r="BO58" i="17"/>
  <c r="BP53" i="17"/>
  <c r="BQ53" i="17"/>
  <c r="BR53" i="17"/>
  <c r="BS53" i="17"/>
  <c r="BT53" i="17"/>
  <c r="BU53" i="17"/>
  <c r="BV53" i="17"/>
  <c r="BW53" i="17"/>
  <c r="BX53" i="17"/>
  <c r="BY53" i="17"/>
  <c r="BZ53" i="17"/>
  <c r="CA53" i="17"/>
  <c r="CB53" i="17"/>
  <c r="CC53" i="17"/>
  <c r="CD53" i="17"/>
  <c r="CE53" i="17"/>
  <c r="CF53" i="17"/>
  <c r="CG53" i="17"/>
  <c r="AH53" i="17"/>
  <c r="AI53" i="17"/>
  <c r="AJ53" i="17"/>
  <c r="AK53" i="17"/>
  <c r="AL53" i="17"/>
  <c r="AM53" i="17"/>
  <c r="AN53" i="17"/>
  <c r="AO53" i="17"/>
  <c r="AP53" i="17"/>
  <c r="AQ53" i="17"/>
  <c r="AR53" i="17"/>
  <c r="AS53" i="17"/>
  <c r="AT53" i="17"/>
  <c r="AU53" i="17"/>
  <c r="AV53" i="17"/>
  <c r="AW53" i="17"/>
  <c r="AX53" i="17"/>
  <c r="AY53" i="17"/>
  <c r="AZ53" i="17"/>
  <c r="BA53" i="17"/>
  <c r="BB53" i="17"/>
  <c r="BC53" i="17"/>
  <c r="BD53" i="17"/>
  <c r="BE53" i="17"/>
  <c r="BF53" i="17"/>
  <c r="BG53" i="17"/>
  <c r="BH53" i="17"/>
  <c r="BI53" i="17"/>
  <c r="BJ53" i="17"/>
  <c r="BK53" i="17"/>
  <c r="BL53" i="17"/>
  <c r="BM53" i="17"/>
  <c r="BN53" i="17"/>
  <c r="BO53" i="17"/>
  <c r="BP54" i="17"/>
  <c r="BQ54" i="17"/>
  <c r="BR54" i="17"/>
  <c r="BS54" i="17"/>
  <c r="BT54" i="17"/>
  <c r="BU54" i="17"/>
  <c r="BV54" i="17"/>
  <c r="BW54" i="17"/>
  <c r="BX54" i="17"/>
  <c r="BY54" i="17"/>
  <c r="BZ54" i="17"/>
  <c r="CA54" i="17"/>
  <c r="CB54" i="17"/>
  <c r="CC54" i="17"/>
  <c r="CD54" i="17"/>
  <c r="CE54" i="17"/>
  <c r="CF54" i="17"/>
  <c r="CG54" i="17"/>
  <c r="AH59" i="17"/>
  <c r="AI59" i="17"/>
  <c r="AJ59" i="17"/>
  <c r="AK59" i="17"/>
  <c r="AL59" i="17"/>
  <c r="AM59" i="17"/>
  <c r="AN59" i="17"/>
  <c r="AO59" i="17"/>
  <c r="AP59" i="17"/>
  <c r="AQ59" i="17"/>
  <c r="AR59" i="17"/>
  <c r="AS59" i="17"/>
  <c r="AT59" i="17"/>
  <c r="AU59" i="17"/>
  <c r="AV59" i="17"/>
  <c r="AW59" i="17"/>
  <c r="AX59" i="17"/>
  <c r="AY59" i="17"/>
  <c r="AZ59" i="17"/>
  <c r="BA59" i="17"/>
  <c r="BB59" i="17"/>
  <c r="BC59" i="17"/>
  <c r="BD59" i="17"/>
  <c r="BE59" i="17"/>
  <c r="BF59" i="17"/>
  <c r="BG59" i="17"/>
  <c r="BH59" i="17"/>
  <c r="BI59" i="17"/>
  <c r="BJ59" i="17"/>
  <c r="BK59" i="17"/>
  <c r="BL59" i="17"/>
  <c r="BM59" i="17"/>
  <c r="BN59" i="17"/>
  <c r="BO59" i="17"/>
  <c r="BP55" i="17"/>
  <c r="BQ55" i="17"/>
  <c r="BR55" i="17"/>
  <c r="BS55" i="17"/>
  <c r="BT55" i="17"/>
  <c r="BU55" i="17"/>
  <c r="BV55" i="17"/>
  <c r="BW55" i="17"/>
  <c r="BX55" i="17"/>
  <c r="BY55" i="17"/>
  <c r="BZ55" i="17"/>
  <c r="CA55" i="17"/>
  <c r="CB55" i="17"/>
  <c r="CC55" i="17"/>
  <c r="CD55" i="17"/>
  <c r="CE55" i="17"/>
  <c r="CF55" i="17"/>
  <c r="CG55" i="17"/>
  <c r="AH49" i="17"/>
  <c r="AI49" i="17"/>
  <c r="AJ49" i="17"/>
  <c r="AK49" i="17"/>
  <c r="AL49" i="17"/>
  <c r="AM49" i="17"/>
  <c r="AN49" i="17"/>
  <c r="AO49" i="17"/>
  <c r="AP49" i="17"/>
  <c r="AQ49" i="17"/>
  <c r="AR49" i="17"/>
  <c r="AS49" i="17"/>
  <c r="AT49" i="17"/>
  <c r="AU49" i="17"/>
  <c r="AV49" i="17"/>
  <c r="AW49" i="17"/>
  <c r="AX49" i="17"/>
  <c r="AY49" i="17"/>
  <c r="AZ49" i="17"/>
  <c r="BA49" i="17"/>
  <c r="BB49" i="17"/>
  <c r="BC49" i="17"/>
  <c r="BD49" i="17"/>
  <c r="BE49" i="17"/>
  <c r="BF49" i="17"/>
  <c r="BG49" i="17"/>
  <c r="BH49" i="17"/>
  <c r="BI49" i="17"/>
  <c r="BJ49" i="17"/>
  <c r="BK49" i="17"/>
  <c r="BL49" i="17"/>
  <c r="BM49" i="17"/>
  <c r="BN49" i="17"/>
  <c r="BO49" i="17"/>
  <c r="BP56" i="17"/>
  <c r="BQ56" i="17"/>
  <c r="BR56" i="17"/>
  <c r="BS56" i="17"/>
  <c r="BT56" i="17"/>
  <c r="BU56" i="17"/>
  <c r="BV56" i="17"/>
  <c r="BW56" i="17"/>
  <c r="BX56" i="17"/>
  <c r="BY56" i="17"/>
  <c r="BZ56" i="17"/>
  <c r="CA56" i="17"/>
  <c r="CB56" i="17"/>
  <c r="CC56" i="17"/>
  <c r="CD56" i="17"/>
  <c r="CE56" i="17"/>
  <c r="CF56" i="17"/>
  <c r="CG56" i="17"/>
  <c r="AH57" i="17"/>
  <c r="AI57" i="17"/>
  <c r="AJ57" i="17"/>
  <c r="AK57" i="17"/>
  <c r="AL57" i="17"/>
  <c r="AM57" i="17"/>
  <c r="AN57" i="17"/>
  <c r="AO57" i="17"/>
  <c r="AP57" i="17"/>
  <c r="AQ57" i="17"/>
  <c r="AR57" i="17"/>
  <c r="AS57" i="17"/>
  <c r="AT57" i="17"/>
  <c r="AU57" i="17"/>
  <c r="AV57" i="17"/>
  <c r="AW57" i="17"/>
  <c r="AX57" i="17"/>
  <c r="AY57" i="17"/>
  <c r="AZ57" i="17"/>
  <c r="BA57" i="17"/>
  <c r="BB57" i="17"/>
  <c r="BC57" i="17"/>
  <c r="BD57" i="17"/>
  <c r="BE57" i="17"/>
  <c r="BF57" i="17"/>
  <c r="BG57" i="17"/>
  <c r="BH57" i="17"/>
  <c r="BI57" i="17"/>
  <c r="BJ57" i="17"/>
  <c r="BK57" i="17"/>
  <c r="BL57" i="17"/>
  <c r="BM57" i="17"/>
  <c r="BN57" i="17"/>
  <c r="BO57" i="17"/>
  <c r="BP57" i="17"/>
  <c r="BQ57" i="17"/>
  <c r="BR57" i="17"/>
  <c r="BS57" i="17"/>
  <c r="BT57" i="17"/>
  <c r="BU57" i="17"/>
  <c r="BV57" i="17"/>
  <c r="BW57" i="17"/>
  <c r="BX57" i="17"/>
  <c r="BY57" i="17"/>
  <c r="BZ57" i="17"/>
  <c r="CA57" i="17"/>
  <c r="CB57" i="17"/>
  <c r="CC57" i="17"/>
  <c r="CD57" i="17"/>
  <c r="CE57" i="17"/>
  <c r="CF57" i="17"/>
  <c r="CG57" i="17"/>
  <c r="AH55" i="17"/>
  <c r="AI55" i="17"/>
  <c r="AJ55" i="17"/>
  <c r="AK55" i="17"/>
  <c r="AL55" i="17"/>
  <c r="AM55" i="17"/>
  <c r="AN55" i="17"/>
  <c r="AO55" i="17"/>
  <c r="AP55" i="17"/>
  <c r="AQ55" i="17"/>
  <c r="AR55" i="17"/>
  <c r="AS55" i="17"/>
  <c r="AT55" i="17"/>
  <c r="AU55" i="17"/>
  <c r="AV55" i="17"/>
  <c r="AW55" i="17"/>
  <c r="AX55" i="17"/>
  <c r="AY55" i="17"/>
  <c r="AZ55" i="17"/>
  <c r="BA55" i="17"/>
  <c r="BB55" i="17"/>
  <c r="BC55" i="17"/>
  <c r="BD55" i="17"/>
  <c r="BE55" i="17"/>
  <c r="BF55" i="17"/>
  <c r="BG55" i="17"/>
  <c r="BH55" i="17"/>
  <c r="BI55" i="17"/>
  <c r="BJ55" i="17"/>
  <c r="BK55" i="17"/>
  <c r="BL55" i="17"/>
  <c r="BM55" i="17"/>
  <c r="BN55" i="17"/>
  <c r="BO55" i="17"/>
  <c r="BP58" i="17"/>
  <c r="BQ58" i="17"/>
  <c r="BR58" i="17"/>
  <c r="BS58" i="17"/>
  <c r="BT58" i="17"/>
  <c r="BU58" i="17"/>
  <c r="BV58" i="17"/>
  <c r="BW58" i="17"/>
  <c r="BX58" i="17"/>
  <c r="BY58" i="17"/>
  <c r="BZ58" i="17"/>
  <c r="CA58" i="17"/>
  <c r="CB58" i="17"/>
  <c r="CC58" i="17"/>
  <c r="CD58" i="17"/>
  <c r="CE58" i="17"/>
  <c r="CF58" i="17"/>
  <c r="CG58" i="17"/>
  <c r="AH56" i="17"/>
  <c r="AI56" i="17"/>
  <c r="AJ56" i="17"/>
  <c r="AK56" i="17"/>
  <c r="AL56" i="17"/>
  <c r="AM56" i="17"/>
  <c r="AN56" i="17"/>
  <c r="AO56" i="17"/>
  <c r="AP56" i="17"/>
  <c r="AQ56" i="17"/>
  <c r="AR56" i="17"/>
  <c r="AS56" i="17"/>
  <c r="AT56" i="17"/>
  <c r="AU56" i="17"/>
  <c r="AV56" i="17"/>
  <c r="AW56" i="17"/>
  <c r="AX56" i="17"/>
  <c r="AY56" i="17"/>
  <c r="AZ56" i="17"/>
  <c r="BA56" i="17"/>
  <c r="BB56" i="17"/>
  <c r="BC56" i="17"/>
  <c r="BD56" i="17"/>
  <c r="BE56" i="17"/>
  <c r="BF56" i="17"/>
  <c r="BG56" i="17"/>
  <c r="BH56" i="17"/>
  <c r="BI56" i="17"/>
  <c r="BJ56" i="17"/>
  <c r="BK56" i="17"/>
  <c r="BL56" i="17"/>
  <c r="BM56" i="17"/>
  <c r="BN56" i="17"/>
  <c r="BO56" i="17"/>
  <c r="BP59" i="17"/>
  <c r="BQ59" i="17"/>
  <c r="BR59" i="17"/>
  <c r="BS59" i="17"/>
  <c r="BT59" i="17"/>
  <c r="BU59" i="17"/>
  <c r="BV59" i="17"/>
  <c r="BW59" i="17"/>
  <c r="BX59" i="17"/>
  <c r="BY59" i="17"/>
  <c r="BZ59" i="17"/>
  <c r="CA59" i="17"/>
  <c r="CB59" i="17"/>
  <c r="CC59" i="17"/>
  <c r="CD59" i="17"/>
  <c r="CE59" i="17"/>
  <c r="CF59" i="17"/>
  <c r="CG59" i="17"/>
  <c r="AH61" i="17"/>
  <c r="AI61" i="17"/>
  <c r="AJ61" i="17"/>
  <c r="AK61" i="17"/>
  <c r="AL61" i="17"/>
  <c r="AM61" i="17"/>
  <c r="AN61" i="17"/>
  <c r="AO61" i="17"/>
  <c r="AP61" i="17"/>
  <c r="AQ61" i="17"/>
  <c r="AR61" i="17"/>
  <c r="AS61" i="17"/>
  <c r="AT61" i="17"/>
  <c r="AU61" i="17"/>
  <c r="AV61" i="17"/>
  <c r="AW61" i="17"/>
  <c r="AX61" i="17"/>
  <c r="AY61" i="17"/>
  <c r="AZ61" i="17"/>
  <c r="BA61" i="17"/>
  <c r="BB61" i="17"/>
  <c r="BC61" i="17"/>
  <c r="BD61" i="17"/>
  <c r="BE61" i="17"/>
  <c r="BF61" i="17"/>
  <c r="BG61" i="17"/>
  <c r="BH61" i="17"/>
  <c r="BI61" i="17"/>
  <c r="BJ61" i="17"/>
  <c r="BK61" i="17"/>
  <c r="BL61" i="17"/>
  <c r="BM61" i="17"/>
  <c r="BN61" i="17"/>
  <c r="BO61" i="17"/>
  <c r="BP60" i="17"/>
  <c r="BQ60" i="17"/>
  <c r="BR60" i="17"/>
  <c r="BS60" i="17"/>
  <c r="BT60" i="17"/>
  <c r="BU60" i="17"/>
  <c r="BV60" i="17"/>
  <c r="BW60" i="17"/>
  <c r="BX60" i="17"/>
  <c r="BY60" i="17"/>
  <c r="BZ60" i="17"/>
  <c r="CA60" i="17"/>
  <c r="CB60" i="17"/>
  <c r="CC60" i="17"/>
  <c r="CD60" i="17"/>
  <c r="CE60" i="17"/>
  <c r="CF60" i="17"/>
  <c r="CG60" i="17"/>
  <c r="AH62" i="17"/>
  <c r="AI62" i="17"/>
  <c r="AJ62" i="17"/>
  <c r="AK62" i="17"/>
  <c r="AL62" i="17"/>
  <c r="AM62" i="17"/>
  <c r="AN62" i="17"/>
  <c r="AO62" i="17"/>
  <c r="AP62" i="17"/>
  <c r="AQ62" i="17"/>
  <c r="AR62" i="17"/>
  <c r="AS62" i="17"/>
  <c r="AT62" i="17"/>
  <c r="AU62" i="17"/>
  <c r="AV62" i="17"/>
  <c r="AW62" i="17"/>
  <c r="AX62" i="17"/>
  <c r="AY62" i="17"/>
  <c r="AZ62" i="17"/>
  <c r="BA62" i="17"/>
  <c r="BB62" i="17"/>
  <c r="BC62" i="17"/>
  <c r="BD62" i="17"/>
  <c r="BE62" i="17"/>
  <c r="BF62" i="17"/>
  <c r="BG62" i="17"/>
  <c r="BH62" i="17"/>
  <c r="BI62" i="17"/>
  <c r="BJ62" i="17"/>
  <c r="BK62" i="17"/>
  <c r="BL62" i="17"/>
  <c r="BM62" i="17"/>
  <c r="BN62" i="17"/>
  <c r="BO62" i="17"/>
  <c r="BP61" i="17"/>
  <c r="BQ61" i="17"/>
  <c r="BR61" i="17"/>
  <c r="BS61" i="17"/>
  <c r="BT61" i="17"/>
  <c r="BU61" i="17"/>
  <c r="BV61" i="17"/>
  <c r="BW61" i="17"/>
  <c r="BX61" i="17"/>
  <c r="BY61" i="17"/>
  <c r="BZ61" i="17"/>
  <c r="CA61" i="17"/>
  <c r="CB61" i="17"/>
  <c r="CC61" i="17"/>
  <c r="CD61" i="17"/>
  <c r="CE61" i="17"/>
  <c r="CF61" i="17"/>
  <c r="CG61" i="17"/>
  <c r="AH60" i="17"/>
  <c r="AI60" i="17"/>
  <c r="AJ60" i="17"/>
  <c r="AK60" i="17"/>
  <c r="AL60" i="17"/>
  <c r="AM60" i="17"/>
  <c r="AN60" i="17"/>
  <c r="AO60" i="17"/>
  <c r="AP60" i="17"/>
  <c r="AQ60" i="17"/>
  <c r="AR60" i="17"/>
  <c r="AS60" i="17"/>
  <c r="AT60" i="17"/>
  <c r="AU60" i="17"/>
  <c r="AV60" i="17"/>
  <c r="AW60" i="17"/>
  <c r="AX60" i="17"/>
  <c r="AY60" i="17"/>
  <c r="AZ60" i="17"/>
  <c r="BA60" i="17"/>
  <c r="BB60" i="17"/>
  <c r="BC60" i="17"/>
  <c r="BD60" i="17"/>
  <c r="BE60" i="17"/>
  <c r="BF60" i="17"/>
  <c r="BG60" i="17"/>
  <c r="BH60" i="17"/>
  <c r="BI60" i="17"/>
  <c r="BJ60" i="17"/>
  <c r="BK60" i="17"/>
  <c r="BL60" i="17"/>
  <c r="BM60" i="17"/>
  <c r="BN60" i="17"/>
  <c r="BO60" i="17"/>
  <c r="BP62" i="17"/>
  <c r="BQ62" i="17"/>
  <c r="BR62" i="17"/>
  <c r="BS62" i="17"/>
  <c r="BT62" i="17"/>
  <c r="BU62" i="17"/>
  <c r="BV62" i="17"/>
  <c r="BW62" i="17"/>
  <c r="BX62" i="17"/>
  <c r="BY62" i="17"/>
  <c r="BZ62" i="17"/>
  <c r="CA62" i="17"/>
  <c r="CB62" i="17"/>
  <c r="CC62" i="17"/>
  <c r="CD62" i="17"/>
  <c r="CE62" i="17"/>
  <c r="CF62" i="17"/>
  <c r="CG62" i="17"/>
  <c r="AH63" i="17"/>
  <c r="AI63" i="17"/>
  <c r="AJ63" i="17"/>
  <c r="AK63" i="17"/>
  <c r="AL63" i="17"/>
  <c r="AM63" i="17"/>
  <c r="AN63" i="17"/>
  <c r="AO63" i="17"/>
  <c r="AP63" i="17"/>
  <c r="AQ63" i="17"/>
  <c r="AR63" i="17"/>
  <c r="AS63" i="17"/>
  <c r="AT63" i="17"/>
  <c r="AU63" i="17"/>
  <c r="AV63" i="17"/>
  <c r="AW63" i="17"/>
  <c r="AX63" i="17"/>
  <c r="AY63" i="17"/>
  <c r="AZ63" i="17"/>
  <c r="BA63" i="17"/>
  <c r="BB63" i="17"/>
  <c r="BC63" i="17"/>
  <c r="BD63" i="17"/>
  <c r="BE63" i="17"/>
  <c r="BF63" i="17"/>
  <c r="BG63" i="17"/>
  <c r="BH63" i="17"/>
  <c r="BI63" i="17"/>
  <c r="BJ63" i="17"/>
  <c r="BK63" i="17"/>
  <c r="BL63" i="17"/>
  <c r="BM63" i="17"/>
  <c r="BN63" i="17"/>
  <c r="BO63" i="17"/>
  <c r="BP63" i="17"/>
  <c r="BQ63" i="17"/>
  <c r="BR63" i="17"/>
  <c r="BS63" i="17"/>
  <c r="BT63" i="17"/>
  <c r="BU63" i="17"/>
  <c r="BV63" i="17"/>
  <c r="BW63" i="17"/>
  <c r="BX63" i="17"/>
  <c r="BY63" i="17"/>
  <c r="BZ63" i="17"/>
  <c r="CA63" i="17"/>
  <c r="CB63" i="17"/>
  <c r="CC63" i="17"/>
  <c r="CD63" i="17"/>
  <c r="CE63" i="17"/>
  <c r="CF63" i="17"/>
  <c r="CG63" i="17"/>
  <c r="AH64" i="17"/>
  <c r="AI64" i="17"/>
  <c r="AJ64" i="17"/>
  <c r="AK64" i="17"/>
  <c r="AL64" i="17"/>
  <c r="AM64" i="17"/>
  <c r="AN64" i="17"/>
  <c r="AO64" i="17"/>
  <c r="AP64" i="17"/>
  <c r="AQ64" i="17"/>
  <c r="AR64" i="17"/>
  <c r="AS64" i="17"/>
  <c r="AT64" i="17"/>
  <c r="AU64" i="17"/>
  <c r="AV64" i="17"/>
  <c r="AW64" i="17"/>
  <c r="AX64" i="17"/>
  <c r="AY64" i="17"/>
  <c r="AZ64" i="17"/>
  <c r="BA64" i="17"/>
  <c r="BB64" i="17"/>
  <c r="BC64" i="17"/>
  <c r="BD64" i="17"/>
  <c r="BE64" i="17"/>
  <c r="BF64" i="17"/>
  <c r="BG64" i="17"/>
  <c r="BH64" i="17"/>
  <c r="BI64" i="17"/>
  <c r="BJ64" i="17"/>
  <c r="BK64" i="17"/>
  <c r="BL64" i="17"/>
  <c r="BM64" i="17"/>
  <c r="BN64" i="17"/>
  <c r="BO64" i="17"/>
  <c r="BP64" i="17"/>
  <c r="BQ64" i="17"/>
  <c r="BR64" i="17"/>
  <c r="BS64" i="17"/>
  <c r="BT64" i="17"/>
  <c r="BU64" i="17"/>
  <c r="BV64" i="17"/>
  <c r="BW64" i="17"/>
  <c r="BX64" i="17"/>
  <c r="BY64" i="17"/>
  <c r="BZ64" i="17"/>
  <c r="CA64" i="17"/>
  <c r="CB64" i="17"/>
  <c r="CC64" i="17"/>
  <c r="CD64" i="17"/>
  <c r="CE64" i="17"/>
  <c r="CF64" i="17"/>
  <c r="CG64" i="17"/>
  <c r="AH65" i="17"/>
  <c r="AI65" i="17"/>
  <c r="AJ65" i="17"/>
  <c r="AK65" i="17"/>
  <c r="AL65" i="17"/>
  <c r="AM65" i="17"/>
  <c r="AN65" i="17"/>
  <c r="AO65" i="17"/>
  <c r="AP65" i="17"/>
  <c r="AQ65" i="17"/>
  <c r="AR65" i="17"/>
  <c r="AS65" i="17"/>
  <c r="AT65" i="17"/>
  <c r="AU65" i="17"/>
  <c r="AV65" i="17"/>
  <c r="AW65" i="17"/>
  <c r="AX65" i="17"/>
  <c r="AY65" i="17"/>
  <c r="AZ65" i="17"/>
  <c r="BA65" i="17"/>
  <c r="BB65" i="17"/>
  <c r="BC65" i="17"/>
  <c r="BD65" i="17"/>
  <c r="BE65" i="17"/>
  <c r="BF65" i="17"/>
  <c r="BG65" i="17"/>
  <c r="BH65" i="17"/>
  <c r="BI65" i="17"/>
  <c r="BJ65" i="17"/>
  <c r="BK65" i="17"/>
  <c r="BL65" i="17"/>
  <c r="BM65" i="17"/>
  <c r="BN65" i="17"/>
  <c r="BO65" i="17"/>
  <c r="BP65" i="17"/>
  <c r="BQ65" i="17"/>
  <c r="BR65" i="17"/>
  <c r="BS65" i="17"/>
  <c r="BT65" i="17"/>
  <c r="BU65" i="17"/>
  <c r="BV65" i="17"/>
  <c r="BW65" i="17"/>
  <c r="BX65" i="17"/>
  <c r="BY65" i="17"/>
  <c r="BZ65" i="17"/>
  <c r="CA65" i="17"/>
  <c r="CB65" i="17"/>
  <c r="CC65" i="17"/>
  <c r="CD65" i="17"/>
  <c r="CE65" i="17"/>
  <c r="CF65" i="17"/>
  <c r="CG65" i="17"/>
  <c r="AH67" i="17"/>
  <c r="AI67" i="17"/>
  <c r="AJ67" i="17"/>
  <c r="AK67" i="17"/>
  <c r="AL67" i="17"/>
  <c r="AM67" i="17"/>
  <c r="AN67" i="17"/>
  <c r="AO67" i="17"/>
  <c r="AP67" i="17"/>
  <c r="AQ67" i="17"/>
  <c r="AR67" i="17"/>
  <c r="AS67" i="17"/>
  <c r="AT67" i="17"/>
  <c r="AU67" i="17"/>
  <c r="AV67" i="17"/>
  <c r="AW67" i="17"/>
  <c r="AX67" i="17"/>
  <c r="AY67" i="17"/>
  <c r="AZ67" i="17"/>
  <c r="BA67" i="17"/>
  <c r="BB67" i="17"/>
  <c r="BC67" i="17"/>
  <c r="BD67" i="17"/>
  <c r="BE67" i="17"/>
  <c r="BF67" i="17"/>
  <c r="BG67" i="17"/>
  <c r="BH67" i="17"/>
  <c r="BI67" i="17"/>
  <c r="BJ67" i="17"/>
  <c r="BK67" i="17"/>
  <c r="BL67" i="17"/>
  <c r="BM67" i="17"/>
  <c r="BN67" i="17"/>
  <c r="BO67" i="17"/>
  <c r="BP66" i="17"/>
  <c r="BQ66" i="17"/>
  <c r="BR66" i="17"/>
  <c r="BS66" i="17"/>
  <c r="BT66" i="17"/>
  <c r="BU66" i="17"/>
  <c r="BV66" i="17"/>
  <c r="BW66" i="17"/>
  <c r="BX66" i="17"/>
  <c r="BY66" i="17"/>
  <c r="BZ66" i="17"/>
  <c r="CA66" i="17"/>
  <c r="CB66" i="17"/>
  <c r="CC66" i="17"/>
  <c r="CD66" i="17"/>
  <c r="CE66" i="17"/>
  <c r="CF66" i="17"/>
  <c r="CG66" i="17"/>
  <c r="AH66" i="17"/>
  <c r="AI66" i="17"/>
  <c r="AJ66" i="17"/>
  <c r="AK66" i="17"/>
  <c r="AL66" i="17"/>
  <c r="AM66" i="17"/>
  <c r="AN66" i="17"/>
  <c r="AO66" i="17"/>
  <c r="AP66" i="17"/>
  <c r="AQ66" i="17"/>
  <c r="AR66" i="17"/>
  <c r="AS66" i="17"/>
  <c r="AT66" i="17"/>
  <c r="AU66" i="17"/>
  <c r="AV66" i="17"/>
  <c r="AW66" i="17"/>
  <c r="AX66" i="17"/>
  <c r="AY66" i="17"/>
  <c r="AZ66" i="17"/>
  <c r="BA66" i="17"/>
  <c r="BB66" i="17"/>
  <c r="BC66" i="17"/>
  <c r="BD66" i="17"/>
  <c r="BE66" i="17"/>
  <c r="BF66" i="17"/>
  <c r="BG66" i="17"/>
  <c r="BH66" i="17"/>
  <c r="BI66" i="17"/>
  <c r="BJ66" i="17"/>
  <c r="BK66" i="17"/>
  <c r="BL66" i="17"/>
  <c r="BM66" i="17"/>
  <c r="BN66" i="17"/>
  <c r="BO66" i="17"/>
  <c r="BP67" i="17"/>
  <c r="BQ67" i="17"/>
  <c r="BR67" i="17"/>
  <c r="BS67" i="17"/>
  <c r="BT67" i="17"/>
  <c r="BU67" i="17"/>
  <c r="BV67" i="17"/>
  <c r="BW67" i="17"/>
  <c r="BX67" i="17"/>
  <c r="BY67" i="17"/>
  <c r="BZ67" i="17"/>
  <c r="CA67" i="17"/>
  <c r="CB67" i="17"/>
  <c r="CC67" i="17"/>
  <c r="CD67" i="17"/>
  <c r="CE67" i="17"/>
  <c r="CF67" i="17"/>
  <c r="CG67" i="17"/>
  <c r="AH68" i="17"/>
  <c r="AI68" i="17"/>
  <c r="AJ68" i="17"/>
  <c r="AK68" i="17"/>
  <c r="AL68" i="17"/>
  <c r="AM68" i="17"/>
  <c r="AN68" i="17"/>
  <c r="AO68" i="17"/>
  <c r="AP68" i="17"/>
  <c r="AQ68" i="17"/>
  <c r="AR68" i="17"/>
  <c r="AS68" i="17"/>
  <c r="AT68" i="17"/>
  <c r="AU68" i="17"/>
  <c r="AV68" i="17"/>
  <c r="AW68" i="17"/>
  <c r="AX68" i="17"/>
  <c r="AY68" i="17"/>
  <c r="AZ68" i="17"/>
  <c r="BA68" i="17"/>
  <c r="BB68" i="17"/>
  <c r="BC68" i="17"/>
  <c r="BD68" i="17"/>
  <c r="BE68" i="17"/>
  <c r="BF68" i="17"/>
  <c r="BG68" i="17"/>
  <c r="BH68" i="17"/>
  <c r="BI68" i="17"/>
  <c r="BJ68" i="17"/>
  <c r="BK68" i="17"/>
  <c r="BL68" i="17"/>
  <c r="BM68" i="17"/>
  <c r="BN68" i="17"/>
  <c r="BO68" i="17"/>
  <c r="BP68" i="17"/>
  <c r="BQ68" i="17"/>
  <c r="BR68" i="17"/>
  <c r="BS68" i="17"/>
  <c r="BT68" i="17"/>
  <c r="BU68" i="17"/>
  <c r="BV68" i="17"/>
  <c r="BW68" i="17"/>
  <c r="BX68" i="17"/>
  <c r="BY68" i="17"/>
  <c r="BZ68" i="17"/>
  <c r="CA68" i="17"/>
  <c r="CB68" i="17"/>
  <c r="CC68" i="17"/>
  <c r="CD68" i="17"/>
  <c r="CE68" i="17"/>
  <c r="CF68" i="17"/>
  <c r="CG68" i="17"/>
  <c r="CG3" i="17"/>
  <c r="CF3" i="17"/>
  <c r="CE3" i="17"/>
  <c r="CD3" i="17"/>
  <c r="CC3" i="17"/>
  <c r="CB3" i="17"/>
  <c r="CA3" i="17"/>
  <c r="BZ3" i="17"/>
  <c r="BY3" i="17"/>
  <c r="BX3" i="17"/>
  <c r="BW3" i="17"/>
  <c r="BV3" i="17"/>
  <c r="BU3" i="17"/>
  <c r="BT3" i="17"/>
  <c r="BS3" i="17"/>
  <c r="BR3" i="17"/>
  <c r="BQ3" i="17"/>
  <c r="BP3" i="17"/>
  <c r="BO3" i="17"/>
  <c r="BN3" i="17"/>
  <c r="BM3" i="17"/>
  <c r="BL3" i="17"/>
  <c r="BK3" i="17"/>
  <c r="BJ3" i="17"/>
  <c r="BI3" i="17"/>
  <c r="BH3" i="17"/>
  <c r="BG3" i="17"/>
  <c r="BF3" i="17"/>
  <c r="BE3" i="17"/>
  <c r="BD3" i="17"/>
  <c r="BC3" i="17"/>
  <c r="BB3" i="17"/>
  <c r="BA3" i="17"/>
  <c r="AZ3" i="17"/>
  <c r="AY3" i="17"/>
  <c r="AX3" i="17"/>
  <c r="AW3" i="17"/>
  <c r="AV3" i="17"/>
  <c r="AU3" i="17"/>
  <c r="AT3" i="17"/>
  <c r="AS3" i="17"/>
  <c r="AR3" i="17"/>
  <c r="AQ3" i="17"/>
  <c r="AP3" i="17"/>
  <c r="AO3" i="17"/>
  <c r="AN3" i="17"/>
  <c r="AM3" i="17"/>
  <c r="AL3" i="17"/>
  <c r="AK3" i="17"/>
  <c r="AJ3" i="17"/>
  <c r="AI3" i="17"/>
  <c r="AH3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L58" i="17"/>
  <c r="M58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AB58" i="17"/>
  <c r="AC58" i="17"/>
  <c r="AD58" i="17"/>
  <c r="AE58" i="17"/>
  <c r="AF58" i="17"/>
  <c r="AG58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L62" i="17"/>
  <c r="M62" i="17"/>
  <c r="N62" i="17"/>
  <c r="O62" i="17"/>
  <c r="P62" i="17"/>
  <c r="Q62" i="17"/>
  <c r="R62" i="17"/>
  <c r="S62" i="17"/>
  <c r="T62" i="17"/>
  <c r="U62" i="17"/>
  <c r="V62" i="17"/>
  <c r="W62" i="17"/>
  <c r="X62" i="17"/>
  <c r="Y62" i="17"/>
  <c r="Z62" i="17"/>
  <c r="AA62" i="17"/>
  <c r="AB62" i="17"/>
  <c r="AC62" i="17"/>
  <c r="AD62" i="17"/>
  <c r="AE62" i="17"/>
  <c r="AF62" i="17"/>
  <c r="AG62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AG60" i="17"/>
  <c r="L63" i="17"/>
  <c r="M63" i="17"/>
  <c r="N63" i="17"/>
  <c r="O63" i="17"/>
  <c r="P63" i="17"/>
  <c r="Q63" i="17"/>
  <c r="R63" i="17"/>
  <c r="S63" i="17"/>
  <c r="T63" i="17"/>
  <c r="U63" i="17"/>
  <c r="V63" i="17"/>
  <c r="W63" i="17"/>
  <c r="X63" i="17"/>
  <c r="Y63" i="17"/>
  <c r="Z63" i="17"/>
  <c r="AA63" i="17"/>
  <c r="AB63" i="17"/>
  <c r="AC63" i="17"/>
  <c r="AD63" i="17"/>
  <c r="AE63" i="17"/>
  <c r="AF63" i="17"/>
  <c r="AG63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AC64" i="17"/>
  <c r="AD64" i="17"/>
  <c r="AE64" i="17"/>
  <c r="AF64" i="17"/>
  <c r="AG64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AG65" i="17"/>
  <c r="L67" i="17"/>
  <c r="M67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AB67" i="17"/>
  <c r="AC67" i="17"/>
  <c r="AD67" i="17"/>
  <c r="AE67" i="17"/>
  <c r="AF67" i="17"/>
  <c r="AG67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AG66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AG68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J190" i="23"/>
  <c r="J191" i="23"/>
  <c r="J192" i="23"/>
  <c r="J193" i="23"/>
  <c r="J194" i="23"/>
  <c r="J195" i="23"/>
  <c r="J196" i="23"/>
  <c r="J197" i="23"/>
  <c r="J198" i="23"/>
  <c r="J199" i="23"/>
  <c r="J200" i="23"/>
  <c r="K68" i="19" l="1"/>
  <c r="K67" i="19"/>
  <c r="K66" i="19"/>
  <c r="K65" i="19"/>
  <c r="K64" i="19"/>
  <c r="K63" i="19"/>
  <c r="K62" i="19"/>
  <c r="J63" i="19" l="1"/>
  <c r="CP199" i="21"/>
  <c r="J65" i="19"/>
  <c r="CP201" i="21"/>
  <c r="J62" i="19"/>
  <c r="CP198" i="21"/>
  <c r="J66" i="19"/>
  <c r="CP202" i="21"/>
  <c r="J67" i="19"/>
  <c r="CP203" i="21"/>
  <c r="J64" i="19"/>
  <c r="CP200" i="21"/>
  <c r="J68" i="19"/>
  <c r="CP204" i="21"/>
  <c r="K66" i="18"/>
  <c r="K67" i="18"/>
  <c r="K68" i="18"/>
  <c r="K65" i="18"/>
  <c r="H62" i="19" l="1"/>
  <c r="CM198" i="21" s="1"/>
  <c r="CO198" i="21"/>
  <c r="H68" i="19"/>
  <c r="CM204" i="21" s="1"/>
  <c r="CO204" i="21"/>
  <c r="H63" i="19"/>
  <c r="CM199" i="21" s="1"/>
  <c r="CO199" i="21"/>
  <c r="H64" i="19"/>
  <c r="CM200" i="21" s="1"/>
  <c r="CO200" i="21"/>
  <c r="H66" i="19"/>
  <c r="CM202" i="21" s="1"/>
  <c r="CO202" i="21"/>
  <c r="H65" i="19"/>
  <c r="CM201" i="21" s="1"/>
  <c r="CO201" i="21"/>
  <c r="H67" i="19"/>
  <c r="CM203" i="21" s="1"/>
  <c r="CO203" i="21"/>
  <c r="J65" i="18"/>
  <c r="CP135" i="21"/>
  <c r="J68" i="18"/>
  <c r="CP138" i="21"/>
  <c r="J67" i="18"/>
  <c r="CP137" i="21"/>
  <c r="J66" i="18"/>
  <c r="CP136" i="21"/>
  <c r="A23" i="21"/>
  <c r="A24" i="21"/>
  <c r="A25" i="21"/>
  <c r="A22" i="21"/>
  <c r="CF197" i="21"/>
  <c r="CG197" i="21"/>
  <c r="CH197" i="21"/>
  <c r="CI197" i="21"/>
  <c r="DM197" i="21"/>
  <c r="DN197" i="21"/>
  <c r="DO197" i="21"/>
  <c r="DP197" i="21"/>
  <c r="DQ197" i="21"/>
  <c r="DR197" i="21"/>
  <c r="DS197" i="21"/>
  <c r="DT197" i="21"/>
  <c r="DU197" i="21"/>
  <c r="DV197" i="21"/>
  <c r="DW197" i="21"/>
  <c r="DX197" i="21"/>
  <c r="DY197" i="21"/>
  <c r="DZ197" i="21"/>
  <c r="EA197" i="21"/>
  <c r="EB197" i="21"/>
  <c r="EC197" i="21"/>
  <c r="ED197" i="21"/>
  <c r="EE197" i="21"/>
  <c r="EF197" i="21"/>
  <c r="EG197" i="21"/>
  <c r="EH197" i="21"/>
  <c r="EI197" i="21"/>
  <c r="EJ197" i="21"/>
  <c r="EK197" i="21"/>
  <c r="EL197" i="21"/>
  <c r="EM197" i="21"/>
  <c r="EN197" i="21"/>
  <c r="EO197" i="21"/>
  <c r="EP197" i="21"/>
  <c r="EQ197" i="21"/>
  <c r="ER197" i="21"/>
  <c r="ES197" i="21"/>
  <c r="ET197" i="21"/>
  <c r="EU197" i="21"/>
  <c r="EV197" i="21"/>
  <c r="EW197" i="21"/>
  <c r="EX197" i="21"/>
  <c r="EY197" i="21"/>
  <c r="EZ197" i="21"/>
  <c r="FA197" i="21"/>
  <c r="FB197" i="21"/>
  <c r="FC197" i="21"/>
  <c r="FD197" i="21"/>
  <c r="FE197" i="21"/>
  <c r="FF197" i="21"/>
  <c r="FG197" i="21"/>
  <c r="FH197" i="21"/>
  <c r="FI197" i="21"/>
  <c r="FJ197" i="21"/>
  <c r="FK197" i="21"/>
  <c r="FL197" i="21"/>
  <c r="CF140" i="21"/>
  <c r="CG140" i="21"/>
  <c r="CH140" i="21"/>
  <c r="CI140" i="21"/>
  <c r="DM140" i="21"/>
  <c r="DN140" i="21"/>
  <c r="DO140" i="21"/>
  <c r="DP140" i="21"/>
  <c r="DQ140" i="21"/>
  <c r="DR140" i="21"/>
  <c r="DS140" i="21"/>
  <c r="DT140" i="21"/>
  <c r="DU140" i="21"/>
  <c r="DV140" i="21"/>
  <c r="DW140" i="21"/>
  <c r="DX140" i="21"/>
  <c r="DY140" i="21"/>
  <c r="DZ140" i="21"/>
  <c r="EA140" i="21"/>
  <c r="EB140" i="21"/>
  <c r="EC140" i="21"/>
  <c r="ED140" i="21"/>
  <c r="EE140" i="21"/>
  <c r="EF140" i="21"/>
  <c r="EG140" i="21"/>
  <c r="EH140" i="21"/>
  <c r="EI140" i="21"/>
  <c r="EJ140" i="21"/>
  <c r="EK140" i="21"/>
  <c r="EL140" i="21"/>
  <c r="EM140" i="21"/>
  <c r="EN140" i="21"/>
  <c r="EO140" i="21"/>
  <c r="EP140" i="21"/>
  <c r="EQ140" i="21"/>
  <c r="ER140" i="21"/>
  <c r="ES140" i="21"/>
  <c r="ET140" i="21"/>
  <c r="EU140" i="21"/>
  <c r="EV140" i="21"/>
  <c r="EW140" i="21"/>
  <c r="EX140" i="21"/>
  <c r="EY140" i="21"/>
  <c r="EZ140" i="21"/>
  <c r="FA140" i="21"/>
  <c r="FB140" i="21"/>
  <c r="FC140" i="21"/>
  <c r="FD140" i="21"/>
  <c r="FE140" i="21"/>
  <c r="FF140" i="21"/>
  <c r="FG140" i="21"/>
  <c r="FH140" i="21"/>
  <c r="FI140" i="21"/>
  <c r="FJ140" i="21"/>
  <c r="FK140" i="21"/>
  <c r="FL140" i="21"/>
  <c r="CF141" i="21"/>
  <c r="CG141" i="21"/>
  <c r="CH141" i="21"/>
  <c r="CI141" i="21"/>
  <c r="DM141" i="21"/>
  <c r="DN141" i="21"/>
  <c r="DO141" i="21"/>
  <c r="DP141" i="21"/>
  <c r="DQ141" i="21"/>
  <c r="DR141" i="21"/>
  <c r="DS141" i="21"/>
  <c r="DT141" i="21"/>
  <c r="DU141" i="21"/>
  <c r="DV141" i="21"/>
  <c r="DW141" i="21"/>
  <c r="DX141" i="21"/>
  <c r="DY141" i="21"/>
  <c r="DZ141" i="21"/>
  <c r="EA141" i="21"/>
  <c r="EB141" i="21"/>
  <c r="EC141" i="21"/>
  <c r="ED141" i="21"/>
  <c r="EE141" i="21"/>
  <c r="EF141" i="21"/>
  <c r="EG141" i="21"/>
  <c r="EH141" i="21"/>
  <c r="EI141" i="21"/>
  <c r="EJ141" i="21"/>
  <c r="EK141" i="21"/>
  <c r="EL141" i="21"/>
  <c r="EM141" i="21"/>
  <c r="EN141" i="21"/>
  <c r="EO141" i="21"/>
  <c r="EP141" i="21"/>
  <c r="EQ141" i="21"/>
  <c r="ER141" i="21"/>
  <c r="ES141" i="21"/>
  <c r="ET141" i="21"/>
  <c r="EU141" i="21"/>
  <c r="EV141" i="21"/>
  <c r="EW141" i="21"/>
  <c r="EX141" i="21"/>
  <c r="EY141" i="21"/>
  <c r="EZ141" i="21"/>
  <c r="FA141" i="21"/>
  <c r="FB141" i="21"/>
  <c r="FC141" i="21"/>
  <c r="FD141" i="21"/>
  <c r="FE141" i="21"/>
  <c r="FF141" i="21"/>
  <c r="FG141" i="21"/>
  <c r="FH141" i="21"/>
  <c r="FI141" i="21"/>
  <c r="FJ141" i="21"/>
  <c r="FK141" i="21"/>
  <c r="FL141" i="21"/>
  <c r="CF142" i="21"/>
  <c r="CG142" i="21"/>
  <c r="CH142" i="21"/>
  <c r="CI142" i="21"/>
  <c r="DM142" i="21"/>
  <c r="DN142" i="21"/>
  <c r="DO142" i="21"/>
  <c r="DP142" i="21"/>
  <c r="DQ142" i="21"/>
  <c r="DR142" i="21"/>
  <c r="DS142" i="21"/>
  <c r="DT142" i="21"/>
  <c r="DU142" i="21"/>
  <c r="DV142" i="21"/>
  <c r="DW142" i="21"/>
  <c r="DX142" i="21"/>
  <c r="DY142" i="21"/>
  <c r="DZ142" i="21"/>
  <c r="EA142" i="21"/>
  <c r="EB142" i="21"/>
  <c r="EC142" i="21"/>
  <c r="ED142" i="21"/>
  <c r="EE142" i="21"/>
  <c r="EF142" i="21"/>
  <c r="EG142" i="21"/>
  <c r="EH142" i="21"/>
  <c r="EI142" i="21"/>
  <c r="EJ142" i="21"/>
  <c r="EK142" i="21"/>
  <c r="EL142" i="21"/>
  <c r="EM142" i="21"/>
  <c r="EN142" i="21"/>
  <c r="EO142" i="21"/>
  <c r="EP142" i="21"/>
  <c r="EQ142" i="21"/>
  <c r="ER142" i="21"/>
  <c r="ES142" i="21"/>
  <c r="ET142" i="21"/>
  <c r="EU142" i="21"/>
  <c r="EV142" i="21"/>
  <c r="EW142" i="21"/>
  <c r="EX142" i="21"/>
  <c r="EY142" i="21"/>
  <c r="EZ142" i="21"/>
  <c r="FA142" i="21"/>
  <c r="FB142" i="21"/>
  <c r="FC142" i="21"/>
  <c r="FD142" i="21"/>
  <c r="FE142" i="21"/>
  <c r="FF142" i="21"/>
  <c r="FG142" i="21"/>
  <c r="FH142" i="21"/>
  <c r="FI142" i="21"/>
  <c r="FJ142" i="21"/>
  <c r="FK142" i="21"/>
  <c r="FL142" i="21"/>
  <c r="CF143" i="21"/>
  <c r="CG143" i="21"/>
  <c r="CH143" i="21"/>
  <c r="CI143" i="21"/>
  <c r="DM143" i="21"/>
  <c r="DN143" i="21"/>
  <c r="DO143" i="21"/>
  <c r="DP143" i="21"/>
  <c r="DQ143" i="21"/>
  <c r="DR143" i="21"/>
  <c r="DS143" i="21"/>
  <c r="DT143" i="21"/>
  <c r="DU143" i="21"/>
  <c r="DV143" i="21"/>
  <c r="DW143" i="21"/>
  <c r="DX143" i="21"/>
  <c r="DY143" i="21"/>
  <c r="DZ143" i="21"/>
  <c r="EA143" i="21"/>
  <c r="EB143" i="21"/>
  <c r="EC143" i="21"/>
  <c r="ED143" i="21"/>
  <c r="EE143" i="21"/>
  <c r="EF143" i="21"/>
  <c r="EG143" i="21"/>
  <c r="EH143" i="21"/>
  <c r="EI143" i="21"/>
  <c r="EJ143" i="21"/>
  <c r="EK143" i="21"/>
  <c r="EL143" i="21"/>
  <c r="EM143" i="21"/>
  <c r="EN143" i="21"/>
  <c r="EO143" i="21"/>
  <c r="EP143" i="21"/>
  <c r="EQ143" i="21"/>
  <c r="ER143" i="21"/>
  <c r="ES143" i="21"/>
  <c r="ET143" i="21"/>
  <c r="EU143" i="21"/>
  <c r="EV143" i="21"/>
  <c r="EW143" i="21"/>
  <c r="EX143" i="21"/>
  <c r="EY143" i="21"/>
  <c r="EZ143" i="21"/>
  <c r="FA143" i="21"/>
  <c r="FB143" i="21"/>
  <c r="FC143" i="21"/>
  <c r="FD143" i="21"/>
  <c r="FE143" i="21"/>
  <c r="FF143" i="21"/>
  <c r="FG143" i="21"/>
  <c r="FH143" i="21"/>
  <c r="FI143" i="21"/>
  <c r="FJ143" i="21"/>
  <c r="FK143" i="21"/>
  <c r="FL143" i="21"/>
  <c r="CF144" i="21"/>
  <c r="CG144" i="21"/>
  <c r="CH144" i="21"/>
  <c r="CI144" i="21"/>
  <c r="DM144" i="21"/>
  <c r="DN144" i="21"/>
  <c r="DO144" i="21"/>
  <c r="DP144" i="21"/>
  <c r="DQ144" i="21"/>
  <c r="DR144" i="21"/>
  <c r="DS144" i="21"/>
  <c r="DT144" i="21"/>
  <c r="DU144" i="21"/>
  <c r="DV144" i="21"/>
  <c r="DW144" i="21"/>
  <c r="DX144" i="21"/>
  <c r="DY144" i="21"/>
  <c r="DZ144" i="21"/>
  <c r="EA144" i="21"/>
  <c r="EB144" i="21"/>
  <c r="EC144" i="21"/>
  <c r="ED144" i="21"/>
  <c r="EE144" i="21"/>
  <c r="EF144" i="21"/>
  <c r="EG144" i="21"/>
  <c r="EH144" i="21"/>
  <c r="EI144" i="21"/>
  <c r="EJ144" i="21"/>
  <c r="EK144" i="21"/>
  <c r="EL144" i="21"/>
  <c r="EM144" i="21"/>
  <c r="EN144" i="21"/>
  <c r="EO144" i="21"/>
  <c r="EP144" i="21"/>
  <c r="EQ144" i="21"/>
  <c r="ER144" i="21"/>
  <c r="ES144" i="21"/>
  <c r="ET144" i="21"/>
  <c r="EU144" i="21"/>
  <c r="EV144" i="21"/>
  <c r="EW144" i="21"/>
  <c r="EX144" i="21"/>
  <c r="EY144" i="21"/>
  <c r="EZ144" i="21"/>
  <c r="FA144" i="21"/>
  <c r="FB144" i="21"/>
  <c r="FC144" i="21"/>
  <c r="FD144" i="21"/>
  <c r="FE144" i="21"/>
  <c r="FF144" i="21"/>
  <c r="FG144" i="21"/>
  <c r="FH144" i="21"/>
  <c r="FI144" i="21"/>
  <c r="FJ144" i="21"/>
  <c r="FK144" i="21"/>
  <c r="FL144" i="21"/>
  <c r="CF145" i="21"/>
  <c r="CG145" i="21"/>
  <c r="CH145" i="21"/>
  <c r="CI145" i="21"/>
  <c r="DM145" i="21"/>
  <c r="DN145" i="21"/>
  <c r="DO145" i="21"/>
  <c r="DP145" i="21"/>
  <c r="DQ145" i="21"/>
  <c r="DR145" i="21"/>
  <c r="DS145" i="21"/>
  <c r="DT145" i="21"/>
  <c r="DU145" i="21"/>
  <c r="DV145" i="21"/>
  <c r="DW145" i="21"/>
  <c r="DX145" i="21"/>
  <c r="DY145" i="21"/>
  <c r="DZ145" i="21"/>
  <c r="EA145" i="21"/>
  <c r="EB145" i="21"/>
  <c r="EC145" i="21"/>
  <c r="ED145" i="21"/>
  <c r="EE145" i="21"/>
  <c r="EF145" i="21"/>
  <c r="EG145" i="21"/>
  <c r="EH145" i="21"/>
  <c r="EI145" i="21"/>
  <c r="EJ145" i="21"/>
  <c r="EK145" i="21"/>
  <c r="EL145" i="21"/>
  <c r="EM145" i="21"/>
  <c r="EN145" i="21"/>
  <c r="EO145" i="21"/>
  <c r="EP145" i="21"/>
  <c r="EQ145" i="21"/>
  <c r="ER145" i="21"/>
  <c r="ES145" i="21"/>
  <c r="ET145" i="21"/>
  <c r="EU145" i="21"/>
  <c r="EV145" i="21"/>
  <c r="EW145" i="21"/>
  <c r="EX145" i="21"/>
  <c r="EY145" i="21"/>
  <c r="EZ145" i="21"/>
  <c r="FA145" i="21"/>
  <c r="FB145" i="21"/>
  <c r="FC145" i="21"/>
  <c r="FD145" i="21"/>
  <c r="FE145" i="21"/>
  <c r="FF145" i="21"/>
  <c r="FG145" i="21"/>
  <c r="FH145" i="21"/>
  <c r="FI145" i="21"/>
  <c r="FJ145" i="21"/>
  <c r="FK145" i="21"/>
  <c r="FL145" i="21"/>
  <c r="CF146" i="21"/>
  <c r="CG146" i="21"/>
  <c r="CH146" i="21"/>
  <c r="CI146" i="21"/>
  <c r="DM146" i="21"/>
  <c r="DN146" i="21"/>
  <c r="DO146" i="21"/>
  <c r="DP146" i="21"/>
  <c r="DQ146" i="21"/>
  <c r="DR146" i="21"/>
  <c r="DS146" i="21"/>
  <c r="DT146" i="21"/>
  <c r="DU146" i="21"/>
  <c r="DV146" i="21"/>
  <c r="DW146" i="21"/>
  <c r="DX146" i="21"/>
  <c r="DY146" i="21"/>
  <c r="DZ146" i="21"/>
  <c r="EA146" i="21"/>
  <c r="EB146" i="21"/>
  <c r="EC146" i="21"/>
  <c r="ED146" i="21"/>
  <c r="EE146" i="21"/>
  <c r="EF146" i="21"/>
  <c r="EG146" i="21"/>
  <c r="EH146" i="21"/>
  <c r="EI146" i="21"/>
  <c r="EJ146" i="21"/>
  <c r="EK146" i="21"/>
  <c r="EL146" i="21"/>
  <c r="EM146" i="21"/>
  <c r="EN146" i="21"/>
  <c r="EO146" i="21"/>
  <c r="EP146" i="21"/>
  <c r="EQ146" i="21"/>
  <c r="ER146" i="21"/>
  <c r="ES146" i="21"/>
  <c r="ET146" i="21"/>
  <c r="EU146" i="21"/>
  <c r="EV146" i="21"/>
  <c r="EW146" i="21"/>
  <c r="EX146" i="21"/>
  <c r="EY146" i="21"/>
  <c r="EZ146" i="21"/>
  <c r="FA146" i="21"/>
  <c r="FB146" i="21"/>
  <c r="FC146" i="21"/>
  <c r="FD146" i="21"/>
  <c r="FE146" i="21"/>
  <c r="FF146" i="21"/>
  <c r="FG146" i="21"/>
  <c r="FH146" i="21"/>
  <c r="FI146" i="21"/>
  <c r="FJ146" i="21"/>
  <c r="FK146" i="21"/>
  <c r="FL146" i="21"/>
  <c r="CF147" i="21"/>
  <c r="CG147" i="21"/>
  <c r="CH147" i="21"/>
  <c r="CI147" i="21"/>
  <c r="CJ147" i="21"/>
  <c r="DM147" i="21"/>
  <c r="DN147" i="21"/>
  <c r="DO147" i="21"/>
  <c r="DP147" i="21"/>
  <c r="DQ147" i="21"/>
  <c r="DR147" i="21"/>
  <c r="DS147" i="21"/>
  <c r="DT147" i="21"/>
  <c r="DU147" i="21"/>
  <c r="DV147" i="21"/>
  <c r="DW147" i="21"/>
  <c r="DX147" i="21"/>
  <c r="DY147" i="21"/>
  <c r="DZ147" i="21"/>
  <c r="EA147" i="21"/>
  <c r="EB147" i="21"/>
  <c r="EC147" i="21"/>
  <c r="ED147" i="21"/>
  <c r="EE147" i="21"/>
  <c r="EF147" i="21"/>
  <c r="EG147" i="21"/>
  <c r="EH147" i="21"/>
  <c r="EI147" i="21"/>
  <c r="EJ147" i="21"/>
  <c r="EK147" i="21"/>
  <c r="EL147" i="21"/>
  <c r="EM147" i="21"/>
  <c r="EN147" i="21"/>
  <c r="EO147" i="21"/>
  <c r="EP147" i="21"/>
  <c r="EQ147" i="21"/>
  <c r="ER147" i="21"/>
  <c r="ES147" i="21"/>
  <c r="ET147" i="21"/>
  <c r="EU147" i="21"/>
  <c r="EV147" i="21"/>
  <c r="EW147" i="21"/>
  <c r="EX147" i="21"/>
  <c r="EY147" i="21"/>
  <c r="EZ147" i="21"/>
  <c r="FA147" i="21"/>
  <c r="FB147" i="21"/>
  <c r="FC147" i="21"/>
  <c r="FD147" i="21"/>
  <c r="FE147" i="21"/>
  <c r="FF147" i="21"/>
  <c r="FG147" i="21"/>
  <c r="FH147" i="21"/>
  <c r="FI147" i="21"/>
  <c r="FJ147" i="21"/>
  <c r="FK147" i="21"/>
  <c r="FL147" i="21"/>
  <c r="CF148" i="21"/>
  <c r="CG148" i="21"/>
  <c r="CH148" i="21"/>
  <c r="CI148" i="21"/>
  <c r="DM148" i="21"/>
  <c r="DN148" i="21"/>
  <c r="DO148" i="21"/>
  <c r="DP148" i="21"/>
  <c r="DQ148" i="21"/>
  <c r="DR148" i="21"/>
  <c r="DS148" i="21"/>
  <c r="DT148" i="21"/>
  <c r="DU148" i="21"/>
  <c r="DV148" i="21"/>
  <c r="DW148" i="21"/>
  <c r="DX148" i="21"/>
  <c r="DY148" i="21"/>
  <c r="DZ148" i="21"/>
  <c r="EA148" i="21"/>
  <c r="EB148" i="21"/>
  <c r="EC148" i="21"/>
  <c r="ED148" i="21"/>
  <c r="EE148" i="21"/>
  <c r="EF148" i="21"/>
  <c r="EG148" i="21"/>
  <c r="EH148" i="21"/>
  <c r="EI148" i="21"/>
  <c r="EJ148" i="21"/>
  <c r="EK148" i="21"/>
  <c r="EL148" i="21"/>
  <c r="EM148" i="21"/>
  <c r="EN148" i="21"/>
  <c r="EO148" i="21"/>
  <c r="EP148" i="21"/>
  <c r="EQ148" i="21"/>
  <c r="ER148" i="21"/>
  <c r="ES148" i="21"/>
  <c r="ET148" i="21"/>
  <c r="EU148" i="21"/>
  <c r="EV148" i="21"/>
  <c r="EW148" i="21"/>
  <c r="EX148" i="21"/>
  <c r="EY148" i="21"/>
  <c r="EZ148" i="21"/>
  <c r="FA148" i="21"/>
  <c r="FB148" i="21"/>
  <c r="FC148" i="21"/>
  <c r="FD148" i="21"/>
  <c r="FE148" i="21"/>
  <c r="FF148" i="21"/>
  <c r="FG148" i="21"/>
  <c r="FH148" i="21"/>
  <c r="FI148" i="21"/>
  <c r="FJ148" i="21"/>
  <c r="FK148" i="21"/>
  <c r="FL148" i="21"/>
  <c r="CF149" i="21"/>
  <c r="CG149" i="21"/>
  <c r="CH149" i="21"/>
  <c r="CI149" i="21"/>
  <c r="DM149" i="21"/>
  <c r="DN149" i="21"/>
  <c r="DO149" i="21"/>
  <c r="DP149" i="21"/>
  <c r="DQ149" i="21"/>
  <c r="DR149" i="21"/>
  <c r="DS149" i="21"/>
  <c r="DT149" i="21"/>
  <c r="DU149" i="21"/>
  <c r="DV149" i="21"/>
  <c r="DW149" i="21"/>
  <c r="DX149" i="21"/>
  <c r="DY149" i="21"/>
  <c r="DZ149" i="21"/>
  <c r="EA149" i="21"/>
  <c r="EB149" i="21"/>
  <c r="EC149" i="21"/>
  <c r="ED149" i="21"/>
  <c r="EE149" i="21"/>
  <c r="EF149" i="21"/>
  <c r="EG149" i="21"/>
  <c r="EH149" i="21"/>
  <c r="EI149" i="21"/>
  <c r="EJ149" i="21"/>
  <c r="EK149" i="21"/>
  <c r="EL149" i="21"/>
  <c r="EM149" i="21"/>
  <c r="EN149" i="21"/>
  <c r="EO149" i="21"/>
  <c r="EP149" i="21"/>
  <c r="EQ149" i="21"/>
  <c r="ER149" i="21"/>
  <c r="ES149" i="21"/>
  <c r="ET149" i="21"/>
  <c r="EU149" i="21"/>
  <c r="EV149" i="21"/>
  <c r="EW149" i="21"/>
  <c r="EX149" i="21"/>
  <c r="EY149" i="21"/>
  <c r="EZ149" i="21"/>
  <c r="FA149" i="21"/>
  <c r="FB149" i="21"/>
  <c r="FC149" i="21"/>
  <c r="FD149" i="21"/>
  <c r="FE149" i="21"/>
  <c r="FF149" i="21"/>
  <c r="FG149" i="21"/>
  <c r="FH149" i="21"/>
  <c r="FI149" i="21"/>
  <c r="FJ149" i="21"/>
  <c r="FK149" i="21"/>
  <c r="FL149" i="21"/>
  <c r="CF150" i="21"/>
  <c r="CG150" i="21"/>
  <c r="CH150" i="21"/>
  <c r="CI150" i="21"/>
  <c r="DM150" i="21"/>
  <c r="DN150" i="21"/>
  <c r="DO150" i="21"/>
  <c r="DP150" i="21"/>
  <c r="DQ150" i="21"/>
  <c r="DR150" i="21"/>
  <c r="DS150" i="21"/>
  <c r="DT150" i="21"/>
  <c r="DU150" i="21"/>
  <c r="DV150" i="21"/>
  <c r="DW150" i="21"/>
  <c r="DX150" i="21"/>
  <c r="DY150" i="21"/>
  <c r="DZ150" i="21"/>
  <c r="EA150" i="21"/>
  <c r="EB150" i="21"/>
  <c r="EC150" i="21"/>
  <c r="ED150" i="21"/>
  <c r="EE150" i="21"/>
  <c r="EF150" i="21"/>
  <c r="EG150" i="21"/>
  <c r="EH150" i="21"/>
  <c r="EI150" i="21"/>
  <c r="EJ150" i="21"/>
  <c r="EK150" i="21"/>
  <c r="EL150" i="21"/>
  <c r="EM150" i="21"/>
  <c r="EN150" i="21"/>
  <c r="EO150" i="21"/>
  <c r="EP150" i="21"/>
  <c r="EQ150" i="21"/>
  <c r="ER150" i="21"/>
  <c r="ES150" i="21"/>
  <c r="ET150" i="21"/>
  <c r="EU150" i="21"/>
  <c r="EV150" i="21"/>
  <c r="EW150" i="21"/>
  <c r="EX150" i="21"/>
  <c r="EY150" i="21"/>
  <c r="EZ150" i="21"/>
  <c r="FA150" i="21"/>
  <c r="FB150" i="21"/>
  <c r="FC150" i="21"/>
  <c r="FD150" i="21"/>
  <c r="FE150" i="21"/>
  <c r="FF150" i="21"/>
  <c r="FG150" i="21"/>
  <c r="FH150" i="21"/>
  <c r="FI150" i="21"/>
  <c r="FJ150" i="21"/>
  <c r="FK150" i="21"/>
  <c r="FL150" i="21"/>
  <c r="CF151" i="21"/>
  <c r="CG151" i="21"/>
  <c r="CH151" i="21"/>
  <c r="CI151" i="21"/>
  <c r="DM151" i="21"/>
  <c r="DN151" i="21"/>
  <c r="DO151" i="21"/>
  <c r="DP151" i="21"/>
  <c r="DQ151" i="21"/>
  <c r="DR151" i="21"/>
  <c r="DS151" i="21"/>
  <c r="DT151" i="21"/>
  <c r="DU151" i="21"/>
  <c r="DV151" i="21"/>
  <c r="DW151" i="21"/>
  <c r="DX151" i="21"/>
  <c r="DY151" i="21"/>
  <c r="DZ151" i="21"/>
  <c r="EA151" i="21"/>
  <c r="EB151" i="21"/>
  <c r="EC151" i="21"/>
  <c r="ED151" i="21"/>
  <c r="EE151" i="21"/>
  <c r="EF151" i="21"/>
  <c r="EG151" i="21"/>
  <c r="EH151" i="21"/>
  <c r="EI151" i="21"/>
  <c r="EJ151" i="21"/>
  <c r="EK151" i="21"/>
  <c r="EL151" i="21"/>
  <c r="EM151" i="21"/>
  <c r="EN151" i="21"/>
  <c r="EO151" i="21"/>
  <c r="EP151" i="21"/>
  <c r="EQ151" i="21"/>
  <c r="ER151" i="21"/>
  <c r="ES151" i="21"/>
  <c r="ET151" i="21"/>
  <c r="EU151" i="21"/>
  <c r="EV151" i="21"/>
  <c r="EW151" i="21"/>
  <c r="EX151" i="21"/>
  <c r="EY151" i="21"/>
  <c r="EZ151" i="21"/>
  <c r="FA151" i="21"/>
  <c r="FB151" i="21"/>
  <c r="FC151" i="21"/>
  <c r="FD151" i="21"/>
  <c r="FE151" i="21"/>
  <c r="FF151" i="21"/>
  <c r="FG151" i="21"/>
  <c r="FH151" i="21"/>
  <c r="FI151" i="21"/>
  <c r="FJ151" i="21"/>
  <c r="FK151" i="21"/>
  <c r="FL151" i="21"/>
  <c r="CF152" i="21"/>
  <c r="CG152" i="21"/>
  <c r="CH152" i="21"/>
  <c r="CI152" i="21"/>
  <c r="DM152" i="21"/>
  <c r="DN152" i="21"/>
  <c r="DO152" i="21"/>
  <c r="DP152" i="21"/>
  <c r="DQ152" i="21"/>
  <c r="DR152" i="21"/>
  <c r="DS152" i="21"/>
  <c r="DT152" i="21"/>
  <c r="DU152" i="21"/>
  <c r="DV152" i="21"/>
  <c r="DW152" i="21"/>
  <c r="DX152" i="21"/>
  <c r="DY152" i="21"/>
  <c r="DZ152" i="21"/>
  <c r="EA152" i="21"/>
  <c r="EB152" i="21"/>
  <c r="EC152" i="21"/>
  <c r="ED152" i="21"/>
  <c r="EE152" i="21"/>
  <c r="EF152" i="21"/>
  <c r="EG152" i="21"/>
  <c r="EH152" i="21"/>
  <c r="EI152" i="21"/>
  <c r="EJ152" i="21"/>
  <c r="EK152" i="21"/>
  <c r="EL152" i="21"/>
  <c r="EM152" i="21"/>
  <c r="EN152" i="21"/>
  <c r="EO152" i="21"/>
  <c r="EP152" i="21"/>
  <c r="EQ152" i="21"/>
  <c r="ER152" i="21"/>
  <c r="ES152" i="21"/>
  <c r="ET152" i="21"/>
  <c r="EU152" i="21"/>
  <c r="EV152" i="21"/>
  <c r="EW152" i="21"/>
  <c r="EX152" i="21"/>
  <c r="EY152" i="21"/>
  <c r="EZ152" i="21"/>
  <c r="FA152" i="21"/>
  <c r="FB152" i="21"/>
  <c r="FC152" i="21"/>
  <c r="FD152" i="21"/>
  <c r="FE152" i="21"/>
  <c r="FF152" i="21"/>
  <c r="FG152" i="21"/>
  <c r="FH152" i="21"/>
  <c r="FI152" i="21"/>
  <c r="FJ152" i="21"/>
  <c r="FK152" i="21"/>
  <c r="FL152" i="21"/>
  <c r="CF153" i="21"/>
  <c r="CG153" i="21"/>
  <c r="CH153" i="21"/>
  <c r="CI153" i="21"/>
  <c r="DM153" i="21"/>
  <c r="DN153" i="21"/>
  <c r="DO153" i="21"/>
  <c r="DP153" i="21"/>
  <c r="DQ153" i="21"/>
  <c r="DR153" i="21"/>
  <c r="DS153" i="21"/>
  <c r="DT153" i="21"/>
  <c r="DU153" i="21"/>
  <c r="DV153" i="21"/>
  <c r="DW153" i="21"/>
  <c r="DX153" i="21"/>
  <c r="DY153" i="21"/>
  <c r="DZ153" i="21"/>
  <c r="EA153" i="21"/>
  <c r="EB153" i="21"/>
  <c r="EC153" i="21"/>
  <c r="ED153" i="21"/>
  <c r="EE153" i="21"/>
  <c r="EF153" i="21"/>
  <c r="EG153" i="21"/>
  <c r="EH153" i="21"/>
  <c r="EI153" i="21"/>
  <c r="EJ153" i="21"/>
  <c r="EK153" i="21"/>
  <c r="EL153" i="21"/>
  <c r="EM153" i="21"/>
  <c r="EN153" i="21"/>
  <c r="EO153" i="21"/>
  <c r="EP153" i="21"/>
  <c r="EQ153" i="21"/>
  <c r="ER153" i="21"/>
  <c r="ES153" i="21"/>
  <c r="ET153" i="21"/>
  <c r="EU153" i="21"/>
  <c r="EV153" i="21"/>
  <c r="EW153" i="21"/>
  <c r="EX153" i="21"/>
  <c r="EY153" i="21"/>
  <c r="EZ153" i="21"/>
  <c r="FA153" i="21"/>
  <c r="FB153" i="21"/>
  <c r="FC153" i="21"/>
  <c r="FD153" i="21"/>
  <c r="FE153" i="21"/>
  <c r="FF153" i="21"/>
  <c r="FG153" i="21"/>
  <c r="FH153" i="21"/>
  <c r="FI153" i="21"/>
  <c r="FJ153" i="21"/>
  <c r="FK153" i="21"/>
  <c r="FL153" i="21"/>
  <c r="CF154" i="21"/>
  <c r="CG154" i="21"/>
  <c r="CH154" i="21"/>
  <c r="CI154" i="21"/>
  <c r="CJ154" i="21"/>
  <c r="DM154" i="21"/>
  <c r="DN154" i="21"/>
  <c r="DO154" i="21"/>
  <c r="DP154" i="21"/>
  <c r="DQ154" i="21"/>
  <c r="DR154" i="21"/>
  <c r="DS154" i="21"/>
  <c r="DT154" i="21"/>
  <c r="DU154" i="21"/>
  <c r="DV154" i="21"/>
  <c r="DW154" i="21"/>
  <c r="DX154" i="21"/>
  <c r="DY154" i="21"/>
  <c r="DZ154" i="21"/>
  <c r="EA154" i="21"/>
  <c r="EB154" i="21"/>
  <c r="EC154" i="21"/>
  <c r="ED154" i="21"/>
  <c r="EE154" i="21"/>
  <c r="EF154" i="21"/>
  <c r="EG154" i="21"/>
  <c r="EH154" i="21"/>
  <c r="EI154" i="21"/>
  <c r="EJ154" i="21"/>
  <c r="EK154" i="21"/>
  <c r="EL154" i="21"/>
  <c r="EM154" i="21"/>
  <c r="EN154" i="21"/>
  <c r="EO154" i="21"/>
  <c r="EP154" i="21"/>
  <c r="EQ154" i="21"/>
  <c r="ER154" i="21"/>
  <c r="ES154" i="21"/>
  <c r="ET154" i="21"/>
  <c r="EU154" i="21"/>
  <c r="EV154" i="21"/>
  <c r="EW154" i="21"/>
  <c r="EX154" i="21"/>
  <c r="EY154" i="21"/>
  <c r="EZ154" i="21"/>
  <c r="FA154" i="21"/>
  <c r="FB154" i="21"/>
  <c r="FC154" i="21"/>
  <c r="FD154" i="21"/>
  <c r="FE154" i="21"/>
  <c r="FF154" i="21"/>
  <c r="FG154" i="21"/>
  <c r="FH154" i="21"/>
  <c r="FI154" i="21"/>
  <c r="FJ154" i="21"/>
  <c r="FK154" i="21"/>
  <c r="FL154" i="21"/>
  <c r="CF155" i="21"/>
  <c r="CG155" i="21"/>
  <c r="CH155" i="21"/>
  <c r="CI155" i="21"/>
  <c r="CJ155" i="21"/>
  <c r="DM155" i="21"/>
  <c r="DN155" i="21"/>
  <c r="DO155" i="21"/>
  <c r="DP155" i="21"/>
  <c r="DQ155" i="21"/>
  <c r="DR155" i="21"/>
  <c r="DS155" i="21"/>
  <c r="DT155" i="21"/>
  <c r="DU155" i="21"/>
  <c r="DV155" i="21"/>
  <c r="DW155" i="21"/>
  <c r="DX155" i="21"/>
  <c r="DY155" i="21"/>
  <c r="DZ155" i="21"/>
  <c r="EA155" i="21"/>
  <c r="EB155" i="21"/>
  <c r="EC155" i="21"/>
  <c r="ED155" i="21"/>
  <c r="EE155" i="21"/>
  <c r="EF155" i="21"/>
  <c r="EG155" i="21"/>
  <c r="EH155" i="21"/>
  <c r="EI155" i="21"/>
  <c r="EJ155" i="21"/>
  <c r="EK155" i="21"/>
  <c r="EL155" i="21"/>
  <c r="EM155" i="21"/>
  <c r="EN155" i="21"/>
  <c r="EO155" i="21"/>
  <c r="EP155" i="21"/>
  <c r="EQ155" i="21"/>
  <c r="ER155" i="21"/>
  <c r="ES155" i="21"/>
  <c r="ET155" i="21"/>
  <c r="EU155" i="21"/>
  <c r="EV155" i="21"/>
  <c r="EW155" i="21"/>
  <c r="EX155" i="21"/>
  <c r="EY155" i="21"/>
  <c r="EZ155" i="21"/>
  <c r="FA155" i="21"/>
  <c r="FB155" i="21"/>
  <c r="FC155" i="21"/>
  <c r="FD155" i="21"/>
  <c r="FE155" i="21"/>
  <c r="FF155" i="21"/>
  <c r="FG155" i="21"/>
  <c r="FH155" i="21"/>
  <c r="FI155" i="21"/>
  <c r="FJ155" i="21"/>
  <c r="FK155" i="21"/>
  <c r="FL155" i="21"/>
  <c r="CF156" i="21"/>
  <c r="CG156" i="21"/>
  <c r="CH156" i="21"/>
  <c r="CI156" i="21"/>
  <c r="CJ156" i="21"/>
  <c r="DM156" i="21"/>
  <c r="DN156" i="21"/>
  <c r="DO156" i="21"/>
  <c r="DP156" i="21"/>
  <c r="DQ156" i="21"/>
  <c r="DR156" i="21"/>
  <c r="DS156" i="21"/>
  <c r="DT156" i="21"/>
  <c r="DU156" i="21"/>
  <c r="DV156" i="21"/>
  <c r="DW156" i="21"/>
  <c r="DX156" i="21"/>
  <c r="DY156" i="21"/>
  <c r="DZ156" i="21"/>
  <c r="EA156" i="21"/>
  <c r="EB156" i="21"/>
  <c r="EC156" i="21"/>
  <c r="ED156" i="21"/>
  <c r="EE156" i="21"/>
  <c r="EF156" i="21"/>
  <c r="EG156" i="21"/>
  <c r="EH156" i="21"/>
  <c r="EI156" i="21"/>
  <c r="EJ156" i="21"/>
  <c r="EK156" i="21"/>
  <c r="EL156" i="21"/>
  <c r="EM156" i="21"/>
  <c r="EN156" i="21"/>
  <c r="EO156" i="21"/>
  <c r="EP156" i="21"/>
  <c r="EQ156" i="21"/>
  <c r="ER156" i="21"/>
  <c r="ES156" i="21"/>
  <c r="ET156" i="21"/>
  <c r="EU156" i="21"/>
  <c r="EV156" i="21"/>
  <c r="EW156" i="21"/>
  <c r="EX156" i="21"/>
  <c r="EY156" i="21"/>
  <c r="EZ156" i="21"/>
  <c r="FA156" i="21"/>
  <c r="FB156" i="21"/>
  <c r="FC156" i="21"/>
  <c r="FD156" i="21"/>
  <c r="FE156" i="21"/>
  <c r="FF156" i="21"/>
  <c r="FG156" i="21"/>
  <c r="FH156" i="21"/>
  <c r="FI156" i="21"/>
  <c r="FJ156" i="21"/>
  <c r="FK156" i="21"/>
  <c r="FL156" i="21"/>
  <c r="CF157" i="21"/>
  <c r="CG157" i="21"/>
  <c r="CH157" i="21"/>
  <c r="CI157" i="21"/>
  <c r="CJ157" i="21"/>
  <c r="DM157" i="21"/>
  <c r="DN157" i="21"/>
  <c r="DO157" i="21"/>
  <c r="DP157" i="21"/>
  <c r="DQ157" i="21"/>
  <c r="DR157" i="21"/>
  <c r="DS157" i="21"/>
  <c r="DT157" i="21"/>
  <c r="DU157" i="21"/>
  <c r="DV157" i="21"/>
  <c r="DW157" i="21"/>
  <c r="DX157" i="21"/>
  <c r="DY157" i="21"/>
  <c r="DZ157" i="21"/>
  <c r="EA157" i="21"/>
  <c r="EB157" i="21"/>
  <c r="EC157" i="21"/>
  <c r="ED157" i="21"/>
  <c r="EE157" i="21"/>
  <c r="EF157" i="21"/>
  <c r="EG157" i="21"/>
  <c r="EH157" i="21"/>
  <c r="EI157" i="21"/>
  <c r="EJ157" i="21"/>
  <c r="EK157" i="21"/>
  <c r="EL157" i="21"/>
  <c r="EM157" i="21"/>
  <c r="EN157" i="21"/>
  <c r="EO157" i="21"/>
  <c r="EP157" i="21"/>
  <c r="EQ157" i="21"/>
  <c r="ER157" i="21"/>
  <c r="ES157" i="21"/>
  <c r="ET157" i="21"/>
  <c r="EU157" i="21"/>
  <c r="EV157" i="21"/>
  <c r="EW157" i="21"/>
  <c r="EX157" i="21"/>
  <c r="EY157" i="21"/>
  <c r="EZ157" i="21"/>
  <c r="FA157" i="21"/>
  <c r="FB157" i="21"/>
  <c r="FC157" i="21"/>
  <c r="FD157" i="21"/>
  <c r="FE157" i="21"/>
  <c r="FF157" i="21"/>
  <c r="FG157" i="21"/>
  <c r="FH157" i="21"/>
  <c r="FI157" i="21"/>
  <c r="FJ157" i="21"/>
  <c r="FK157" i="21"/>
  <c r="FL157" i="21"/>
  <c r="CF158" i="21"/>
  <c r="CG158" i="21"/>
  <c r="CH158" i="21"/>
  <c r="CI158" i="21"/>
  <c r="CJ158" i="21"/>
  <c r="DM158" i="21"/>
  <c r="DN158" i="21"/>
  <c r="DO158" i="21"/>
  <c r="DP158" i="21"/>
  <c r="DQ158" i="21"/>
  <c r="DR158" i="21"/>
  <c r="DS158" i="21"/>
  <c r="DT158" i="21"/>
  <c r="DU158" i="21"/>
  <c r="DV158" i="21"/>
  <c r="DW158" i="21"/>
  <c r="DX158" i="21"/>
  <c r="DY158" i="21"/>
  <c r="DZ158" i="21"/>
  <c r="EA158" i="21"/>
  <c r="EB158" i="21"/>
  <c r="EC158" i="21"/>
  <c r="ED158" i="21"/>
  <c r="EE158" i="21"/>
  <c r="EF158" i="21"/>
  <c r="EG158" i="21"/>
  <c r="EH158" i="21"/>
  <c r="EI158" i="21"/>
  <c r="EJ158" i="21"/>
  <c r="EK158" i="21"/>
  <c r="EL158" i="21"/>
  <c r="EM158" i="21"/>
  <c r="EN158" i="21"/>
  <c r="EO158" i="21"/>
  <c r="EP158" i="21"/>
  <c r="EQ158" i="21"/>
  <c r="ER158" i="21"/>
  <c r="ES158" i="21"/>
  <c r="ET158" i="21"/>
  <c r="EU158" i="21"/>
  <c r="EV158" i="21"/>
  <c r="EW158" i="21"/>
  <c r="EX158" i="21"/>
  <c r="EY158" i="21"/>
  <c r="EZ158" i="21"/>
  <c r="FA158" i="21"/>
  <c r="FB158" i="21"/>
  <c r="FC158" i="21"/>
  <c r="FD158" i="21"/>
  <c r="FE158" i="21"/>
  <c r="FF158" i="21"/>
  <c r="FG158" i="21"/>
  <c r="FH158" i="21"/>
  <c r="FI158" i="21"/>
  <c r="FJ158" i="21"/>
  <c r="FK158" i="21"/>
  <c r="FL158" i="21"/>
  <c r="CF159" i="21"/>
  <c r="CG159" i="21"/>
  <c r="CH159" i="21"/>
  <c r="CI159" i="21"/>
  <c r="CJ159" i="21"/>
  <c r="DM159" i="21"/>
  <c r="DN159" i="21"/>
  <c r="DO159" i="21"/>
  <c r="DP159" i="21"/>
  <c r="DQ159" i="21"/>
  <c r="DR159" i="21"/>
  <c r="DS159" i="21"/>
  <c r="DT159" i="21"/>
  <c r="DU159" i="21"/>
  <c r="DV159" i="21"/>
  <c r="DW159" i="21"/>
  <c r="DX159" i="21"/>
  <c r="DY159" i="21"/>
  <c r="DZ159" i="21"/>
  <c r="EA159" i="21"/>
  <c r="EB159" i="21"/>
  <c r="EC159" i="21"/>
  <c r="ED159" i="21"/>
  <c r="EE159" i="21"/>
  <c r="EF159" i="21"/>
  <c r="EG159" i="21"/>
  <c r="EH159" i="21"/>
  <c r="EI159" i="21"/>
  <c r="EJ159" i="21"/>
  <c r="EK159" i="21"/>
  <c r="EL159" i="21"/>
  <c r="EM159" i="21"/>
  <c r="EN159" i="21"/>
  <c r="EO159" i="21"/>
  <c r="EP159" i="21"/>
  <c r="EQ159" i="21"/>
  <c r="ER159" i="21"/>
  <c r="ES159" i="21"/>
  <c r="ET159" i="21"/>
  <c r="EU159" i="21"/>
  <c r="EV159" i="21"/>
  <c r="EW159" i="21"/>
  <c r="EX159" i="21"/>
  <c r="EY159" i="21"/>
  <c r="EZ159" i="21"/>
  <c r="FA159" i="21"/>
  <c r="FB159" i="21"/>
  <c r="FC159" i="21"/>
  <c r="FD159" i="21"/>
  <c r="FE159" i="21"/>
  <c r="FF159" i="21"/>
  <c r="FG159" i="21"/>
  <c r="FH159" i="21"/>
  <c r="FI159" i="21"/>
  <c r="FJ159" i="21"/>
  <c r="FK159" i="21"/>
  <c r="FL159" i="21"/>
  <c r="CF160" i="21"/>
  <c r="CG160" i="21"/>
  <c r="CH160" i="21"/>
  <c r="CI160" i="21"/>
  <c r="CJ160" i="21"/>
  <c r="DM160" i="21"/>
  <c r="DN160" i="21"/>
  <c r="DO160" i="21"/>
  <c r="DP160" i="21"/>
  <c r="DQ160" i="21"/>
  <c r="DR160" i="21"/>
  <c r="DS160" i="21"/>
  <c r="DT160" i="21"/>
  <c r="DU160" i="21"/>
  <c r="DV160" i="21"/>
  <c r="DW160" i="21"/>
  <c r="DX160" i="21"/>
  <c r="DY160" i="21"/>
  <c r="DZ160" i="21"/>
  <c r="EA160" i="21"/>
  <c r="EB160" i="21"/>
  <c r="EC160" i="21"/>
  <c r="ED160" i="21"/>
  <c r="EE160" i="21"/>
  <c r="EF160" i="21"/>
  <c r="EG160" i="21"/>
  <c r="EH160" i="21"/>
  <c r="EI160" i="21"/>
  <c r="EJ160" i="21"/>
  <c r="EK160" i="21"/>
  <c r="EL160" i="21"/>
  <c r="EM160" i="21"/>
  <c r="EN160" i="21"/>
  <c r="EO160" i="21"/>
  <c r="EP160" i="21"/>
  <c r="EQ160" i="21"/>
  <c r="ER160" i="21"/>
  <c r="ES160" i="21"/>
  <c r="ET160" i="21"/>
  <c r="EU160" i="21"/>
  <c r="EV160" i="21"/>
  <c r="EW160" i="21"/>
  <c r="EX160" i="21"/>
  <c r="EY160" i="21"/>
  <c r="EZ160" i="21"/>
  <c r="FA160" i="21"/>
  <c r="FB160" i="21"/>
  <c r="FC160" i="21"/>
  <c r="FD160" i="21"/>
  <c r="FE160" i="21"/>
  <c r="FF160" i="21"/>
  <c r="FG160" i="21"/>
  <c r="FH160" i="21"/>
  <c r="FI160" i="21"/>
  <c r="FJ160" i="21"/>
  <c r="FK160" i="21"/>
  <c r="FL160" i="21"/>
  <c r="CF161" i="21"/>
  <c r="CG161" i="21"/>
  <c r="CH161" i="21"/>
  <c r="CI161" i="21"/>
  <c r="CJ161" i="21"/>
  <c r="DM161" i="21"/>
  <c r="DN161" i="21"/>
  <c r="DO161" i="21"/>
  <c r="DP161" i="21"/>
  <c r="DQ161" i="21"/>
  <c r="DR161" i="21"/>
  <c r="DS161" i="21"/>
  <c r="DT161" i="21"/>
  <c r="DU161" i="21"/>
  <c r="DV161" i="21"/>
  <c r="DW161" i="21"/>
  <c r="DX161" i="21"/>
  <c r="DY161" i="21"/>
  <c r="DZ161" i="21"/>
  <c r="EA161" i="21"/>
  <c r="EB161" i="21"/>
  <c r="EC161" i="21"/>
  <c r="ED161" i="21"/>
  <c r="EE161" i="21"/>
  <c r="EF161" i="21"/>
  <c r="EG161" i="21"/>
  <c r="EH161" i="21"/>
  <c r="EI161" i="21"/>
  <c r="EJ161" i="21"/>
  <c r="EK161" i="21"/>
  <c r="EL161" i="21"/>
  <c r="EM161" i="21"/>
  <c r="EN161" i="21"/>
  <c r="EO161" i="21"/>
  <c r="EP161" i="21"/>
  <c r="EQ161" i="21"/>
  <c r="ER161" i="21"/>
  <c r="ES161" i="21"/>
  <c r="ET161" i="21"/>
  <c r="EU161" i="21"/>
  <c r="EV161" i="21"/>
  <c r="EW161" i="21"/>
  <c r="EX161" i="21"/>
  <c r="EY161" i="21"/>
  <c r="EZ161" i="21"/>
  <c r="FA161" i="21"/>
  <c r="FB161" i="21"/>
  <c r="FC161" i="21"/>
  <c r="FD161" i="21"/>
  <c r="FE161" i="21"/>
  <c r="FF161" i="21"/>
  <c r="FG161" i="21"/>
  <c r="FH161" i="21"/>
  <c r="FI161" i="21"/>
  <c r="FJ161" i="21"/>
  <c r="FK161" i="21"/>
  <c r="FL161" i="21"/>
  <c r="CF162" i="21"/>
  <c r="CG162" i="21"/>
  <c r="CH162" i="21"/>
  <c r="CI162" i="21"/>
  <c r="CJ162" i="21"/>
  <c r="DM162" i="21"/>
  <c r="DN162" i="21"/>
  <c r="DO162" i="21"/>
  <c r="DP162" i="21"/>
  <c r="DQ162" i="21"/>
  <c r="DR162" i="21"/>
  <c r="DS162" i="21"/>
  <c r="DT162" i="21"/>
  <c r="DU162" i="21"/>
  <c r="DV162" i="21"/>
  <c r="DW162" i="21"/>
  <c r="DX162" i="21"/>
  <c r="DY162" i="21"/>
  <c r="DZ162" i="21"/>
  <c r="EA162" i="21"/>
  <c r="EB162" i="21"/>
  <c r="EC162" i="21"/>
  <c r="ED162" i="21"/>
  <c r="EE162" i="21"/>
  <c r="EF162" i="21"/>
  <c r="EG162" i="21"/>
  <c r="EH162" i="21"/>
  <c r="EI162" i="21"/>
  <c r="EJ162" i="21"/>
  <c r="EK162" i="21"/>
  <c r="EL162" i="21"/>
  <c r="EM162" i="21"/>
  <c r="EN162" i="21"/>
  <c r="EO162" i="21"/>
  <c r="EP162" i="21"/>
  <c r="EQ162" i="21"/>
  <c r="ER162" i="21"/>
  <c r="ES162" i="21"/>
  <c r="ET162" i="21"/>
  <c r="EU162" i="21"/>
  <c r="EV162" i="21"/>
  <c r="EW162" i="21"/>
  <c r="EX162" i="21"/>
  <c r="EY162" i="21"/>
  <c r="EZ162" i="21"/>
  <c r="FA162" i="21"/>
  <c r="FB162" i="21"/>
  <c r="FC162" i="21"/>
  <c r="FD162" i="21"/>
  <c r="FE162" i="21"/>
  <c r="FF162" i="21"/>
  <c r="FG162" i="21"/>
  <c r="FH162" i="21"/>
  <c r="FI162" i="21"/>
  <c r="FJ162" i="21"/>
  <c r="FK162" i="21"/>
  <c r="FL162" i="21"/>
  <c r="CF163" i="21"/>
  <c r="CG163" i="21"/>
  <c r="CH163" i="21"/>
  <c r="CI163" i="21"/>
  <c r="CJ163" i="21"/>
  <c r="DM163" i="21"/>
  <c r="DN163" i="21"/>
  <c r="DO163" i="21"/>
  <c r="DP163" i="21"/>
  <c r="DQ163" i="21"/>
  <c r="DR163" i="21"/>
  <c r="DS163" i="21"/>
  <c r="DT163" i="21"/>
  <c r="DU163" i="21"/>
  <c r="DV163" i="21"/>
  <c r="DW163" i="21"/>
  <c r="DX163" i="21"/>
  <c r="DY163" i="21"/>
  <c r="DZ163" i="21"/>
  <c r="EA163" i="21"/>
  <c r="EB163" i="21"/>
  <c r="EC163" i="21"/>
  <c r="ED163" i="21"/>
  <c r="EE163" i="21"/>
  <c r="EF163" i="21"/>
  <c r="EG163" i="21"/>
  <c r="EH163" i="21"/>
  <c r="EI163" i="21"/>
  <c r="EJ163" i="21"/>
  <c r="EK163" i="21"/>
  <c r="EL163" i="21"/>
  <c r="EM163" i="21"/>
  <c r="EN163" i="21"/>
  <c r="EO163" i="21"/>
  <c r="EP163" i="21"/>
  <c r="EQ163" i="21"/>
  <c r="ER163" i="21"/>
  <c r="ES163" i="21"/>
  <c r="ET163" i="21"/>
  <c r="EU163" i="21"/>
  <c r="EV163" i="21"/>
  <c r="EW163" i="21"/>
  <c r="EX163" i="21"/>
  <c r="EY163" i="21"/>
  <c r="EZ163" i="21"/>
  <c r="FA163" i="21"/>
  <c r="FB163" i="21"/>
  <c r="FC163" i="21"/>
  <c r="FD163" i="21"/>
  <c r="FE163" i="21"/>
  <c r="FF163" i="21"/>
  <c r="FG163" i="21"/>
  <c r="FH163" i="21"/>
  <c r="FI163" i="21"/>
  <c r="FJ163" i="21"/>
  <c r="FK163" i="21"/>
  <c r="FL163" i="21"/>
  <c r="CF164" i="21"/>
  <c r="CG164" i="21"/>
  <c r="CH164" i="21"/>
  <c r="CI164" i="21"/>
  <c r="CJ164" i="21"/>
  <c r="DM164" i="21"/>
  <c r="DN164" i="21"/>
  <c r="DO164" i="21"/>
  <c r="DP164" i="21"/>
  <c r="DQ164" i="21"/>
  <c r="DR164" i="21"/>
  <c r="DS164" i="21"/>
  <c r="DT164" i="21"/>
  <c r="DU164" i="21"/>
  <c r="DV164" i="21"/>
  <c r="DW164" i="21"/>
  <c r="DX164" i="21"/>
  <c r="DY164" i="21"/>
  <c r="DZ164" i="21"/>
  <c r="EA164" i="21"/>
  <c r="EB164" i="21"/>
  <c r="EC164" i="21"/>
  <c r="ED164" i="21"/>
  <c r="EE164" i="21"/>
  <c r="EF164" i="21"/>
  <c r="EG164" i="21"/>
  <c r="EH164" i="21"/>
  <c r="EI164" i="21"/>
  <c r="EJ164" i="21"/>
  <c r="EK164" i="21"/>
  <c r="EL164" i="21"/>
  <c r="EM164" i="21"/>
  <c r="EN164" i="21"/>
  <c r="EO164" i="21"/>
  <c r="EP164" i="21"/>
  <c r="EQ164" i="21"/>
  <c r="ER164" i="21"/>
  <c r="ES164" i="21"/>
  <c r="ET164" i="21"/>
  <c r="EU164" i="21"/>
  <c r="EV164" i="21"/>
  <c r="EW164" i="21"/>
  <c r="EX164" i="21"/>
  <c r="EY164" i="21"/>
  <c r="EZ164" i="21"/>
  <c r="FA164" i="21"/>
  <c r="FB164" i="21"/>
  <c r="FC164" i="21"/>
  <c r="FD164" i="21"/>
  <c r="FE164" i="21"/>
  <c r="FF164" i="21"/>
  <c r="FG164" i="21"/>
  <c r="FH164" i="21"/>
  <c r="FI164" i="21"/>
  <c r="FJ164" i="21"/>
  <c r="FK164" i="21"/>
  <c r="FL164" i="21"/>
  <c r="CF165" i="21"/>
  <c r="CG165" i="21"/>
  <c r="CH165" i="21"/>
  <c r="CI165" i="21"/>
  <c r="CJ165" i="21"/>
  <c r="DM165" i="21"/>
  <c r="DN165" i="21"/>
  <c r="DO165" i="21"/>
  <c r="DP165" i="21"/>
  <c r="DQ165" i="21"/>
  <c r="DR165" i="21"/>
  <c r="DS165" i="21"/>
  <c r="DT165" i="21"/>
  <c r="DU165" i="21"/>
  <c r="DV165" i="21"/>
  <c r="DW165" i="21"/>
  <c r="DX165" i="21"/>
  <c r="DY165" i="21"/>
  <c r="DZ165" i="21"/>
  <c r="EA165" i="21"/>
  <c r="EB165" i="21"/>
  <c r="EC165" i="21"/>
  <c r="ED165" i="21"/>
  <c r="EE165" i="21"/>
  <c r="EF165" i="21"/>
  <c r="EG165" i="21"/>
  <c r="EH165" i="21"/>
  <c r="EI165" i="21"/>
  <c r="EJ165" i="21"/>
  <c r="EK165" i="21"/>
  <c r="EL165" i="21"/>
  <c r="EM165" i="21"/>
  <c r="EN165" i="21"/>
  <c r="EO165" i="21"/>
  <c r="EP165" i="21"/>
  <c r="EQ165" i="21"/>
  <c r="ER165" i="21"/>
  <c r="ES165" i="21"/>
  <c r="ET165" i="21"/>
  <c r="EU165" i="21"/>
  <c r="EV165" i="21"/>
  <c r="EW165" i="21"/>
  <c r="EX165" i="21"/>
  <c r="EY165" i="21"/>
  <c r="EZ165" i="21"/>
  <c r="FA165" i="21"/>
  <c r="FB165" i="21"/>
  <c r="FC165" i="21"/>
  <c r="FD165" i="21"/>
  <c r="FE165" i="21"/>
  <c r="FF165" i="21"/>
  <c r="FG165" i="21"/>
  <c r="FH165" i="21"/>
  <c r="FI165" i="21"/>
  <c r="FJ165" i="21"/>
  <c r="FK165" i="21"/>
  <c r="FL165" i="21"/>
  <c r="CF166" i="21"/>
  <c r="CG166" i="21"/>
  <c r="CH166" i="21"/>
  <c r="CI166" i="21"/>
  <c r="CJ166" i="21"/>
  <c r="DM166" i="21"/>
  <c r="DN166" i="21"/>
  <c r="DO166" i="21"/>
  <c r="DP166" i="21"/>
  <c r="DQ166" i="21"/>
  <c r="DR166" i="21"/>
  <c r="DS166" i="21"/>
  <c r="DT166" i="21"/>
  <c r="DU166" i="21"/>
  <c r="DV166" i="21"/>
  <c r="DW166" i="21"/>
  <c r="DX166" i="21"/>
  <c r="DY166" i="21"/>
  <c r="DZ166" i="21"/>
  <c r="EA166" i="21"/>
  <c r="EB166" i="21"/>
  <c r="EC166" i="21"/>
  <c r="ED166" i="21"/>
  <c r="EE166" i="21"/>
  <c r="EF166" i="21"/>
  <c r="EG166" i="21"/>
  <c r="EH166" i="21"/>
  <c r="EI166" i="21"/>
  <c r="EJ166" i="21"/>
  <c r="EK166" i="21"/>
  <c r="EL166" i="21"/>
  <c r="EM166" i="21"/>
  <c r="EN166" i="21"/>
  <c r="EO166" i="21"/>
  <c r="EP166" i="21"/>
  <c r="EQ166" i="21"/>
  <c r="ER166" i="21"/>
  <c r="ES166" i="21"/>
  <c r="ET166" i="21"/>
  <c r="EU166" i="21"/>
  <c r="EV166" i="21"/>
  <c r="EW166" i="21"/>
  <c r="EX166" i="21"/>
  <c r="EY166" i="21"/>
  <c r="EZ166" i="21"/>
  <c r="FA166" i="21"/>
  <c r="FB166" i="21"/>
  <c r="FC166" i="21"/>
  <c r="FD166" i="21"/>
  <c r="FE166" i="21"/>
  <c r="FF166" i="21"/>
  <c r="FG166" i="21"/>
  <c r="FH166" i="21"/>
  <c r="FI166" i="21"/>
  <c r="FJ166" i="21"/>
  <c r="FK166" i="21"/>
  <c r="FL166" i="21"/>
  <c r="CF167" i="21"/>
  <c r="CG167" i="21"/>
  <c r="CH167" i="21"/>
  <c r="CI167" i="21"/>
  <c r="CJ167" i="21"/>
  <c r="DM167" i="21"/>
  <c r="DN167" i="21"/>
  <c r="DO167" i="21"/>
  <c r="DP167" i="21"/>
  <c r="DQ167" i="21"/>
  <c r="DR167" i="21"/>
  <c r="DS167" i="21"/>
  <c r="DT167" i="21"/>
  <c r="DU167" i="21"/>
  <c r="DV167" i="21"/>
  <c r="DW167" i="21"/>
  <c r="DX167" i="21"/>
  <c r="DY167" i="21"/>
  <c r="DZ167" i="21"/>
  <c r="EA167" i="21"/>
  <c r="EB167" i="21"/>
  <c r="EC167" i="21"/>
  <c r="ED167" i="21"/>
  <c r="EE167" i="21"/>
  <c r="EF167" i="21"/>
  <c r="EG167" i="21"/>
  <c r="EH167" i="21"/>
  <c r="EI167" i="21"/>
  <c r="EJ167" i="21"/>
  <c r="EK167" i="21"/>
  <c r="EL167" i="21"/>
  <c r="EM167" i="21"/>
  <c r="EN167" i="21"/>
  <c r="EO167" i="21"/>
  <c r="EP167" i="21"/>
  <c r="EQ167" i="21"/>
  <c r="ER167" i="21"/>
  <c r="ES167" i="21"/>
  <c r="ET167" i="21"/>
  <c r="EU167" i="21"/>
  <c r="EV167" i="21"/>
  <c r="EW167" i="21"/>
  <c r="EX167" i="21"/>
  <c r="EY167" i="21"/>
  <c r="EZ167" i="21"/>
  <c r="FA167" i="21"/>
  <c r="FB167" i="21"/>
  <c r="FC167" i="21"/>
  <c r="FD167" i="21"/>
  <c r="FE167" i="21"/>
  <c r="FF167" i="21"/>
  <c r="FG167" i="21"/>
  <c r="FH167" i="21"/>
  <c r="FI167" i="21"/>
  <c r="FJ167" i="21"/>
  <c r="FK167" i="21"/>
  <c r="FL167" i="21"/>
  <c r="CF168" i="21"/>
  <c r="CG168" i="21"/>
  <c r="CH168" i="21"/>
  <c r="CI168" i="21"/>
  <c r="CJ168" i="21"/>
  <c r="DM168" i="21"/>
  <c r="DN168" i="21"/>
  <c r="DO168" i="21"/>
  <c r="DP168" i="21"/>
  <c r="DQ168" i="21"/>
  <c r="DR168" i="21"/>
  <c r="DS168" i="21"/>
  <c r="DT168" i="21"/>
  <c r="DU168" i="21"/>
  <c r="DV168" i="21"/>
  <c r="DW168" i="21"/>
  <c r="DX168" i="21"/>
  <c r="DY168" i="21"/>
  <c r="DZ168" i="21"/>
  <c r="EA168" i="21"/>
  <c r="EB168" i="21"/>
  <c r="EC168" i="21"/>
  <c r="ED168" i="21"/>
  <c r="EE168" i="21"/>
  <c r="EF168" i="21"/>
  <c r="EG168" i="21"/>
  <c r="EH168" i="21"/>
  <c r="EI168" i="21"/>
  <c r="EJ168" i="21"/>
  <c r="EK168" i="21"/>
  <c r="EL168" i="21"/>
  <c r="EM168" i="21"/>
  <c r="EN168" i="21"/>
  <c r="EO168" i="21"/>
  <c r="EP168" i="21"/>
  <c r="EQ168" i="21"/>
  <c r="ER168" i="21"/>
  <c r="ES168" i="21"/>
  <c r="ET168" i="21"/>
  <c r="EU168" i="21"/>
  <c r="EV168" i="21"/>
  <c r="EW168" i="21"/>
  <c r="EX168" i="21"/>
  <c r="EY168" i="21"/>
  <c r="EZ168" i="21"/>
  <c r="FA168" i="21"/>
  <c r="FB168" i="21"/>
  <c r="FC168" i="21"/>
  <c r="FD168" i="21"/>
  <c r="FE168" i="21"/>
  <c r="FF168" i="21"/>
  <c r="FG168" i="21"/>
  <c r="FH168" i="21"/>
  <c r="FI168" i="21"/>
  <c r="FJ168" i="21"/>
  <c r="FK168" i="21"/>
  <c r="FL168" i="21"/>
  <c r="CF169" i="21"/>
  <c r="CG169" i="21"/>
  <c r="CH169" i="21"/>
  <c r="CI169" i="21"/>
  <c r="CJ169" i="21"/>
  <c r="DM169" i="21"/>
  <c r="DN169" i="21"/>
  <c r="DO169" i="21"/>
  <c r="DP169" i="21"/>
  <c r="DQ169" i="21"/>
  <c r="DR169" i="21"/>
  <c r="DS169" i="21"/>
  <c r="DT169" i="21"/>
  <c r="DU169" i="21"/>
  <c r="DV169" i="21"/>
  <c r="DW169" i="21"/>
  <c r="DX169" i="21"/>
  <c r="DY169" i="21"/>
  <c r="DZ169" i="21"/>
  <c r="EA169" i="21"/>
  <c r="EB169" i="21"/>
  <c r="EC169" i="21"/>
  <c r="ED169" i="21"/>
  <c r="EE169" i="21"/>
  <c r="EF169" i="21"/>
  <c r="EG169" i="21"/>
  <c r="EH169" i="21"/>
  <c r="EI169" i="21"/>
  <c r="EJ169" i="21"/>
  <c r="EK169" i="21"/>
  <c r="EL169" i="21"/>
  <c r="EM169" i="21"/>
  <c r="EN169" i="21"/>
  <c r="EO169" i="21"/>
  <c r="EP169" i="21"/>
  <c r="EQ169" i="21"/>
  <c r="ER169" i="21"/>
  <c r="ES169" i="21"/>
  <c r="ET169" i="21"/>
  <c r="EU169" i="21"/>
  <c r="EV169" i="21"/>
  <c r="EW169" i="21"/>
  <c r="EX169" i="21"/>
  <c r="EY169" i="21"/>
  <c r="EZ169" i="21"/>
  <c r="FA169" i="21"/>
  <c r="FB169" i="21"/>
  <c r="FC169" i="21"/>
  <c r="FD169" i="21"/>
  <c r="FE169" i="21"/>
  <c r="FF169" i="21"/>
  <c r="FG169" i="21"/>
  <c r="FH169" i="21"/>
  <c r="FI169" i="21"/>
  <c r="FJ169" i="21"/>
  <c r="FK169" i="21"/>
  <c r="FL169" i="21"/>
  <c r="CF170" i="21"/>
  <c r="CG170" i="21"/>
  <c r="CH170" i="21"/>
  <c r="CI170" i="21"/>
  <c r="CJ170" i="21"/>
  <c r="DM170" i="21"/>
  <c r="DN170" i="21"/>
  <c r="DO170" i="21"/>
  <c r="DP170" i="21"/>
  <c r="DQ170" i="21"/>
  <c r="DR170" i="21"/>
  <c r="DS170" i="21"/>
  <c r="DT170" i="21"/>
  <c r="DU170" i="21"/>
  <c r="DV170" i="21"/>
  <c r="DW170" i="21"/>
  <c r="DX170" i="21"/>
  <c r="DY170" i="21"/>
  <c r="DZ170" i="21"/>
  <c r="EA170" i="21"/>
  <c r="EB170" i="21"/>
  <c r="EC170" i="21"/>
  <c r="ED170" i="21"/>
  <c r="EE170" i="21"/>
  <c r="EF170" i="21"/>
  <c r="EG170" i="21"/>
  <c r="EH170" i="21"/>
  <c r="EI170" i="21"/>
  <c r="EJ170" i="21"/>
  <c r="EK170" i="21"/>
  <c r="EL170" i="21"/>
  <c r="EM170" i="21"/>
  <c r="EN170" i="21"/>
  <c r="EO170" i="21"/>
  <c r="EP170" i="21"/>
  <c r="EQ170" i="21"/>
  <c r="ER170" i="21"/>
  <c r="ES170" i="21"/>
  <c r="ET170" i="21"/>
  <c r="EU170" i="21"/>
  <c r="EV170" i="21"/>
  <c r="EW170" i="21"/>
  <c r="EX170" i="21"/>
  <c r="EY170" i="21"/>
  <c r="EZ170" i="21"/>
  <c r="FA170" i="21"/>
  <c r="FB170" i="21"/>
  <c r="FC170" i="21"/>
  <c r="FD170" i="21"/>
  <c r="FE170" i="21"/>
  <c r="FF170" i="21"/>
  <c r="FG170" i="21"/>
  <c r="FH170" i="21"/>
  <c r="FI170" i="21"/>
  <c r="FJ170" i="21"/>
  <c r="FK170" i="21"/>
  <c r="FL170" i="21"/>
  <c r="CF171" i="21"/>
  <c r="CG171" i="21"/>
  <c r="CH171" i="21"/>
  <c r="CI171" i="21"/>
  <c r="CJ171" i="21"/>
  <c r="DM171" i="21"/>
  <c r="DN171" i="21"/>
  <c r="DO171" i="21"/>
  <c r="DP171" i="21"/>
  <c r="DQ171" i="21"/>
  <c r="DR171" i="21"/>
  <c r="DS171" i="21"/>
  <c r="DT171" i="21"/>
  <c r="DU171" i="21"/>
  <c r="DV171" i="21"/>
  <c r="DW171" i="21"/>
  <c r="DX171" i="21"/>
  <c r="DY171" i="21"/>
  <c r="DZ171" i="21"/>
  <c r="EA171" i="21"/>
  <c r="EB171" i="21"/>
  <c r="EC171" i="21"/>
  <c r="ED171" i="21"/>
  <c r="EE171" i="21"/>
  <c r="EF171" i="21"/>
  <c r="EG171" i="21"/>
  <c r="EH171" i="21"/>
  <c r="EI171" i="21"/>
  <c r="EJ171" i="21"/>
  <c r="EK171" i="21"/>
  <c r="EL171" i="21"/>
  <c r="EM171" i="21"/>
  <c r="EN171" i="21"/>
  <c r="EO171" i="21"/>
  <c r="EP171" i="21"/>
  <c r="EQ171" i="21"/>
  <c r="ER171" i="21"/>
  <c r="ES171" i="21"/>
  <c r="ET171" i="21"/>
  <c r="EU171" i="21"/>
  <c r="EV171" i="21"/>
  <c r="EW171" i="21"/>
  <c r="EX171" i="21"/>
  <c r="EY171" i="21"/>
  <c r="EZ171" i="21"/>
  <c r="FA171" i="21"/>
  <c r="FB171" i="21"/>
  <c r="FC171" i="21"/>
  <c r="FD171" i="21"/>
  <c r="FE171" i="21"/>
  <c r="FF171" i="21"/>
  <c r="FG171" i="21"/>
  <c r="FH171" i="21"/>
  <c r="FI171" i="21"/>
  <c r="FJ171" i="21"/>
  <c r="FK171" i="21"/>
  <c r="FL171" i="21"/>
  <c r="CF172" i="21"/>
  <c r="CG172" i="21"/>
  <c r="CH172" i="21"/>
  <c r="CI172" i="21"/>
  <c r="CJ172" i="21"/>
  <c r="DM172" i="21"/>
  <c r="DN172" i="21"/>
  <c r="DO172" i="21"/>
  <c r="DP172" i="21"/>
  <c r="DQ172" i="21"/>
  <c r="DR172" i="21"/>
  <c r="DS172" i="21"/>
  <c r="DT172" i="21"/>
  <c r="DU172" i="21"/>
  <c r="DV172" i="21"/>
  <c r="DW172" i="21"/>
  <c r="DX172" i="21"/>
  <c r="DY172" i="21"/>
  <c r="DZ172" i="21"/>
  <c r="EA172" i="21"/>
  <c r="EB172" i="21"/>
  <c r="EC172" i="21"/>
  <c r="ED172" i="21"/>
  <c r="EE172" i="21"/>
  <c r="EF172" i="21"/>
  <c r="EG172" i="21"/>
  <c r="EH172" i="21"/>
  <c r="EI172" i="21"/>
  <c r="EJ172" i="21"/>
  <c r="EK172" i="21"/>
  <c r="EL172" i="21"/>
  <c r="EM172" i="21"/>
  <c r="EN172" i="21"/>
  <c r="EO172" i="21"/>
  <c r="EP172" i="21"/>
  <c r="EQ172" i="21"/>
  <c r="ER172" i="21"/>
  <c r="ES172" i="21"/>
  <c r="ET172" i="21"/>
  <c r="EU172" i="21"/>
  <c r="EV172" i="21"/>
  <c r="EW172" i="21"/>
  <c r="EX172" i="21"/>
  <c r="EY172" i="21"/>
  <c r="EZ172" i="21"/>
  <c r="FA172" i="21"/>
  <c r="FB172" i="21"/>
  <c r="FC172" i="21"/>
  <c r="FD172" i="21"/>
  <c r="FE172" i="21"/>
  <c r="FF172" i="21"/>
  <c r="FG172" i="21"/>
  <c r="FH172" i="21"/>
  <c r="FI172" i="21"/>
  <c r="FJ172" i="21"/>
  <c r="FK172" i="21"/>
  <c r="FL172" i="21"/>
  <c r="CF173" i="21"/>
  <c r="CG173" i="21"/>
  <c r="CH173" i="21"/>
  <c r="CI173" i="21"/>
  <c r="CJ173" i="21"/>
  <c r="DM173" i="21"/>
  <c r="DN173" i="21"/>
  <c r="DO173" i="21"/>
  <c r="DP173" i="21"/>
  <c r="DQ173" i="21"/>
  <c r="DR173" i="21"/>
  <c r="DS173" i="21"/>
  <c r="DT173" i="21"/>
  <c r="DU173" i="21"/>
  <c r="DV173" i="21"/>
  <c r="DW173" i="21"/>
  <c r="DX173" i="21"/>
  <c r="DY173" i="21"/>
  <c r="DZ173" i="21"/>
  <c r="EA173" i="21"/>
  <c r="EB173" i="21"/>
  <c r="EC173" i="21"/>
  <c r="ED173" i="21"/>
  <c r="EE173" i="21"/>
  <c r="EF173" i="21"/>
  <c r="EG173" i="21"/>
  <c r="EH173" i="21"/>
  <c r="EI173" i="21"/>
  <c r="EJ173" i="21"/>
  <c r="EK173" i="21"/>
  <c r="EL173" i="21"/>
  <c r="EM173" i="21"/>
  <c r="EN173" i="21"/>
  <c r="EO173" i="21"/>
  <c r="EP173" i="21"/>
  <c r="EQ173" i="21"/>
  <c r="ER173" i="21"/>
  <c r="ES173" i="21"/>
  <c r="ET173" i="21"/>
  <c r="EU173" i="21"/>
  <c r="EV173" i="21"/>
  <c r="EW173" i="21"/>
  <c r="EX173" i="21"/>
  <c r="EY173" i="21"/>
  <c r="EZ173" i="21"/>
  <c r="FA173" i="21"/>
  <c r="FB173" i="21"/>
  <c r="FC173" i="21"/>
  <c r="FD173" i="21"/>
  <c r="FE173" i="21"/>
  <c r="FF173" i="21"/>
  <c r="FG173" i="21"/>
  <c r="FH173" i="21"/>
  <c r="FI173" i="21"/>
  <c r="FJ173" i="21"/>
  <c r="FK173" i="21"/>
  <c r="FL173" i="21"/>
  <c r="CF174" i="21"/>
  <c r="CG174" i="21"/>
  <c r="CH174" i="21"/>
  <c r="CI174" i="21"/>
  <c r="CJ174" i="21"/>
  <c r="DM174" i="21"/>
  <c r="DN174" i="21"/>
  <c r="DO174" i="21"/>
  <c r="DP174" i="21"/>
  <c r="DQ174" i="21"/>
  <c r="DR174" i="21"/>
  <c r="DS174" i="21"/>
  <c r="DT174" i="21"/>
  <c r="DU174" i="21"/>
  <c r="DV174" i="21"/>
  <c r="DW174" i="21"/>
  <c r="DX174" i="21"/>
  <c r="DY174" i="21"/>
  <c r="DZ174" i="21"/>
  <c r="EA174" i="21"/>
  <c r="EB174" i="21"/>
  <c r="EC174" i="21"/>
  <c r="ED174" i="21"/>
  <c r="EE174" i="21"/>
  <c r="EF174" i="21"/>
  <c r="EG174" i="21"/>
  <c r="EH174" i="21"/>
  <c r="EI174" i="21"/>
  <c r="EJ174" i="21"/>
  <c r="EK174" i="21"/>
  <c r="EL174" i="21"/>
  <c r="EM174" i="21"/>
  <c r="EN174" i="21"/>
  <c r="EO174" i="21"/>
  <c r="EP174" i="21"/>
  <c r="EQ174" i="21"/>
  <c r="ER174" i="21"/>
  <c r="ES174" i="21"/>
  <c r="ET174" i="21"/>
  <c r="EU174" i="21"/>
  <c r="EV174" i="21"/>
  <c r="EW174" i="21"/>
  <c r="EX174" i="21"/>
  <c r="EY174" i="21"/>
  <c r="EZ174" i="21"/>
  <c r="FA174" i="21"/>
  <c r="FB174" i="21"/>
  <c r="FC174" i="21"/>
  <c r="FD174" i="21"/>
  <c r="FE174" i="21"/>
  <c r="FF174" i="21"/>
  <c r="FG174" i="21"/>
  <c r="FH174" i="21"/>
  <c r="FI174" i="21"/>
  <c r="FJ174" i="21"/>
  <c r="FK174" i="21"/>
  <c r="FL174" i="21"/>
  <c r="CF175" i="21"/>
  <c r="CG175" i="21"/>
  <c r="CH175" i="21"/>
  <c r="CI175" i="21"/>
  <c r="CJ175" i="21"/>
  <c r="DM175" i="21"/>
  <c r="DN175" i="21"/>
  <c r="DO175" i="21"/>
  <c r="DP175" i="21"/>
  <c r="DQ175" i="21"/>
  <c r="DR175" i="21"/>
  <c r="DS175" i="21"/>
  <c r="DT175" i="21"/>
  <c r="DU175" i="21"/>
  <c r="DV175" i="21"/>
  <c r="DW175" i="21"/>
  <c r="DX175" i="21"/>
  <c r="DY175" i="21"/>
  <c r="DZ175" i="21"/>
  <c r="EA175" i="21"/>
  <c r="EB175" i="21"/>
  <c r="EC175" i="21"/>
  <c r="ED175" i="21"/>
  <c r="EE175" i="21"/>
  <c r="EF175" i="21"/>
  <c r="EG175" i="21"/>
  <c r="EH175" i="21"/>
  <c r="EI175" i="21"/>
  <c r="EJ175" i="21"/>
  <c r="EK175" i="21"/>
  <c r="EL175" i="21"/>
  <c r="EM175" i="21"/>
  <c r="EN175" i="21"/>
  <c r="EO175" i="21"/>
  <c r="EP175" i="21"/>
  <c r="EQ175" i="21"/>
  <c r="ER175" i="21"/>
  <c r="ES175" i="21"/>
  <c r="ET175" i="21"/>
  <c r="EU175" i="21"/>
  <c r="EV175" i="21"/>
  <c r="EW175" i="21"/>
  <c r="EX175" i="21"/>
  <c r="EY175" i="21"/>
  <c r="EZ175" i="21"/>
  <c r="FA175" i="21"/>
  <c r="FB175" i="21"/>
  <c r="FC175" i="21"/>
  <c r="FD175" i="21"/>
  <c r="FE175" i="21"/>
  <c r="FF175" i="21"/>
  <c r="FG175" i="21"/>
  <c r="FH175" i="21"/>
  <c r="FI175" i="21"/>
  <c r="FJ175" i="21"/>
  <c r="FK175" i="21"/>
  <c r="FL175" i="21"/>
  <c r="CF176" i="21"/>
  <c r="CG176" i="21"/>
  <c r="CH176" i="21"/>
  <c r="CI176" i="21"/>
  <c r="CJ176" i="21"/>
  <c r="DM176" i="21"/>
  <c r="DN176" i="21"/>
  <c r="DO176" i="21"/>
  <c r="DP176" i="21"/>
  <c r="DQ176" i="21"/>
  <c r="DR176" i="21"/>
  <c r="DS176" i="21"/>
  <c r="DT176" i="21"/>
  <c r="DU176" i="21"/>
  <c r="DV176" i="21"/>
  <c r="DW176" i="21"/>
  <c r="DX176" i="21"/>
  <c r="DY176" i="21"/>
  <c r="DZ176" i="21"/>
  <c r="EA176" i="21"/>
  <c r="EB176" i="21"/>
  <c r="EC176" i="21"/>
  <c r="ED176" i="21"/>
  <c r="EE176" i="21"/>
  <c r="EF176" i="21"/>
  <c r="EG176" i="21"/>
  <c r="EH176" i="21"/>
  <c r="EI176" i="21"/>
  <c r="EJ176" i="21"/>
  <c r="EK176" i="21"/>
  <c r="EL176" i="21"/>
  <c r="EM176" i="21"/>
  <c r="EN176" i="21"/>
  <c r="EO176" i="21"/>
  <c r="EP176" i="21"/>
  <c r="EQ176" i="21"/>
  <c r="ER176" i="21"/>
  <c r="ES176" i="21"/>
  <c r="ET176" i="21"/>
  <c r="EU176" i="21"/>
  <c r="EV176" i="21"/>
  <c r="EW176" i="21"/>
  <c r="EX176" i="21"/>
  <c r="EY176" i="21"/>
  <c r="EZ176" i="21"/>
  <c r="FA176" i="21"/>
  <c r="FB176" i="21"/>
  <c r="FC176" i="21"/>
  <c r="FD176" i="21"/>
  <c r="FE176" i="21"/>
  <c r="FF176" i="21"/>
  <c r="FG176" i="21"/>
  <c r="FH176" i="21"/>
  <c r="FI176" i="21"/>
  <c r="FJ176" i="21"/>
  <c r="FK176" i="21"/>
  <c r="FL176" i="21"/>
  <c r="CF177" i="21"/>
  <c r="CG177" i="21"/>
  <c r="CH177" i="21"/>
  <c r="CI177" i="21"/>
  <c r="CJ177" i="21"/>
  <c r="DM177" i="21"/>
  <c r="DN177" i="21"/>
  <c r="DO177" i="21"/>
  <c r="DP177" i="21"/>
  <c r="DQ177" i="21"/>
  <c r="DR177" i="21"/>
  <c r="DS177" i="21"/>
  <c r="DT177" i="21"/>
  <c r="DU177" i="21"/>
  <c r="DV177" i="21"/>
  <c r="DW177" i="21"/>
  <c r="DX177" i="21"/>
  <c r="DY177" i="21"/>
  <c r="DZ177" i="21"/>
  <c r="EA177" i="21"/>
  <c r="EB177" i="21"/>
  <c r="EC177" i="21"/>
  <c r="ED177" i="21"/>
  <c r="EE177" i="21"/>
  <c r="EF177" i="21"/>
  <c r="EG177" i="21"/>
  <c r="EH177" i="21"/>
  <c r="EI177" i="21"/>
  <c r="EJ177" i="21"/>
  <c r="EK177" i="21"/>
  <c r="EL177" i="21"/>
  <c r="EM177" i="21"/>
  <c r="EN177" i="21"/>
  <c r="EO177" i="21"/>
  <c r="EP177" i="21"/>
  <c r="EQ177" i="21"/>
  <c r="ER177" i="21"/>
  <c r="ES177" i="21"/>
  <c r="ET177" i="21"/>
  <c r="EU177" i="21"/>
  <c r="EV177" i="21"/>
  <c r="EW177" i="21"/>
  <c r="EX177" i="21"/>
  <c r="EY177" i="21"/>
  <c r="EZ177" i="21"/>
  <c r="FA177" i="21"/>
  <c r="FB177" i="21"/>
  <c r="FC177" i="21"/>
  <c r="FD177" i="21"/>
  <c r="FE177" i="21"/>
  <c r="FF177" i="21"/>
  <c r="FG177" i="21"/>
  <c r="FH177" i="21"/>
  <c r="FI177" i="21"/>
  <c r="FJ177" i="21"/>
  <c r="FK177" i="21"/>
  <c r="FL177" i="21"/>
  <c r="CF178" i="21"/>
  <c r="CG178" i="21"/>
  <c r="CH178" i="21"/>
  <c r="CI178" i="21"/>
  <c r="CJ178" i="21"/>
  <c r="DM178" i="21"/>
  <c r="DN178" i="21"/>
  <c r="DO178" i="21"/>
  <c r="DP178" i="21"/>
  <c r="DQ178" i="21"/>
  <c r="DR178" i="21"/>
  <c r="DS178" i="21"/>
  <c r="DT178" i="21"/>
  <c r="DU178" i="21"/>
  <c r="DV178" i="21"/>
  <c r="DW178" i="21"/>
  <c r="DX178" i="21"/>
  <c r="DY178" i="21"/>
  <c r="DZ178" i="21"/>
  <c r="EA178" i="21"/>
  <c r="EB178" i="21"/>
  <c r="EC178" i="21"/>
  <c r="ED178" i="21"/>
  <c r="EE178" i="21"/>
  <c r="EF178" i="21"/>
  <c r="EG178" i="21"/>
  <c r="EH178" i="21"/>
  <c r="EI178" i="21"/>
  <c r="EJ178" i="21"/>
  <c r="EK178" i="21"/>
  <c r="EL178" i="21"/>
  <c r="EM178" i="21"/>
  <c r="EN178" i="21"/>
  <c r="EO178" i="21"/>
  <c r="EP178" i="21"/>
  <c r="EQ178" i="21"/>
  <c r="ER178" i="21"/>
  <c r="ES178" i="21"/>
  <c r="ET178" i="21"/>
  <c r="EU178" i="21"/>
  <c r="EV178" i="21"/>
  <c r="EW178" i="21"/>
  <c r="EX178" i="21"/>
  <c r="EY178" i="21"/>
  <c r="EZ178" i="21"/>
  <c r="FA178" i="21"/>
  <c r="FB178" i="21"/>
  <c r="FC178" i="21"/>
  <c r="FD178" i="21"/>
  <c r="FE178" i="21"/>
  <c r="FF178" i="21"/>
  <c r="FG178" i="21"/>
  <c r="FH178" i="21"/>
  <c r="FI178" i="21"/>
  <c r="FJ178" i="21"/>
  <c r="FK178" i="21"/>
  <c r="FL178" i="21"/>
  <c r="CF179" i="21"/>
  <c r="CG179" i="21"/>
  <c r="CH179" i="21"/>
  <c r="CI179" i="21"/>
  <c r="CJ179" i="21"/>
  <c r="DM179" i="21"/>
  <c r="DN179" i="21"/>
  <c r="DO179" i="21"/>
  <c r="DP179" i="21"/>
  <c r="DQ179" i="21"/>
  <c r="DR179" i="21"/>
  <c r="DS179" i="21"/>
  <c r="DT179" i="21"/>
  <c r="DU179" i="21"/>
  <c r="DV179" i="21"/>
  <c r="DW179" i="21"/>
  <c r="DX179" i="21"/>
  <c r="DY179" i="21"/>
  <c r="DZ179" i="21"/>
  <c r="EA179" i="21"/>
  <c r="EB179" i="21"/>
  <c r="EC179" i="21"/>
  <c r="ED179" i="21"/>
  <c r="EE179" i="21"/>
  <c r="EF179" i="21"/>
  <c r="EG179" i="21"/>
  <c r="EH179" i="21"/>
  <c r="EI179" i="21"/>
  <c r="EJ179" i="21"/>
  <c r="EK179" i="21"/>
  <c r="EL179" i="21"/>
  <c r="EM179" i="21"/>
  <c r="EN179" i="21"/>
  <c r="EO179" i="21"/>
  <c r="EP179" i="21"/>
  <c r="EQ179" i="21"/>
  <c r="ER179" i="21"/>
  <c r="ES179" i="21"/>
  <c r="ET179" i="21"/>
  <c r="EU179" i="21"/>
  <c r="EV179" i="21"/>
  <c r="EW179" i="21"/>
  <c r="EX179" i="21"/>
  <c r="EY179" i="21"/>
  <c r="EZ179" i="21"/>
  <c r="FA179" i="21"/>
  <c r="FB179" i="21"/>
  <c r="FC179" i="21"/>
  <c r="FD179" i="21"/>
  <c r="FE179" i="21"/>
  <c r="FF179" i="21"/>
  <c r="FG179" i="21"/>
  <c r="FH179" i="21"/>
  <c r="FI179" i="21"/>
  <c r="FJ179" i="21"/>
  <c r="FK179" i="21"/>
  <c r="FL179" i="21"/>
  <c r="CF180" i="21"/>
  <c r="CG180" i="21"/>
  <c r="CH180" i="21"/>
  <c r="CI180" i="21"/>
  <c r="CJ180" i="21"/>
  <c r="DM180" i="21"/>
  <c r="DN180" i="21"/>
  <c r="DO180" i="21"/>
  <c r="DP180" i="21"/>
  <c r="DQ180" i="21"/>
  <c r="DR180" i="21"/>
  <c r="DS180" i="21"/>
  <c r="DT180" i="21"/>
  <c r="DU180" i="21"/>
  <c r="DV180" i="21"/>
  <c r="DW180" i="21"/>
  <c r="DX180" i="21"/>
  <c r="DY180" i="21"/>
  <c r="DZ180" i="21"/>
  <c r="EA180" i="21"/>
  <c r="EB180" i="21"/>
  <c r="EC180" i="21"/>
  <c r="ED180" i="21"/>
  <c r="EE180" i="21"/>
  <c r="EF180" i="21"/>
  <c r="EG180" i="21"/>
  <c r="EH180" i="21"/>
  <c r="EI180" i="21"/>
  <c r="EJ180" i="21"/>
  <c r="EK180" i="21"/>
  <c r="EL180" i="21"/>
  <c r="EM180" i="21"/>
  <c r="EN180" i="21"/>
  <c r="EO180" i="21"/>
  <c r="EP180" i="21"/>
  <c r="EQ180" i="21"/>
  <c r="ER180" i="21"/>
  <c r="ES180" i="21"/>
  <c r="ET180" i="21"/>
  <c r="EU180" i="21"/>
  <c r="EV180" i="21"/>
  <c r="EW180" i="21"/>
  <c r="EX180" i="21"/>
  <c r="EY180" i="21"/>
  <c r="EZ180" i="21"/>
  <c r="FA180" i="21"/>
  <c r="FB180" i="21"/>
  <c r="FC180" i="21"/>
  <c r="FD180" i="21"/>
  <c r="FE180" i="21"/>
  <c r="FF180" i="21"/>
  <c r="FG180" i="21"/>
  <c r="FH180" i="21"/>
  <c r="FI180" i="21"/>
  <c r="FJ180" i="21"/>
  <c r="FK180" i="21"/>
  <c r="FL180" i="21"/>
  <c r="CF181" i="21"/>
  <c r="CG181" i="21"/>
  <c r="CH181" i="21"/>
  <c r="CI181" i="21"/>
  <c r="CJ181" i="21"/>
  <c r="DM181" i="21"/>
  <c r="DN181" i="21"/>
  <c r="DO181" i="21"/>
  <c r="DP181" i="21"/>
  <c r="DQ181" i="21"/>
  <c r="DR181" i="21"/>
  <c r="DS181" i="21"/>
  <c r="DT181" i="21"/>
  <c r="DU181" i="21"/>
  <c r="DV181" i="21"/>
  <c r="DW181" i="21"/>
  <c r="DX181" i="21"/>
  <c r="DY181" i="21"/>
  <c r="DZ181" i="21"/>
  <c r="EA181" i="21"/>
  <c r="EB181" i="21"/>
  <c r="EC181" i="21"/>
  <c r="ED181" i="21"/>
  <c r="EE181" i="21"/>
  <c r="EF181" i="21"/>
  <c r="EG181" i="21"/>
  <c r="EH181" i="21"/>
  <c r="EI181" i="21"/>
  <c r="EJ181" i="21"/>
  <c r="EK181" i="21"/>
  <c r="EL181" i="21"/>
  <c r="EM181" i="21"/>
  <c r="EN181" i="21"/>
  <c r="EO181" i="21"/>
  <c r="EP181" i="21"/>
  <c r="EQ181" i="21"/>
  <c r="ER181" i="21"/>
  <c r="ES181" i="21"/>
  <c r="ET181" i="21"/>
  <c r="EU181" i="21"/>
  <c r="EV181" i="21"/>
  <c r="EW181" i="21"/>
  <c r="EX181" i="21"/>
  <c r="EY181" i="21"/>
  <c r="EZ181" i="21"/>
  <c r="FA181" i="21"/>
  <c r="FB181" i="21"/>
  <c r="FC181" i="21"/>
  <c r="FD181" i="21"/>
  <c r="FE181" i="21"/>
  <c r="FF181" i="21"/>
  <c r="FG181" i="21"/>
  <c r="FH181" i="21"/>
  <c r="FI181" i="21"/>
  <c r="FJ181" i="21"/>
  <c r="FK181" i="21"/>
  <c r="FL181" i="21"/>
  <c r="CF182" i="21"/>
  <c r="CG182" i="21"/>
  <c r="CH182" i="21"/>
  <c r="CI182" i="21"/>
  <c r="CJ182" i="21"/>
  <c r="DM182" i="21"/>
  <c r="DN182" i="21"/>
  <c r="DO182" i="21"/>
  <c r="DP182" i="21"/>
  <c r="DQ182" i="21"/>
  <c r="DR182" i="21"/>
  <c r="DS182" i="21"/>
  <c r="DT182" i="21"/>
  <c r="DU182" i="21"/>
  <c r="DV182" i="21"/>
  <c r="DW182" i="21"/>
  <c r="DX182" i="21"/>
  <c r="DY182" i="21"/>
  <c r="DZ182" i="21"/>
  <c r="EA182" i="21"/>
  <c r="EB182" i="21"/>
  <c r="EC182" i="21"/>
  <c r="ED182" i="21"/>
  <c r="EE182" i="21"/>
  <c r="EF182" i="21"/>
  <c r="EG182" i="21"/>
  <c r="EH182" i="21"/>
  <c r="EI182" i="21"/>
  <c r="EJ182" i="21"/>
  <c r="EK182" i="21"/>
  <c r="EL182" i="21"/>
  <c r="EM182" i="21"/>
  <c r="EN182" i="21"/>
  <c r="EO182" i="21"/>
  <c r="EP182" i="21"/>
  <c r="EQ182" i="21"/>
  <c r="ER182" i="21"/>
  <c r="ES182" i="21"/>
  <c r="ET182" i="21"/>
  <c r="EU182" i="21"/>
  <c r="EV182" i="21"/>
  <c r="EW182" i="21"/>
  <c r="EX182" i="21"/>
  <c r="EY182" i="21"/>
  <c r="EZ182" i="21"/>
  <c r="FA182" i="21"/>
  <c r="FB182" i="21"/>
  <c r="FC182" i="21"/>
  <c r="FD182" i="21"/>
  <c r="FE182" i="21"/>
  <c r="FF182" i="21"/>
  <c r="FG182" i="21"/>
  <c r="FH182" i="21"/>
  <c r="FI182" i="21"/>
  <c r="FJ182" i="21"/>
  <c r="FK182" i="21"/>
  <c r="FL182" i="21"/>
  <c r="CF183" i="21"/>
  <c r="CG183" i="21"/>
  <c r="CH183" i="21"/>
  <c r="CI183" i="21"/>
  <c r="CJ183" i="21"/>
  <c r="DM183" i="21"/>
  <c r="DN183" i="21"/>
  <c r="DO183" i="21"/>
  <c r="DP183" i="21"/>
  <c r="DQ183" i="21"/>
  <c r="DR183" i="21"/>
  <c r="DS183" i="21"/>
  <c r="DT183" i="21"/>
  <c r="DU183" i="21"/>
  <c r="DV183" i="21"/>
  <c r="DW183" i="21"/>
  <c r="DX183" i="21"/>
  <c r="DY183" i="21"/>
  <c r="DZ183" i="21"/>
  <c r="EA183" i="21"/>
  <c r="EB183" i="21"/>
  <c r="EC183" i="21"/>
  <c r="ED183" i="21"/>
  <c r="EE183" i="21"/>
  <c r="EF183" i="21"/>
  <c r="EG183" i="21"/>
  <c r="EH183" i="21"/>
  <c r="EI183" i="21"/>
  <c r="EJ183" i="21"/>
  <c r="EK183" i="21"/>
  <c r="EL183" i="21"/>
  <c r="EM183" i="21"/>
  <c r="EN183" i="21"/>
  <c r="EO183" i="21"/>
  <c r="EP183" i="21"/>
  <c r="EQ183" i="21"/>
  <c r="ER183" i="21"/>
  <c r="ES183" i="21"/>
  <c r="ET183" i="21"/>
  <c r="EU183" i="21"/>
  <c r="EV183" i="21"/>
  <c r="EW183" i="21"/>
  <c r="EX183" i="21"/>
  <c r="EY183" i="21"/>
  <c r="EZ183" i="21"/>
  <c r="FA183" i="21"/>
  <c r="FB183" i="21"/>
  <c r="FC183" i="21"/>
  <c r="FD183" i="21"/>
  <c r="FE183" i="21"/>
  <c r="FF183" i="21"/>
  <c r="FG183" i="21"/>
  <c r="FH183" i="21"/>
  <c r="FI183" i="21"/>
  <c r="FJ183" i="21"/>
  <c r="FK183" i="21"/>
  <c r="FL183" i="21"/>
  <c r="CF184" i="21"/>
  <c r="CG184" i="21"/>
  <c r="CH184" i="21"/>
  <c r="CI184" i="21"/>
  <c r="CJ184" i="21"/>
  <c r="DM184" i="21"/>
  <c r="DN184" i="21"/>
  <c r="DO184" i="21"/>
  <c r="DP184" i="21"/>
  <c r="DQ184" i="21"/>
  <c r="DR184" i="21"/>
  <c r="DS184" i="21"/>
  <c r="DT184" i="21"/>
  <c r="DU184" i="21"/>
  <c r="DV184" i="21"/>
  <c r="DW184" i="21"/>
  <c r="DX184" i="21"/>
  <c r="DY184" i="21"/>
  <c r="DZ184" i="21"/>
  <c r="EA184" i="21"/>
  <c r="EB184" i="21"/>
  <c r="EC184" i="21"/>
  <c r="ED184" i="21"/>
  <c r="EE184" i="21"/>
  <c r="EF184" i="21"/>
  <c r="EG184" i="21"/>
  <c r="EH184" i="21"/>
  <c r="EI184" i="21"/>
  <c r="EJ184" i="21"/>
  <c r="EK184" i="21"/>
  <c r="EL184" i="21"/>
  <c r="EM184" i="21"/>
  <c r="EN184" i="21"/>
  <c r="EO184" i="21"/>
  <c r="EP184" i="21"/>
  <c r="EQ184" i="21"/>
  <c r="ER184" i="21"/>
  <c r="ES184" i="21"/>
  <c r="ET184" i="21"/>
  <c r="EU184" i="21"/>
  <c r="EV184" i="21"/>
  <c r="EW184" i="21"/>
  <c r="EX184" i="21"/>
  <c r="EY184" i="21"/>
  <c r="EZ184" i="21"/>
  <c r="FA184" i="21"/>
  <c r="FB184" i="21"/>
  <c r="FC184" i="21"/>
  <c r="FD184" i="21"/>
  <c r="FE184" i="21"/>
  <c r="FF184" i="21"/>
  <c r="FG184" i="21"/>
  <c r="FH184" i="21"/>
  <c r="FI184" i="21"/>
  <c r="FJ184" i="21"/>
  <c r="FK184" i="21"/>
  <c r="FL184" i="21"/>
  <c r="CF185" i="21"/>
  <c r="CG185" i="21"/>
  <c r="CH185" i="21"/>
  <c r="CI185" i="21"/>
  <c r="CJ185" i="21"/>
  <c r="DM185" i="21"/>
  <c r="DN185" i="21"/>
  <c r="DO185" i="21"/>
  <c r="DP185" i="21"/>
  <c r="DQ185" i="21"/>
  <c r="DR185" i="21"/>
  <c r="DS185" i="21"/>
  <c r="DT185" i="21"/>
  <c r="DU185" i="21"/>
  <c r="DV185" i="21"/>
  <c r="DW185" i="21"/>
  <c r="DX185" i="21"/>
  <c r="DY185" i="21"/>
  <c r="DZ185" i="21"/>
  <c r="EA185" i="21"/>
  <c r="EB185" i="21"/>
  <c r="EC185" i="21"/>
  <c r="ED185" i="21"/>
  <c r="EE185" i="21"/>
  <c r="EF185" i="21"/>
  <c r="EG185" i="21"/>
  <c r="EH185" i="21"/>
  <c r="EI185" i="21"/>
  <c r="EJ185" i="21"/>
  <c r="EK185" i="21"/>
  <c r="EL185" i="21"/>
  <c r="EM185" i="21"/>
  <c r="EN185" i="21"/>
  <c r="EO185" i="21"/>
  <c r="EP185" i="21"/>
  <c r="EQ185" i="21"/>
  <c r="ER185" i="21"/>
  <c r="ES185" i="21"/>
  <c r="ET185" i="21"/>
  <c r="EU185" i="21"/>
  <c r="EV185" i="21"/>
  <c r="EW185" i="21"/>
  <c r="EX185" i="21"/>
  <c r="EY185" i="21"/>
  <c r="EZ185" i="21"/>
  <c r="FA185" i="21"/>
  <c r="FB185" i="21"/>
  <c r="FC185" i="21"/>
  <c r="FD185" i="21"/>
  <c r="FE185" i="21"/>
  <c r="FF185" i="21"/>
  <c r="FG185" i="21"/>
  <c r="FH185" i="21"/>
  <c r="FI185" i="21"/>
  <c r="FJ185" i="21"/>
  <c r="FK185" i="21"/>
  <c r="FL185" i="21"/>
  <c r="CF186" i="21"/>
  <c r="CG186" i="21"/>
  <c r="CH186" i="21"/>
  <c r="CI186" i="21"/>
  <c r="CJ186" i="21"/>
  <c r="DM186" i="21"/>
  <c r="DN186" i="21"/>
  <c r="DO186" i="21"/>
  <c r="DP186" i="21"/>
  <c r="DQ186" i="21"/>
  <c r="DR186" i="21"/>
  <c r="DS186" i="21"/>
  <c r="DT186" i="21"/>
  <c r="DU186" i="21"/>
  <c r="DV186" i="21"/>
  <c r="DW186" i="21"/>
  <c r="DX186" i="21"/>
  <c r="DY186" i="21"/>
  <c r="DZ186" i="21"/>
  <c r="EA186" i="21"/>
  <c r="EB186" i="21"/>
  <c r="EC186" i="21"/>
  <c r="ED186" i="21"/>
  <c r="EE186" i="21"/>
  <c r="EF186" i="21"/>
  <c r="EG186" i="21"/>
  <c r="EH186" i="21"/>
  <c r="EI186" i="21"/>
  <c r="EJ186" i="21"/>
  <c r="EK186" i="21"/>
  <c r="EL186" i="21"/>
  <c r="EM186" i="21"/>
  <c r="EN186" i="21"/>
  <c r="EO186" i="21"/>
  <c r="EP186" i="21"/>
  <c r="EQ186" i="21"/>
  <c r="ER186" i="21"/>
  <c r="ES186" i="21"/>
  <c r="ET186" i="21"/>
  <c r="EU186" i="21"/>
  <c r="EV186" i="21"/>
  <c r="EW186" i="21"/>
  <c r="EX186" i="21"/>
  <c r="EY186" i="21"/>
  <c r="EZ186" i="21"/>
  <c r="FA186" i="21"/>
  <c r="FB186" i="21"/>
  <c r="FC186" i="21"/>
  <c r="FD186" i="21"/>
  <c r="FE186" i="21"/>
  <c r="FF186" i="21"/>
  <c r="FG186" i="21"/>
  <c r="FH186" i="21"/>
  <c r="FI186" i="21"/>
  <c r="FJ186" i="21"/>
  <c r="FK186" i="21"/>
  <c r="FL186" i="21"/>
  <c r="CF187" i="21"/>
  <c r="CG187" i="21"/>
  <c r="CH187" i="21"/>
  <c r="CI187" i="21"/>
  <c r="CJ187" i="21"/>
  <c r="DM187" i="21"/>
  <c r="DN187" i="21"/>
  <c r="DO187" i="21"/>
  <c r="DP187" i="21"/>
  <c r="DQ187" i="21"/>
  <c r="DR187" i="21"/>
  <c r="DS187" i="21"/>
  <c r="DT187" i="21"/>
  <c r="DU187" i="21"/>
  <c r="DV187" i="21"/>
  <c r="DW187" i="21"/>
  <c r="DX187" i="21"/>
  <c r="DY187" i="21"/>
  <c r="DZ187" i="21"/>
  <c r="EA187" i="21"/>
  <c r="EB187" i="21"/>
  <c r="EC187" i="21"/>
  <c r="ED187" i="21"/>
  <c r="EE187" i="21"/>
  <c r="EF187" i="21"/>
  <c r="EG187" i="21"/>
  <c r="EH187" i="21"/>
  <c r="EI187" i="21"/>
  <c r="EJ187" i="21"/>
  <c r="EK187" i="21"/>
  <c r="EL187" i="21"/>
  <c r="EM187" i="21"/>
  <c r="EN187" i="21"/>
  <c r="EO187" i="21"/>
  <c r="EP187" i="21"/>
  <c r="EQ187" i="21"/>
  <c r="ER187" i="21"/>
  <c r="ES187" i="21"/>
  <c r="ET187" i="21"/>
  <c r="EU187" i="21"/>
  <c r="EV187" i="21"/>
  <c r="EW187" i="21"/>
  <c r="EX187" i="21"/>
  <c r="EY187" i="21"/>
  <c r="EZ187" i="21"/>
  <c r="FA187" i="21"/>
  <c r="FB187" i="21"/>
  <c r="FC187" i="21"/>
  <c r="FD187" i="21"/>
  <c r="FE187" i="21"/>
  <c r="FF187" i="21"/>
  <c r="FG187" i="21"/>
  <c r="FH187" i="21"/>
  <c r="FI187" i="21"/>
  <c r="FJ187" i="21"/>
  <c r="FK187" i="21"/>
  <c r="FL187" i="21"/>
  <c r="CF188" i="21"/>
  <c r="CG188" i="21"/>
  <c r="CH188" i="21"/>
  <c r="CI188" i="21"/>
  <c r="CJ188" i="21"/>
  <c r="DM188" i="21"/>
  <c r="DN188" i="21"/>
  <c r="DO188" i="21"/>
  <c r="DP188" i="21"/>
  <c r="DQ188" i="21"/>
  <c r="DR188" i="21"/>
  <c r="DS188" i="21"/>
  <c r="DT188" i="21"/>
  <c r="DU188" i="21"/>
  <c r="DV188" i="21"/>
  <c r="DW188" i="21"/>
  <c r="DX188" i="21"/>
  <c r="DY188" i="21"/>
  <c r="DZ188" i="21"/>
  <c r="EA188" i="21"/>
  <c r="EB188" i="21"/>
  <c r="EC188" i="21"/>
  <c r="ED188" i="21"/>
  <c r="EE188" i="21"/>
  <c r="EF188" i="21"/>
  <c r="EG188" i="21"/>
  <c r="EH188" i="21"/>
  <c r="EI188" i="21"/>
  <c r="EJ188" i="21"/>
  <c r="EK188" i="21"/>
  <c r="EL188" i="21"/>
  <c r="EM188" i="21"/>
  <c r="EN188" i="21"/>
  <c r="EO188" i="21"/>
  <c r="EP188" i="21"/>
  <c r="EQ188" i="21"/>
  <c r="ER188" i="21"/>
  <c r="ES188" i="21"/>
  <c r="ET188" i="21"/>
  <c r="EU188" i="21"/>
  <c r="EV188" i="21"/>
  <c r="EW188" i="21"/>
  <c r="EX188" i="21"/>
  <c r="EY188" i="21"/>
  <c r="EZ188" i="21"/>
  <c r="FA188" i="21"/>
  <c r="FB188" i="21"/>
  <c r="FC188" i="21"/>
  <c r="FD188" i="21"/>
  <c r="FE188" i="21"/>
  <c r="FF188" i="21"/>
  <c r="FG188" i="21"/>
  <c r="FH188" i="21"/>
  <c r="FI188" i="21"/>
  <c r="FJ188" i="21"/>
  <c r="FK188" i="21"/>
  <c r="FL188" i="21"/>
  <c r="CF189" i="21"/>
  <c r="CG189" i="21"/>
  <c r="CH189" i="21"/>
  <c r="CI189" i="21"/>
  <c r="CJ189" i="21"/>
  <c r="DM189" i="21"/>
  <c r="DN189" i="21"/>
  <c r="DO189" i="21"/>
  <c r="DP189" i="21"/>
  <c r="DQ189" i="21"/>
  <c r="DR189" i="21"/>
  <c r="DS189" i="21"/>
  <c r="DT189" i="21"/>
  <c r="DU189" i="21"/>
  <c r="DV189" i="21"/>
  <c r="DW189" i="21"/>
  <c r="DX189" i="21"/>
  <c r="DY189" i="21"/>
  <c r="DZ189" i="21"/>
  <c r="EA189" i="21"/>
  <c r="EB189" i="21"/>
  <c r="EC189" i="21"/>
  <c r="ED189" i="21"/>
  <c r="EE189" i="21"/>
  <c r="EF189" i="21"/>
  <c r="EG189" i="21"/>
  <c r="EH189" i="21"/>
  <c r="EI189" i="21"/>
  <c r="EJ189" i="21"/>
  <c r="EK189" i="21"/>
  <c r="EL189" i="21"/>
  <c r="EM189" i="21"/>
  <c r="EN189" i="21"/>
  <c r="EO189" i="21"/>
  <c r="EP189" i="21"/>
  <c r="EQ189" i="21"/>
  <c r="ER189" i="21"/>
  <c r="ES189" i="21"/>
  <c r="ET189" i="21"/>
  <c r="EU189" i="21"/>
  <c r="EV189" i="21"/>
  <c r="EW189" i="21"/>
  <c r="EX189" i="21"/>
  <c r="EY189" i="21"/>
  <c r="EZ189" i="21"/>
  <c r="FA189" i="21"/>
  <c r="FB189" i="21"/>
  <c r="FC189" i="21"/>
  <c r="FD189" i="21"/>
  <c r="FE189" i="21"/>
  <c r="FF189" i="21"/>
  <c r="FG189" i="21"/>
  <c r="FH189" i="21"/>
  <c r="FI189" i="21"/>
  <c r="FJ189" i="21"/>
  <c r="FK189" i="21"/>
  <c r="FL189" i="21"/>
  <c r="CF190" i="21"/>
  <c r="CG190" i="21"/>
  <c r="CH190" i="21"/>
  <c r="CI190" i="21"/>
  <c r="DM190" i="21"/>
  <c r="DN190" i="21"/>
  <c r="DO190" i="21"/>
  <c r="DP190" i="21"/>
  <c r="DQ190" i="21"/>
  <c r="DR190" i="21"/>
  <c r="DS190" i="21"/>
  <c r="DT190" i="21"/>
  <c r="DU190" i="21"/>
  <c r="DV190" i="21"/>
  <c r="DW190" i="21"/>
  <c r="DX190" i="21"/>
  <c r="DY190" i="21"/>
  <c r="DZ190" i="21"/>
  <c r="EA190" i="21"/>
  <c r="EB190" i="21"/>
  <c r="EC190" i="21"/>
  <c r="ED190" i="21"/>
  <c r="EE190" i="21"/>
  <c r="EF190" i="21"/>
  <c r="EG190" i="21"/>
  <c r="EH190" i="21"/>
  <c r="EI190" i="21"/>
  <c r="EJ190" i="21"/>
  <c r="EK190" i="21"/>
  <c r="EL190" i="21"/>
  <c r="EM190" i="21"/>
  <c r="EN190" i="21"/>
  <c r="EO190" i="21"/>
  <c r="EP190" i="21"/>
  <c r="EQ190" i="21"/>
  <c r="ER190" i="21"/>
  <c r="ES190" i="21"/>
  <c r="ET190" i="21"/>
  <c r="EU190" i="21"/>
  <c r="EV190" i="21"/>
  <c r="EW190" i="21"/>
  <c r="EX190" i="21"/>
  <c r="EY190" i="21"/>
  <c r="EZ190" i="21"/>
  <c r="FA190" i="21"/>
  <c r="FB190" i="21"/>
  <c r="FC190" i="21"/>
  <c r="FD190" i="21"/>
  <c r="FE190" i="21"/>
  <c r="FF190" i="21"/>
  <c r="FG190" i="21"/>
  <c r="FH190" i="21"/>
  <c r="FI190" i="21"/>
  <c r="FJ190" i="21"/>
  <c r="FK190" i="21"/>
  <c r="FL190" i="21"/>
  <c r="CF191" i="21"/>
  <c r="CG191" i="21"/>
  <c r="CH191" i="21"/>
  <c r="CI191" i="21"/>
  <c r="DM191" i="21"/>
  <c r="DN191" i="21"/>
  <c r="DO191" i="21"/>
  <c r="DP191" i="21"/>
  <c r="DQ191" i="21"/>
  <c r="DR191" i="21"/>
  <c r="DS191" i="21"/>
  <c r="DT191" i="21"/>
  <c r="DU191" i="21"/>
  <c r="DV191" i="21"/>
  <c r="DW191" i="21"/>
  <c r="DX191" i="21"/>
  <c r="DY191" i="21"/>
  <c r="DZ191" i="21"/>
  <c r="EA191" i="21"/>
  <c r="EB191" i="21"/>
  <c r="EC191" i="21"/>
  <c r="ED191" i="21"/>
  <c r="EE191" i="21"/>
  <c r="EF191" i="21"/>
  <c r="EG191" i="21"/>
  <c r="EH191" i="21"/>
  <c r="EI191" i="21"/>
  <c r="EJ191" i="21"/>
  <c r="EK191" i="21"/>
  <c r="EL191" i="21"/>
  <c r="EM191" i="21"/>
  <c r="EN191" i="21"/>
  <c r="EO191" i="21"/>
  <c r="EP191" i="21"/>
  <c r="EQ191" i="21"/>
  <c r="ER191" i="21"/>
  <c r="ES191" i="21"/>
  <c r="ET191" i="21"/>
  <c r="EU191" i="21"/>
  <c r="EV191" i="21"/>
  <c r="EW191" i="21"/>
  <c r="EX191" i="21"/>
  <c r="EY191" i="21"/>
  <c r="EZ191" i="21"/>
  <c r="FA191" i="21"/>
  <c r="FB191" i="21"/>
  <c r="FC191" i="21"/>
  <c r="FD191" i="21"/>
  <c r="FE191" i="21"/>
  <c r="FF191" i="21"/>
  <c r="FG191" i="21"/>
  <c r="FH191" i="21"/>
  <c r="FI191" i="21"/>
  <c r="FJ191" i="21"/>
  <c r="FK191" i="21"/>
  <c r="FL191" i="21"/>
  <c r="CF192" i="21"/>
  <c r="CG192" i="21"/>
  <c r="CH192" i="21"/>
  <c r="CI192" i="21"/>
  <c r="DM192" i="21"/>
  <c r="DN192" i="21"/>
  <c r="DO192" i="21"/>
  <c r="DP192" i="21"/>
  <c r="DQ192" i="21"/>
  <c r="DR192" i="21"/>
  <c r="DS192" i="21"/>
  <c r="DT192" i="21"/>
  <c r="DU192" i="21"/>
  <c r="DV192" i="21"/>
  <c r="DW192" i="21"/>
  <c r="DX192" i="21"/>
  <c r="DY192" i="21"/>
  <c r="DZ192" i="21"/>
  <c r="EA192" i="21"/>
  <c r="EB192" i="21"/>
  <c r="EC192" i="21"/>
  <c r="ED192" i="21"/>
  <c r="EE192" i="21"/>
  <c r="EF192" i="21"/>
  <c r="EG192" i="21"/>
  <c r="EH192" i="21"/>
  <c r="EI192" i="21"/>
  <c r="EJ192" i="21"/>
  <c r="EK192" i="21"/>
  <c r="EL192" i="21"/>
  <c r="EM192" i="21"/>
  <c r="EN192" i="21"/>
  <c r="EO192" i="21"/>
  <c r="EP192" i="21"/>
  <c r="EQ192" i="21"/>
  <c r="ER192" i="21"/>
  <c r="ES192" i="21"/>
  <c r="ET192" i="21"/>
  <c r="EU192" i="21"/>
  <c r="EV192" i="21"/>
  <c r="EW192" i="21"/>
  <c r="EX192" i="21"/>
  <c r="EY192" i="21"/>
  <c r="EZ192" i="21"/>
  <c r="FA192" i="21"/>
  <c r="FB192" i="21"/>
  <c r="FC192" i="21"/>
  <c r="FD192" i="21"/>
  <c r="FE192" i="21"/>
  <c r="FF192" i="21"/>
  <c r="FG192" i="21"/>
  <c r="FH192" i="21"/>
  <c r="FI192" i="21"/>
  <c r="FJ192" i="21"/>
  <c r="FK192" i="21"/>
  <c r="FL192" i="21"/>
  <c r="CF193" i="21"/>
  <c r="CG193" i="21"/>
  <c r="CH193" i="21"/>
  <c r="CI193" i="21"/>
  <c r="DM193" i="21"/>
  <c r="DN193" i="21"/>
  <c r="DO193" i="21"/>
  <c r="DP193" i="21"/>
  <c r="DQ193" i="21"/>
  <c r="DR193" i="21"/>
  <c r="DS193" i="21"/>
  <c r="DT193" i="21"/>
  <c r="DU193" i="21"/>
  <c r="DV193" i="21"/>
  <c r="DW193" i="21"/>
  <c r="DX193" i="21"/>
  <c r="DY193" i="21"/>
  <c r="DZ193" i="21"/>
  <c r="EA193" i="21"/>
  <c r="EB193" i="21"/>
  <c r="EC193" i="21"/>
  <c r="ED193" i="21"/>
  <c r="EE193" i="21"/>
  <c r="EF193" i="21"/>
  <c r="EG193" i="21"/>
  <c r="EH193" i="21"/>
  <c r="EI193" i="21"/>
  <c r="EJ193" i="21"/>
  <c r="EK193" i="21"/>
  <c r="EL193" i="21"/>
  <c r="EM193" i="21"/>
  <c r="EN193" i="21"/>
  <c r="EO193" i="21"/>
  <c r="EP193" i="21"/>
  <c r="EQ193" i="21"/>
  <c r="ER193" i="21"/>
  <c r="ES193" i="21"/>
  <c r="ET193" i="21"/>
  <c r="EU193" i="21"/>
  <c r="EV193" i="21"/>
  <c r="EW193" i="21"/>
  <c r="EX193" i="21"/>
  <c r="EY193" i="21"/>
  <c r="EZ193" i="21"/>
  <c r="FA193" i="21"/>
  <c r="FB193" i="21"/>
  <c r="FC193" i="21"/>
  <c r="FD193" i="21"/>
  <c r="FE193" i="21"/>
  <c r="FF193" i="21"/>
  <c r="FG193" i="21"/>
  <c r="FH193" i="21"/>
  <c r="FI193" i="21"/>
  <c r="FJ193" i="21"/>
  <c r="FK193" i="21"/>
  <c r="FL193" i="21"/>
  <c r="CF194" i="21"/>
  <c r="CG194" i="21"/>
  <c r="CH194" i="21"/>
  <c r="CI194" i="21"/>
  <c r="DM194" i="21"/>
  <c r="DN194" i="21"/>
  <c r="DO194" i="21"/>
  <c r="DP194" i="21"/>
  <c r="DQ194" i="21"/>
  <c r="DR194" i="21"/>
  <c r="DS194" i="21"/>
  <c r="DT194" i="21"/>
  <c r="DU194" i="21"/>
  <c r="DV194" i="21"/>
  <c r="DW194" i="21"/>
  <c r="DX194" i="21"/>
  <c r="DY194" i="21"/>
  <c r="DZ194" i="21"/>
  <c r="EA194" i="21"/>
  <c r="EB194" i="21"/>
  <c r="EC194" i="21"/>
  <c r="ED194" i="21"/>
  <c r="EE194" i="21"/>
  <c r="EF194" i="21"/>
  <c r="EG194" i="21"/>
  <c r="EH194" i="21"/>
  <c r="EI194" i="21"/>
  <c r="EJ194" i="21"/>
  <c r="EK194" i="21"/>
  <c r="EL194" i="21"/>
  <c r="EM194" i="21"/>
  <c r="EN194" i="21"/>
  <c r="EO194" i="21"/>
  <c r="EP194" i="21"/>
  <c r="EQ194" i="21"/>
  <c r="ER194" i="21"/>
  <c r="ES194" i="21"/>
  <c r="ET194" i="21"/>
  <c r="EU194" i="21"/>
  <c r="EV194" i="21"/>
  <c r="EW194" i="21"/>
  <c r="EX194" i="21"/>
  <c r="EY194" i="21"/>
  <c r="EZ194" i="21"/>
  <c r="FA194" i="21"/>
  <c r="FB194" i="21"/>
  <c r="FC194" i="21"/>
  <c r="FD194" i="21"/>
  <c r="FE194" i="21"/>
  <c r="FF194" i="21"/>
  <c r="FG194" i="21"/>
  <c r="FH194" i="21"/>
  <c r="FI194" i="21"/>
  <c r="FJ194" i="21"/>
  <c r="FK194" i="21"/>
  <c r="FL194" i="21"/>
  <c r="CF195" i="21"/>
  <c r="CG195" i="21"/>
  <c r="CH195" i="21"/>
  <c r="CI195" i="21"/>
  <c r="DM195" i="21"/>
  <c r="DN195" i="21"/>
  <c r="DO195" i="21"/>
  <c r="DP195" i="21"/>
  <c r="DQ195" i="21"/>
  <c r="DR195" i="21"/>
  <c r="DS195" i="21"/>
  <c r="DT195" i="21"/>
  <c r="DU195" i="21"/>
  <c r="DV195" i="21"/>
  <c r="DW195" i="21"/>
  <c r="DX195" i="21"/>
  <c r="DY195" i="21"/>
  <c r="DZ195" i="21"/>
  <c r="EA195" i="21"/>
  <c r="EB195" i="21"/>
  <c r="EC195" i="21"/>
  <c r="ED195" i="21"/>
  <c r="EE195" i="21"/>
  <c r="EF195" i="21"/>
  <c r="EG195" i="21"/>
  <c r="EH195" i="21"/>
  <c r="EI195" i="21"/>
  <c r="EJ195" i="21"/>
  <c r="EK195" i="21"/>
  <c r="EL195" i="21"/>
  <c r="EM195" i="21"/>
  <c r="EN195" i="21"/>
  <c r="EO195" i="21"/>
  <c r="EP195" i="21"/>
  <c r="EQ195" i="21"/>
  <c r="ER195" i="21"/>
  <c r="ES195" i="21"/>
  <c r="ET195" i="21"/>
  <c r="EU195" i="21"/>
  <c r="EV195" i="21"/>
  <c r="EW195" i="21"/>
  <c r="EX195" i="21"/>
  <c r="EY195" i="21"/>
  <c r="EZ195" i="21"/>
  <c r="FA195" i="21"/>
  <c r="FB195" i="21"/>
  <c r="FC195" i="21"/>
  <c r="FD195" i="21"/>
  <c r="FE195" i="21"/>
  <c r="FF195" i="21"/>
  <c r="FG195" i="21"/>
  <c r="FH195" i="21"/>
  <c r="FI195" i="21"/>
  <c r="FJ195" i="21"/>
  <c r="FK195" i="21"/>
  <c r="FL195" i="21"/>
  <c r="CF196" i="21"/>
  <c r="CG196" i="21"/>
  <c r="CH196" i="21"/>
  <c r="CI196" i="21"/>
  <c r="DM196" i="21"/>
  <c r="DN196" i="21"/>
  <c r="DO196" i="21"/>
  <c r="DP196" i="21"/>
  <c r="DQ196" i="21"/>
  <c r="DR196" i="21"/>
  <c r="DS196" i="21"/>
  <c r="DT196" i="21"/>
  <c r="DU196" i="21"/>
  <c r="DV196" i="21"/>
  <c r="DW196" i="21"/>
  <c r="DX196" i="21"/>
  <c r="DY196" i="21"/>
  <c r="DZ196" i="21"/>
  <c r="EA196" i="21"/>
  <c r="EB196" i="21"/>
  <c r="EC196" i="21"/>
  <c r="ED196" i="21"/>
  <c r="EE196" i="21"/>
  <c r="EF196" i="21"/>
  <c r="EG196" i="21"/>
  <c r="EH196" i="21"/>
  <c r="EI196" i="21"/>
  <c r="EJ196" i="21"/>
  <c r="EK196" i="21"/>
  <c r="EL196" i="21"/>
  <c r="EM196" i="21"/>
  <c r="EN196" i="21"/>
  <c r="EO196" i="21"/>
  <c r="EP196" i="21"/>
  <c r="EQ196" i="21"/>
  <c r="ER196" i="21"/>
  <c r="ES196" i="21"/>
  <c r="ET196" i="21"/>
  <c r="EU196" i="21"/>
  <c r="EV196" i="21"/>
  <c r="EW196" i="21"/>
  <c r="EX196" i="21"/>
  <c r="EY196" i="21"/>
  <c r="EZ196" i="21"/>
  <c r="FA196" i="21"/>
  <c r="FB196" i="21"/>
  <c r="FC196" i="21"/>
  <c r="FD196" i="21"/>
  <c r="FE196" i="21"/>
  <c r="FF196" i="21"/>
  <c r="FG196" i="21"/>
  <c r="FH196" i="21"/>
  <c r="FI196" i="21"/>
  <c r="FJ196" i="21"/>
  <c r="FK196" i="21"/>
  <c r="FL196" i="21"/>
  <c r="CG139" i="21"/>
  <c r="CH139" i="21"/>
  <c r="CI139" i="21"/>
  <c r="DM139" i="21"/>
  <c r="DN139" i="21"/>
  <c r="DO139" i="21"/>
  <c r="DP139" i="21"/>
  <c r="DQ139" i="21"/>
  <c r="DR139" i="21"/>
  <c r="DS139" i="21"/>
  <c r="DT139" i="21"/>
  <c r="DU139" i="21"/>
  <c r="DV139" i="21"/>
  <c r="DW139" i="21"/>
  <c r="DX139" i="21"/>
  <c r="DY139" i="21"/>
  <c r="DZ139" i="21"/>
  <c r="EA139" i="21"/>
  <c r="EB139" i="21"/>
  <c r="EC139" i="21"/>
  <c r="ED139" i="21"/>
  <c r="EE139" i="21"/>
  <c r="EF139" i="21"/>
  <c r="EG139" i="21"/>
  <c r="EH139" i="21"/>
  <c r="EI139" i="21"/>
  <c r="EJ139" i="21"/>
  <c r="EK139" i="21"/>
  <c r="EL139" i="21"/>
  <c r="EM139" i="21"/>
  <c r="EN139" i="21"/>
  <c r="EO139" i="21"/>
  <c r="EP139" i="21"/>
  <c r="EQ139" i="21"/>
  <c r="ER139" i="21"/>
  <c r="ES139" i="21"/>
  <c r="ET139" i="21"/>
  <c r="EU139" i="21"/>
  <c r="EV139" i="21"/>
  <c r="EW139" i="21"/>
  <c r="EX139" i="21"/>
  <c r="EY139" i="21"/>
  <c r="EZ139" i="21"/>
  <c r="FA139" i="21"/>
  <c r="FB139" i="21"/>
  <c r="FC139" i="21"/>
  <c r="FD139" i="21"/>
  <c r="FE139" i="21"/>
  <c r="FF139" i="21"/>
  <c r="FG139" i="21"/>
  <c r="FH139" i="21"/>
  <c r="FI139" i="21"/>
  <c r="FJ139" i="21"/>
  <c r="FK139" i="21"/>
  <c r="FL139" i="21"/>
  <c r="CF139" i="21"/>
  <c r="CF74" i="21"/>
  <c r="CG74" i="21"/>
  <c r="CH74" i="21"/>
  <c r="CI74" i="21"/>
  <c r="DM74" i="21"/>
  <c r="DN74" i="21"/>
  <c r="DO74" i="21"/>
  <c r="DP74" i="21"/>
  <c r="DQ74" i="21"/>
  <c r="DR74" i="21"/>
  <c r="DS74" i="21"/>
  <c r="DT74" i="21"/>
  <c r="DU74" i="21"/>
  <c r="DV74" i="21"/>
  <c r="DW74" i="21"/>
  <c r="DX74" i="21"/>
  <c r="DY74" i="21"/>
  <c r="DZ74" i="21"/>
  <c r="EA74" i="21"/>
  <c r="EB74" i="21"/>
  <c r="EC74" i="21"/>
  <c r="ED74" i="21"/>
  <c r="EE74" i="21"/>
  <c r="EF74" i="21"/>
  <c r="EG74" i="21"/>
  <c r="EH74" i="21"/>
  <c r="EI74" i="21"/>
  <c r="EJ74" i="21"/>
  <c r="EK74" i="21"/>
  <c r="EL74" i="21"/>
  <c r="EM74" i="21"/>
  <c r="EN74" i="21"/>
  <c r="EO74" i="21"/>
  <c r="EP74" i="21"/>
  <c r="EQ74" i="21"/>
  <c r="ER74" i="21"/>
  <c r="ES74" i="21"/>
  <c r="ET74" i="21"/>
  <c r="EU74" i="21"/>
  <c r="EV74" i="21"/>
  <c r="EW74" i="21"/>
  <c r="EX74" i="21"/>
  <c r="EY74" i="21"/>
  <c r="EZ74" i="21"/>
  <c r="FA74" i="21"/>
  <c r="FB74" i="21"/>
  <c r="FC74" i="21"/>
  <c r="FD74" i="21"/>
  <c r="FE74" i="21"/>
  <c r="FF74" i="21"/>
  <c r="FG74" i="21"/>
  <c r="FH74" i="21"/>
  <c r="FI74" i="21"/>
  <c r="FJ74" i="21"/>
  <c r="FK74" i="21"/>
  <c r="FL74" i="21"/>
  <c r="CF75" i="21"/>
  <c r="CG75" i="21"/>
  <c r="CH75" i="21"/>
  <c r="CI75" i="21"/>
  <c r="DM75" i="21"/>
  <c r="DN75" i="21"/>
  <c r="DO75" i="21"/>
  <c r="DP75" i="21"/>
  <c r="DQ75" i="21"/>
  <c r="DR75" i="21"/>
  <c r="DS75" i="21"/>
  <c r="DT75" i="21"/>
  <c r="DU75" i="21"/>
  <c r="DV75" i="21"/>
  <c r="DW75" i="21"/>
  <c r="DX75" i="21"/>
  <c r="DY75" i="21"/>
  <c r="DZ75" i="21"/>
  <c r="EA75" i="21"/>
  <c r="EB75" i="21"/>
  <c r="EC75" i="21"/>
  <c r="ED75" i="21"/>
  <c r="EE75" i="21"/>
  <c r="EF75" i="21"/>
  <c r="EG75" i="21"/>
  <c r="EH75" i="21"/>
  <c r="EI75" i="21"/>
  <c r="EJ75" i="21"/>
  <c r="EK75" i="21"/>
  <c r="EL75" i="21"/>
  <c r="EM75" i="21"/>
  <c r="EN75" i="21"/>
  <c r="EO75" i="21"/>
  <c r="EP75" i="21"/>
  <c r="EQ75" i="21"/>
  <c r="ER75" i="21"/>
  <c r="ES75" i="21"/>
  <c r="ET75" i="21"/>
  <c r="EU75" i="21"/>
  <c r="EV75" i="21"/>
  <c r="EW75" i="21"/>
  <c r="EX75" i="21"/>
  <c r="EY75" i="21"/>
  <c r="EZ75" i="21"/>
  <c r="FA75" i="21"/>
  <c r="FB75" i="21"/>
  <c r="FC75" i="21"/>
  <c r="FD75" i="21"/>
  <c r="FE75" i="21"/>
  <c r="FF75" i="21"/>
  <c r="FG75" i="21"/>
  <c r="FH75" i="21"/>
  <c r="FI75" i="21"/>
  <c r="FJ75" i="21"/>
  <c r="FK75" i="21"/>
  <c r="FL75" i="21"/>
  <c r="CF76" i="21"/>
  <c r="CG76" i="21"/>
  <c r="CH76" i="21"/>
  <c r="CI76" i="21"/>
  <c r="DM76" i="21"/>
  <c r="DN76" i="21"/>
  <c r="DO76" i="21"/>
  <c r="DP76" i="21"/>
  <c r="DQ76" i="21"/>
  <c r="DR76" i="21"/>
  <c r="DS76" i="21"/>
  <c r="DT76" i="21"/>
  <c r="DU76" i="21"/>
  <c r="DV76" i="21"/>
  <c r="DW76" i="21"/>
  <c r="DX76" i="21"/>
  <c r="DY76" i="21"/>
  <c r="DZ76" i="21"/>
  <c r="EA76" i="21"/>
  <c r="EB76" i="21"/>
  <c r="EC76" i="21"/>
  <c r="ED76" i="21"/>
  <c r="EE76" i="21"/>
  <c r="EF76" i="21"/>
  <c r="EG76" i="21"/>
  <c r="EH76" i="21"/>
  <c r="EI76" i="21"/>
  <c r="EJ76" i="21"/>
  <c r="EK76" i="21"/>
  <c r="EL76" i="21"/>
  <c r="EM76" i="21"/>
  <c r="EN76" i="21"/>
  <c r="EO76" i="21"/>
  <c r="EP76" i="21"/>
  <c r="EQ76" i="21"/>
  <c r="ER76" i="21"/>
  <c r="ES76" i="21"/>
  <c r="ET76" i="21"/>
  <c r="EU76" i="21"/>
  <c r="EV76" i="21"/>
  <c r="EW76" i="21"/>
  <c r="EX76" i="21"/>
  <c r="EY76" i="21"/>
  <c r="EZ76" i="21"/>
  <c r="FA76" i="21"/>
  <c r="FB76" i="21"/>
  <c r="FC76" i="21"/>
  <c r="FD76" i="21"/>
  <c r="FE76" i="21"/>
  <c r="FF76" i="21"/>
  <c r="FG76" i="21"/>
  <c r="FH76" i="21"/>
  <c r="FI76" i="21"/>
  <c r="FJ76" i="21"/>
  <c r="FK76" i="21"/>
  <c r="FL76" i="21"/>
  <c r="CF77" i="21"/>
  <c r="CG77" i="21"/>
  <c r="CH77" i="21"/>
  <c r="CI77" i="21"/>
  <c r="DM77" i="21"/>
  <c r="DN77" i="21"/>
  <c r="DO77" i="21"/>
  <c r="DP77" i="21"/>
  <c r="DQ77" i="21"/>
  <c r="DR77" i="21"/>
  <c r="DS77" i="21"/>
  <c r="DT77" i="21"/>
  <c r="DU77" i="21"/>
  <c r="DV77" i="21"/>
  <c r="DW77" i="21"/>
  <c r="DX77" i="21"/>
  <c r="DY77" i="21"/>
  <c r="DZ77" i="21"/>
  <c r="EA77" i="21"/>
  <c r="EB77" i="21"/>
  <c r="EC77" i="21"/>
  <c r="ED77" i="21"/>
  <c r="EE77" i="21"/>
  <c r="EF77" i="21"/>
  <c r="EG77" i="21"/>
  <c r="EH77" i="21"/>
  <c r="EI77" i="21"/>
  <c r="EJ77" i="21"/>
  <c r="EK77" i="21"/>
  <c r="EL77" i="21"/>
  <c r="EM77" i="21"/>
  <c r="EN77" i="21"/>
  <c r="EO77" i="21"/>
  <c r="EP77" i="21"/>
  <c r="EQ77" i="21"/>
  <c r="ER77" i="21"/>
  <c r="ES77" i="21"/>
  <c r="ET77" i="21"/>
  <c r="EU77" i="21"/>
  <c r="EV77" i="21"/>
  <c r="EW77" i="21"/>
  <c r="EX77" i="21"/>
  <c r="EY77" i="21"/>
  <c r="EZ77" i="21"/>
  <c r="FA77" i="21"/>
  <c r="FB77" i="21"/>
  <c r="FC77" i="21"/>
  <c r="FD77" i="21"/>
  <c r="FE77" i="21"/>
  <c r="FF77" i="21"/>
  <c r="FG77" i="21"/>
  <c r="FH77" i="21"/>
  <c r="FI77" i="21"/>
  <c r="FJ77" i="21"/>
  <c r="FK77" i="21"/>
  <c r="FL77" i="21"/>
  <c r="CF78" i="21"/>
  <c r="CG78" i="21"/>
  <c r="CH78" i="21"/>
  <c r="CI78" i="21"/>
  <c r="CJ78" i="21"/>
  <c r="DM78" i="21"/>
  <c r="DN78" i="21"/>
  <c r="DO78" i="21"/>
  <c r="DP78" i="21"/>
  <c r="DQ78" i="21"/>
  <c r="DR78" i="21"/>
  <c r="DS78" i="21"/>
  <c r="DT78" i="21"/>
  <c r="DU78" i="21"/>
  <c r="DV78" i="21"/>
  <c r="DW78" i="21"/>
  <c r="DX78" i="21"/>
  <c r="DY78" i="21"/>
  <c r="DZ78" i="21"/>
  <c r="EA78" i="21"/>
  <c r="EB78" i="21"/>
  <c r="EC78" i="21"/>
  <c r="ED78" i="21"/>
  <c r="EE78" i="21"/>
  <c r="EF78" i="21"/>
  <c r="EG78" i="21"/>
  <c r="EH78" i="21"/>
  <c r="EI78" i="21"/>
  <c r="EJ78" i="21"/>
  <c r="EK78" i="21"/>
  <c r="EL78" i="21"/>
  <c r="EM78" i="21"/>
  <c r="EN78" i="21"/>
  <c r="EO78" i="21"/>
  <c r="EP78" i="21"/>
  <c r="EQ78" i="21"/>
  <c r="ER78" i="21"/>
  <c r="ES78" i="21"/>
  <c r="ET78" i="21"/>
  <c r="EU78" i="21"/>
  <c r="EV78" i="21"/>
  <c r="EW78" i="21"/>
  <c r="EX78" i="21"/>
  <c r="EY78" i="21"/>
  <c r="EZ78" i="21"/>
  <c r="FA78" i="21"/>
  <c r="FB78" i="21"/>
  <c r="FC78" i="21"/>
  <c r="FD78" i="21"/>
  <c r="FE78" i="21"/>
  <c r="FF78" i="21"/>
  <c r="FG78" i="21"/>
  <c r="FH78" i="21"/>
  <c r="FI78" i="21"/>
  <c r="FJ78" i="21"/>
  <c r="FK78" i="21"/>
  <c r="FL78" i="21"/>
  <c r="CF79" i="21"/>
  <c r="CG79" i="21"/>
  <c r="CH79" i="21"/>
  <c r="CI79" i="21"/>
  <c r="CJ79" i="21"/>
  <c r="DM79" i="21"/>
  <c r="DN79" i="21"/>
  <c r="DO79" i="21"/>
  <c r="DP79" i="21"/>
  <c r="DQ79" i="21"/>
  <c r="DR79" i="21"/>
  <c r="DS79" i="21"/>
  <c r="DT79" i="21"/>
  <c r="DU79" i="21"/>
  <c r="DV79" i="21"/>
  <c r="DW79" i="21"/>
  <c r="DX79" i="21"/>
  <c r="DY79" i="21"/>
  <c r="DZ79" i="21"/>
  <c r="EA79" i="21"/>
  <c r="EB79" i="21"/>
  <c r="EC79" i="21"/>
  <c r="ED79" i="21"/>
  <c r="EE79" i="21"/>
  <c r="EF79" i="21"/>
  <c r="EG79" i="21"/>
  <c r="EH79" i="21"/>
  <c r="EI79" i="21"/>
  <c r="EJ79" i="21"/>
  <c r="EK79" i="21"/>
  <c r="EL79" i="21"/>
  <c r="EM79" i="21"/>
  <c r="EN79" i="21"/>
  <c r="EO79" i="21"/>
  <c r="EP79" i="21"/>
  <c r="EQ79" i="21"/>
  <c r="ER79" i="21"/>
  <c r="ES79" i="21"/>
  <c r="ET79" i="21"/>
  <c r="EU79" i="21"/>
  <c r="EV79" i="21"/>
  <c r="EW79" i="21"/>
  <c r="EX79" i="21"/>
  <c r="EY79" i="21"/>
  <c r="EZ79" i="21"/>
  <c r="FA79" i="21"/>
  <c r="FB79" i="21"/>
  <c r="FC79" i="21"/>
  <c r="FD79" i="21"/>
  <c r="FE79" i="21"/>
  <c r="FF79" i="21"/>
  <c r="FG79" i="21"/>
  <c r="FH79" i="21"/>
  <c r="FI79" i="21"/>
  <c r="FJ79" i="21"/>
  <c r="FK79" i="21"/>
  <c r="FL79" i="21"/>
  <c r="CF80" i="21"/>
  <c r="CG80" i="21"/>
  <c r="CH80" i="21"/>
  <c r="CI80" i="21"/>
  <c r="DM80" i="21"/>
  <c r="DN80" i="21"/>
  <c r="DO80" i="21"/>
  <c r="DP80" i="21"/>
  <c r="DQ80" i="21"/>
  <c r="DR80" i="21"/>
  <c r="DS80" i="21"/>
  <c r="DT80" i="21"/>
  <c r="DU80" i="21"/>
  <c r="DV80" i="21"/>
  <c r="DW80" i="21"/>
  <c r="DX80" i="21"/>
  <c r="DY80" i="21"/>
  <c r="DZ80" i="21"/>
  <c r="EA80" i="21"/>
  <c r="EB80" i="21"/>
  <c r="EC80" i="21"/>
  <c r="ED80" i="21"/>
  <c r="EE80" i="21"/>
  <c r="EF80" i="21"/>
  <c r="EG80" i="21"/>
  <c r="EH80" i="21"/>
  <c r="EI80" i="21"/>
  <c r="EJ80" i="21"/>
  <c r="EK80" i="21"/>
  <c r="EL80" i="21"/>
  <c r="EM80" i="21"/>
  <c r="EN80" i="21"/>
  <c r="EO80" i="21"/>
  <c r="EP80" i="21"/>
  <c r="EQ80" i="21"/>
  <c r="ER80" i="21"/>
  <c r="ES80" i="21"/>
  <c r="ET80" i="21"/>
  <c r="EU80" i="21"/>
  <c r="EV80" i="21"/>
  <c r="EW80" i="21"/>
  <c r="EX80" i="21"/>
  <c r="EY80" i="21"/>
  <c r="EZ80" i="21"/>
  <c r="FA80" i="21"/>
  <c r="FB80" i="21"/>
  <c r="FC80" i="21"/>
  <c r="FD80" i="21"/>
  <c r="FE80" i="21"/>
  <c r="FF80" i="21"/>
  <c r="FG80" i="21"/>
  <c r="FH80" i="21"/>
  <c r="FI80" i="21"/>
  <c r="FJ80" i="21"/>
  <c r="FK80" i="21"/>
  <c r="FL80" i="21"/>
  <c r="CF81" i="21"/>
  <c r="CG81" i="21"/>
  <c r="CH81" i="21"/>
  <c r="CI81" i="21"/>
  <c r="DM81" i="21"/>
  <c r="DN81" i="21"/>
  <c r="DO81" i="21"/>
  <c r="DP81" i="21"/>
  <c r="DQ81" i="21"/>
  <c r="DR81" i="21"/>
  <c r="DS81" i="21"/>
  <c r="DT81" i="21"/>
  <c r="DU81" i="21"/>
  <c r="DV81" i="21"/>
  <c r="DW81" i="21"/>
  <c r="DX81" i="21"/>
  <c r="DY81" i="21"/>
  <c r="DZ81" i="21"/>
  <c r="EA81" i="21"/>
  <c r="EB81" i="21"/>
  <c r="EC81" i="21"/>
  <c r="ED81" i="21"/>
  <c r="EE81" i="21"/>
  <c r="EF81" i="21"/>
  <c r="EG81" i="21"/>
  <c r="EH81" i="21"/>
  <c r="EI81" i="21"/>
  <c r="EJ81" i="21"/>
  <c r="EK81" i="21"/>
  <c r="EL81" i="21"/>
  <c r="EM81" i="21"/>
  <c r="EN81" i="21"/>
  <c r="EO81" i="21"/>
  <c r="EP81" i="21"/>
  <c r="EQ81" i="21"/>
  <c r="ER81" i="21"/>
  <c r="ES81" i="21"/>
  <c r="ET81" i="21"/>
  <c r="EU81" i="21"/>
  <c r="EV81" i="21"/>
  <c r="EW81" i="21"/>
  <c r="EX81" i="21"/>
  <c r="EY81" i="21"/>
  <c r="EZ81" i="21"/>
  <c r="FA81" i="21"/>
  <c r="FB81" i="21"/>
  <c r="FC81" i="21"/>
  <c r="FD81" i="21"/>
  <c r="FE81" i="21"/>
  <c r="FF81" i="21"/>
  <c r="FG81" i="21"/>
  <c r="FH81" i="21"/>
  <c r="FI81" i="21"/>
  <c r="FJ81" i="21"/>
  <c r="FK81" i="21"/>
  <c r="FL81" i="21"/>
  <c r="CF82" i="21"/>
  <c r="CG82" i="21"/>
  <c r="CH82" i="21"/>
  <c r="CI82" i="21"/>
  <c r="CJ82" i="21"/>
  <c r="DM82" i="21"/>
  <c r="DN82" i="21"/>
  <c r="DO82" i="21"/>
  <c r="DP82" i="21"/>
  <c r="DQ82" i="21"/>
  <c r="DR82" i="21"/>
  <c r="DS82" i="21"/>
  <c r="DT82" i="21"/>
  <c r="DU82" i="21"/>
  <c r="DV82" i="21"/>
  <c r="DW82" i="21"/>
  <c r="DX82" i="21"/>
  <c r="DY82" i="21"/>
  <c r="DZ82" i="21"/>
  <c r="EA82" i="21"/>
  <c r="EB82" i="21"/>
  <c r="EC82" i="21"/>
  <c r="ED82" i="21"/>
  <c r="EE82" i="21"/>
  <c r="EF82" i="21"/>
  <c r="EG82" i="21"/>
  <c r="EH82" i="21"/>
  <c r="EI82" i="21"/>
  <c r="EJ82" i="21"/>
  <c r="EK82" i="21"/>
  <c r="EL82" i="21"/>
  <c r="EM82" i="21"/>
  <c r="EN82" i="21"/>
  <c r="EO82" i="21"/>
  <c r="EP82" i="21"/>
  <c r="EQ82" i="21"/>
  <c r="ER82" i="21"/>
  <c r="ES82" i="21"/>
  <c r="ET82" i="21"/>
  <c r="EU82" i="21"/>
  <c r="EV82" i="21"/>
  <c r="EW82" i="21"/>
  <c r="EX82" i="21"/>
  <c r="EY82" i="21"/>
  <c r="EZ82" i="21"/>
  <c r="FA82" i="21"/>
  <c r="FB82" i="21"/>
  <c r="FC82" i="21"/>
  <c r="FD82" i="21"/>
  <c r="FE82" i="21"/>
  <c r="FF82" i="21"/>
  <c r="FG82" i="21"/>
  <c r="FH82" i="21"/>
  <c r="FI82" i="21"/>
  <c r="FJ82" i="21"/>
  <c r="FK82" i="21"/>
  <c r="FL82" i="21"/>
  <c r="CF83" i="21"/>
  <c r="CG83" i="21"/>
  <c r="CH83" i="21"/>
  <c r="CI83" i="21"/>
  <c r="CJ83" i="21"/>
  <c r="DM83" i="21"/>
  <c r="DN83" i="21"/>
  <c r="DO83" i="21"/>
  <c r="DP83" i="21"/>
  <c r="DQ83" i="21"/>
  <c r="DR83" i="21"/>
  <c r="DS83" i="21"/>
  <c r="DT83" i="21"/>
  <c r="DU83" i="21"/>
  <c r="DV83" i="21"/>
  <c r="DW83" i="21"/>
  <c r="DX83" i="21"/>
  <c r="DY83" i="21"/>
  <c r="DZ83" i="21"/>
  <c r="EA83" i="21"/>
  <c r="EB83" i="21"/>
  <c r="EC83" i="21"/>
  <c r="ED83" i="21"/>
  <c r="EE83" i="21"/>
  <c r="EF83" i="21"/>
  <c r="EG83" i="21"/>
  <c r="EH83" i="21"/>
  <c r="EI83" i="21"/>
  <c r="EJ83" i="21"/>
  <c r="EK83" i="21"/>
  <c r="EL83" i="21"/>
  <c r="EM83" i="21"/>
  <c r="EN83" i="21"/>
  <c r="EO83" i="21"/>
  <c r="EP83" i="21"/>
  <c r="EQ83" i="21"/>
  <c r="ER83" i="21"/>
  <c r="ES83" i="21"/>
  <c r="ET83" i="21"/>
  <c r="EU83" i="21"/>
  <c r="EV83" i="21"/>
  <c r="EW83" i="21"/>
  <c r="EX83" i="21"/>
  <c r="EY83" i="21"/>
  <c r="EZ83" i="21"/>
  <c r="FA83" i="21"/>
  <c r="FB83" i="21"/>
  <c r="FC83" i="21"/>
  <c r="FD83" i="21"/>
  <c r="FE83" i="21"/>
  <c r="FF83" i="21"/>
  <c r="FG83" i="21"/>
  <c r="FH83" i="21"/>
  <c r="FI83" i="21"/>
  <c r="FJ83" i="21"/>
  <c r="FK83" i="21"/>
  <c r="FL83" i="21"/>
  <c r="CF84" i="21"/>
  <c r="CG84" i="21"/>
  <c r="CH84" i="21"/>
  <c r="CI84" i="21"/>
  <c r="CJ84" i="21"/>
  <c r="DM84" i="21"/>
  <c r="DN84" i="21"/>
  <c r="DO84" i="21"/>
  <c r="DP84" i="21"/>
  <c r="DQ84" i="21"/>
  <c r="DR84" i="21"/>
  <c r="DS84" i="21"/>
  <c r="DT84" i="21"/>
  <c r="DU84" i="21"/>
  <c r="DV84" i="21"/>
  <c r="DW84" i="21"/>
  <c r="DX84" i="21"/>
  <c r="DY84" i="21"/>
  <c r="DZ84" i="21"/>
  <c r="EA84" i="21"/>
  <c r="EB84" i="21"/>
  <c r="EC84" i="21"/>
  <c r="ED84" i="21"/>
  <c r="EE84" i="21"/>
  <c r="EF84" i="21"/>
  <c r="EG84" i="21"/>
  <c r="EH84" i="21"/>
  <c r="EI84" i="21"/>
  <c r="EJ84" i="21"/>
  <c r="EK84" i="21"/>
  <c r="EL84" i="21"/>
  <c r="EM84" i="21"/>
  <c r="EN84" i="21"/>
  <c r="EO84" i="21"/>
  <c r="EP84" i="21"/>
  <c r="EQ84" i="21"/>
  <c r="ER84" i="21"/>
  <c r="ES84" i="21"/>
  <c r="ET84" i="21"/>
  <c r="EU84" i="21"/>
  <c r="EV84" i="21"/>
  <c r="EW84" i="21"/>
  <c r="EX84" i="21"/>
  <c r="EY84" i="21"/>
  <c r="EZ84" i="21"/>
  <c r="FA84" i="21"/>
  <c r="FB84" i="21"/>
  <c r="FC84" i="21"/>
  <c r="FD84" i="21"/>
  <c r="FE84" i="21"/>
  <c r="FF84" i="21"/>
  <c r="FG84" i="21"/>
  <c r="FH84" i="21"/>
  <c r="FI84" i="21"/>
  <c r="FJ84" i="21"/>
  <c r="FK84" i="21"/>
  <c r="FL84" i="21"/>
  <c r="CF85" i="21"/>
  <c r="CG85" i="21"/>
  <c r="CH85" i="21"/>
  <c r="CI85" i="21"/>
  <c r="CJ85" i="21"/>
  <c r="DM85" i="21"/>
  <c r="DN85" i="21"/>
  <c r="DO85" i="21"/>
  <c r="DP85" i="21"/>
  <c r="DQ85" i="21"/>
  <c r="DR85" i="21"/>
  <c r="DS85" i="21"/>
  <c r="DT85" i="21"/>
  <c r="DU85" i="21"/>
  <c r="DV85" i="21"/>
  <c r="DW85" i="21"/>
  <c r="DX85" i="21"/>
  <c r="DY85" i="21"/>
  <c r="DZ85" i="21"/>
  <c r="EA85" i="21"/>
  <c r="EB85" i="21"/>
  <c r="EC85" i="21"/>
  <c r="ED85" i="21"/>
  <c r="EE85" i="21"/>
  <c r="EF85" i="21"/>
  <c r="EG85" i="21"/>
  <c r="EH85" i="21"/>
  <c r="EI85" i="21"/>
  <c r="EJ85" i="21"/>
  <c r="EK85" i="21"/>
  <c r="EL85" i="21"/>
  <c r="EM85" i="21"/>
  <c r="EN85" i="21"/>
  <c r="EO85" i="21"/>
  <c r="EP85" i="21"/>
  <c r="EQ85" i="21"/>
  <c r="ER85" i="21"/>
  <c r="ES85" i="21"/>
  <c r="ET85" i="21"/>
  <c r="EU85" i="21"/>
  <c r="EV85" i="21"/>
  <c r="EW85" i="21"/>
  <c r="EX85" i="21"/>
  <c r="EY85" i="21"/>
  <c r="EZ85" i="21"/>
  <c r="FA85" i="21"/>
  <c r="FB85" i="21"/>
  <c r="FC85" i="21"/>
  <c r="FD85" i="21"/>
  <c r="FE85" i="21"/>
  <c r="FF85" i="21"/>
  <c r="FG85" i="21"/>
  <c r="FH85" i="21"/>
  <c r="FI85" i="21"/>
  <c r="FJ85" i="21"/>
  <c r="FK85" i="21"/>
  <c r="FL85" i="21"/>
  <c r="CF86" i="21"/>
  <c r="CG86" i="21"/>
  <c r="CH86" i="21"/>
  <c r="CI86" i="21"/>
  <c r="CJ86" i="21"/>
  <c r="DM86" i="21"/>
  <c r="DN86" i="21"/>
  <c r="DO86" i="21"/>
  <c r="DP86" i="21"/>
  <c r="DQ86" i="21"/>
  <c r="DR86" i="21"/>
  <c r="DS86" i="21"/>
  <c r="DT86" i="21"/>
  <c r="DU86" i="21"/>
  <c r="DV86" i="21"/>
  <c r="DW86" i="21"/>
  <c r="DX86" i="21"/>
  <c r="DY86" i="21"/>
  <c r="DZ86" i="21"/>
  <c r="EA86" i="21"/>
  <c r="EB86" i="21"/>
  <c r="EC86" i="21"/>
  <c r="ED86" i="21"/>
  <c r="EE86" i="21"/>
  <c r="EF86" i="21"/>
  <c r="EG86" i="21"/>
  <c r="EH86" i="21"/>
  <c r="EI86" i="21"/>
  <c r="EJ86" i="21"/>
  <c r="EK86" i="21"/>
  <c r="EL86" i="21"/>
  <c r="EM86" i="21"/>
  <c r="EN86" i="21"/>
  <c r="EO86" i="21"/>
  <c r="EP86" i="21"/>
  <c r="EQ86" i="21"/>
  <c r="ER86" i="21"/>
  <c r="ES86" i="21"/>
  <c r="ET86" i="21"/>
  <c r="EU86" i="21"/>
  <c r="EV86" i="21"/>
  <c r="EW86" i="21"/>
  <c r="EX86" i="21"/>
  <c r="EY86" i="21"/>
  <c r="EZ86" i="21"/>
  <c r="FA86" i="21"/>
  <c r="FB86" i="21"/>
  <c r="FC86" i="21"/>
  <c r="FD86" i="21"/>
  <c r="FE86" i="21"/>
  <c r="FF86" i="21"/>
  <c r="FG86" i="21"/>
  <c r="FH86" i="21"/>
  <c r="FI86" i="21"/>
  <c r="FJ86" i="21"/>
  <c r="FK86" i="21"/>
  <c r="FL86" i="21"/>
  <c r="CF87" i="21"/>
  <c r="CG87" i="21"/>
  <c r="CH87" i="21"/>
  <c r="CI87" i="21"/>
  <c r="CJ87" i="21"/>
  <c r="DM87" i="21"/>
  <c r="DN87" i="21"/>
  <c r="DO87" i="21"/>
  <c r="DP87" i="21"/>
  <c r="DQ87" i="21"/>
  <c r="DR87" i="21"/>
  <c r="DS87" i="21"/>
  <c r="DT87" i="21"/>
  <c r="DU87" i="21"/>
  <c r="DV87" i="21"/>
  <c r="DW87" i="21"/>
  <c r="DX87" i="21"/>
  <c r="DY87" i="21"/>
  <c r="DZ87" i="21"/>
  <c r="EA87" i="21"/>
  <c r="EB87" i="21"/>
  <c r="EC87" i="21"/>
  <c r="ED87" i="21"/>
  <c r="EE87" i="21"/>
  <c r="EF87" i="21"/>
  <c r="EG87" i="21"/>
  <c r="EH87" i="21"/>
  <c r="EI87" i="21"/>
  <c r="EJ87" i="21"/>
  <c r="EK87" i="21"/>
  <c r="EL87" i="21"/>
  <c r="EM87" i="21"/>
  <c r="EN87" i="21"/>
  <c r="EO87" i="21"/>
  <c r="EP87" i="21"/>
  <c r="EQ87" i="21"/>
  <c r="ER87" i="21"/>
  <c r="ES87" i="21"/>
  <c r="ET87" i="21"/>
  <c r="EU87" i="21"/>
  <c r="EV87" i="21"/>
  <c r="EW87" i="21"/>
  <c r="EX87" i="21"/>
  <c r="EY87" i="21"/>
  <c r="EZ87" i="21"/>
  <c r="FA87" i="21"/>
  <c r="FB87" i="21"/>
  <c r="FC87" i="21"/>
  <c r="FD87" i="21"/>
  <c r="FE87" i="21"/>
  <c r="FF87" i="21"/>
  <c r="FG87" i="21"/>
  <c r="FH87" i="21"/>
  <c r="FI87" i="21"/>
  <c r="FJ87" i="21"/>
  <c r="FK87" i="21"/>
  <c r="FL87" i="21"/>
  <c r="CF88" i="21"/>
  <c r="CG88" i="21"/>
  <c r="CH88" i="21"/>
  <c r="CI88" i="21"/>
  <c r="CJ88" i="21"/>
  <c r="DM88" i="21"/>
  <c r="DN88" i="21"/>
  <c r="DO88" i="21"/>
  <c r="DP88" i="21"/>
  <c r="DQ88" i="21"/>
  <c r="DR88" i="21"/>
  <c r="DS88" i="21"/>
  <c r="DT88" i="21"/>
  <c r="DU88" i="21"/>
  <c r="DV88" i="21"/>
  <c r="DW88" i="21"/>
  <c r="DX88" i="21"/>
  <c r="DY88" i="21"/>
  <c r="DZ88" i="21"/>
  <c r="EA88" i="21"/>
  <c r="EB88" i="21"/>
  <c r="EC88" i="21"/>
  <c r="ED88" i="21"/>
  <c r="EE88" i="21"/>
  <c r="EF88" i="21"/>
  <c r="EG88" i="21"/>
  <c r="EH88" i="21"/>
  <c r="EI88" i="21"/>
  <c r="EJ88" i="21"/>
  <c r="EK88" i="21"/>
  <c r="EL88" i="21"/>
  <c r="EM88" i="21"/>
  <c r="EN88" i="21"/>
  <c r="EO88" i="21"/>
  <c r="EP88" i="21"/>
  <c r="EQ88" i="21"/>
  <c r="ER88" i="21"/>
  <c r="ES88" i="21"/>
  <c r="ET88" i="21"/>
  <c r="EU88" i="21"/>
  <c r="EV88" i="21"/>
  <c r="EW88" i="21"/>
  <c r="EX88" i="21"/>
  <c r="EY88" i="21"/>
  <c r="EZ88" i="21"/>
  <c r="FA88" i="21"/>
  <c r="FB88" i="21"/>
  <c r="FC88" i="21"/>
  <c r="FD88" i="21"/>
  <c r="FE88" i="21"/>
  <c r="FF88" i="21"/>
  <c r="FG88" i="21"/>
  <c r="FH88" i="21"/>
  <c r="FI88" i="21"/>
  <c r="FJ88" i="21"/>
  <c r="FK88" i="21"/>
  <c r="FL88" i="21"/>
  <c r="CF89" i="21"/>
  <c r="CG89" i="21"/>
  <c r="CH89" i="21"/>
  <c r="CI89" i="21"/>
  <c r="CJ89" i="21"/>
  <c r="DM89" i="21"/>
  <c r="DN89" i="21"/>
  <c r="DO89" i="21"/>
  <c r="DP89" i="21"/>
  <c r="DQ89" i="21"/>
  <c r="DR89" i="21"/>
  <c r="DS89" i="21"/>
  <c r="DT89" i="21"/>
  <c r="DU89" i="21"/>
  <c r="DV89" i="21"/>
  <c r="DW89" i="21"/>
  <c r="DX89" i="21"/>
  <c r="DY89" i="21"/>
  <c r="DZ89" i="21"/>
  <c r="EA89" i="21"/>
  <c r="EB89" i="21"/>
  <c r="EC89" i="21"/>
  <c r="ED89" i="21"/>
  <c r="EE89" i="21"/>
  <c r="EF89" i="21"/>
  <c r="EG89" i="21"/>
  <c r="EH89" i="21"/>
  <c r="EI89" i="21"/>
  <c r="EJ89" i="21"/>
  <c r="EK89" i="21"/>
  <c r="EL89" i="21"/>
  <c r="EM89" i="21"/>
  <c r="EN89" i="21"/>
  <c r="EO89" i="21"/>
  <c r="EP89" i="21"/>
  <c r="EQ89" i="21"/>
  <c r="ER89" i="21"/>
  <c r="ES89" i="21"/>
  <c r="ET89" i="21"/>
  <c r="EU89" i="21"/>
  <c r="EV89" i="21"/>
  <c r="EW89" i="21"/>
  <c r="EX89" i="21"/>
  <c r="EY89" i="21"/>
  <c r="EZ89" i="21"/>
  <c r="FA89" i="21"/>
  <c r="FB89" i="21"/>
  <c r="FC89" i="21"/>
  <c r="FD89" i="21"/>
  <c r="FE89" i="21"/>
  <c r="FF89" i="21"/>
  <c r="FG89" i="21"/>
  <c r="FH89" i="21"/>
  <c r="FI89" i="21"/>
  <c r="FJ89" i="21"/>
  <c r="FK89" i="21"/>
  <c r="FL89" i="21"/>
  <c r="CF90" i="21"/>
  <c r="CG90" i="21"/>
  <c r="CH90" i="21"/>
  <c r="CI90" i="21"/>
  <c r="CJ90" i="21"/>
  <c r="DM90" i="21"/>
  <c r="DN90" i="21"/>
  <c r="DO90" i="21"/>
  <c r="DP90" i="21"/>
  <c r="DQ90" i="21"/>
  <c r="DR90" i="21"/>
  <c r="DS90" i="21"/>
  <c r="DT90" i="21"/>
  <c r="DU90" i="21"/>
  <c r="DV90" i="21"/>
  <c r="DW90" i="21"/>
  <c r="DX90" i="21"/>
  <c r="DY90" i="21"/>
  <c r="DZ90" i="21"/>
  <c r="EA90" i="21"/>
  <c r="EB90" i="21"/>
  <c r="EC90" i="21"/>
  <c r="ED90" i="21"/>
  <c r="EE90" i="21"/>
  <c r="EF90" i="21"/>
  <c r="EG90" i="21"/>
  <c r="EH90" i="21"/>
  <c r="EI90" i="21"/>
  <c r="EJ90" i="21"/>
  <c r="EK90" i="21"/>
  <c r="EL90" i="21"/>
  <c r="EM90" i="21"/>
  <c r="EN90" i="21"/>
  <c r="EO90" i="21"/>
  <c r="EP90" i="21"/>
  <c r="EQ90" i="21"/>
  <c r="ER90" i="21"/>
  <c r="ES90" i="21"/>
  <c r="ET90" i="21"/>
  <c r="EU90" i="21"/>
  <c r="EV90" i="21"/>
  <c r="EW90" i="21"/>
  <c r="EX90" i="21"/>
  <c r="EY90" i="21"/>
  <c r="EZ90" i="21"/>
  <c r="FA90" i="21"/>
  <c r="FB90" i="21"/>
  <c r="FC90" i="21"/>
  <c r="FD90" i="21"/>
  <c r="FE90" i="21"/>
  <c r="FF90" i="21"/>
  <c r="FG90" i="21"/>
  <c r="FH90" i="21"/>
  <c r="FI90" i="21"/>
  <c r="FJ90" i="21"/>
  <c r="FK90" i="21"/>
  <c r="FL90" i="21"/>
  <c r="CF91" i="21"/>
  <c r="CG91" i="21"/>
  <c r="CH91" i="21"/>
  <c r="CI91" i="21"/>
  <c r="CJ91" i="21"/>
  <c r="DM91" i="21"/>
  <c r="DN91" i="21"/>
  <c r="DO91" i="21"/>
  <c r="DP91" i="21"/>
  <c r="DQ91" i="21"/>
  <c r="DR91" i="21"/>
  <c r="DS91" i="21"/>
  <c r="DT91" i="21"/>
  <c r="DU91" i="21"/>
  <c r="DV91" i="21"/>
  <c r="DW91" i="21"/>
  <c r="DX91" i="21"/>
  <c r="DY91" i="21"/>
  <c r="DZ91" i="21"/>
  <c r="EA91" i="21"/>
  <c r="EB91" i="21"/>
  <c r="EC91" i="21"/>
  <c r="ED91" i="21"/>
  <c r="EE91" i="21"/>
  <c r="EF91" i="21"/>
  <c r="EG91" i="21"/>
  <c r="EH91" i="21"/>
  <c r="EI91" i="21"/>
  <c r="EJ91" i="21"/>
  <c r="EK91" i="21"/>
  <c r="EL91" i="21"/>
  <c r="EM91" i="21"/>
  <c r="EN91" i="21"/>
  <c r="EO91" i="21"/>
  <c r="EP91" i="21"/>
  <c r="EQ91" i="21"/>
  <c r="ER91" i="21"/>
  <c r="ES91" i="21"/>
  <c r="ET91" i="21"/>
  <c r="EU91" i="21"/>
  <c r="EV91" i="21"/>
  <c r="EW91" i="21"/>
  <c r="EX91" i="21"/>
  <c r="EY91" i="21"/>
  <c r="EZ91" i="21"/>
  <c r="FA91" i="21"/>
  <c r="FB91" i="21"/>
  <c r="FC91" i="21"/>
  <c r="FD91" i="21"/>
  <c r="FE91" i="21"/>
  <c r="FF91" i="21"/>
  <c r="FG91" i="21"/>
  <c r="FH91" i="21"/>
  <c r="FI91" i="21"/>
  <c r="FJ91" i="21"/>
  <c r="FK91" i="21"/>
  <c r="FL91" i="21"/>
  <c r="CF92" i="21"/>
  <c r="CG92" i="21"/>
  <c r="CH92" i="21"/>
  <c r="CI92" i="21"/>
  <c r="CJ92" i="21"/>
  <c r="DM92" i="21"/>
  <c r="DN92" i="21"/>
  <c r="DO92" i="21"/>
  <c r="DP92" i="21"/>
  <c r="DQ92" i="21"/>
  <c r="DR92" i="21"/>
  <c r="DS92" i="21"/>
  <c r="DT92" i="21"/>
  <c r="DU92" i="21"/>
  <c r="DV92" i="21"/>
  <c r="DW92" i="21"/>
  <c r="DX92" i="21"/>
  <c r="DY92" i="21"/>
  <c r="DZ92" i="21"/>
  <c r="EA92" i="21"/>
  <c r="EB92" i="21"/>
  <c r="EC92" i="21"/>
  <c r="ED92" i="21"/>
  <c r="EE92" i="21"/>
  <c r="EF92" i="21"/>
  <c r="EG92" i="21"/>
  <c r="EH92" i="21"/>
  <c r="EI92" i="21"/>
  <c r="EJ92" i="21"/>
  <c r="EK92" i="21"/>
  <c r="EL92" i="21"/>
  <c r="EM92" i="21"/>
  <c r="EN92" i="21"/>
  <c r="EO92" i="21"/>
  <c r="EP92" i="21"/>
  <c r="EQ92" i="21"/>
  <c r="ER92" i="21"/>
  <c r="ES92" i="21"/>
  <c r="ET92" i="21"/>
  <c r="EU92" i="21"/>
  <c r="EV92" i="21"/>
  <c r="EW92" i="21"/>
  <c r="EX92" i="21"/>
  <c r="EY92" i="21"/>
  <c r="EZ92" i="21"/>
  <c r="FA92" i="21"/>
  <c r="FB92" i="21"/>
  <c r="FC92" i="21"/>
  <c r="FD92" i="21"/>
  <c r="FE92" i="21"/>
  <c r="FF92" i="21"/>
  <c r="FG92" i="21"/>
  <c r="FH92" i="21"/>
  <c r="FI92" i="21"/>
  <c r="FJ92" i="21"/>
  <c r="FK92" i="21"/>
  <c r="FL92" i="21"/>
  <c r="CF93" i="21"/>
  <c r="CG93" i="21"/>
  <c r="CH93" i="21"/>
  <c r="CI93" i="21"/>
  <c r="CJ93" i="21"/>
  <c r="DM93" i="21"/>
  <c r="DN93" i="21"/>
  <c r="DO93" i="21"/>
  <c r="DP93" i="21"/>
  <c r="DQ93" i="21"/>
  <c r="DR93" i="21"/>
  <c r="DS93" i="21"/>
  <c r="DT93" i="21"/>
  <c r="DU93" i="21"/>
  <c r="DV93" i="21"/>
  <c r="DW93" i="21"/>
  <c r="DX93" i="21"/>
  <c r="DY93" i="21"/>
  <c r="DZ93" i="21"/>
  <c r="EA93" i="21"/>
  <c r="EB93" i="21"/>
  <c r="EC93" i="21"/>
  <c r="ED93" i="21"/>
  <c r="EE93" i="21"/>
  <c r="EF93" i="21"/>
  <c r="EG93" i="21"/>
  <c r="EH93" i="21"/>
  <c r="EI93" i="21"/>
  <c r="EJ93" i="21"/>
  <c r="EK93" i="21"/>
  <c r="EL93" i="21"/>
  <c r="EM93" i="21"/>
  <c r="EN93" i="21"/>
  <c r="EO93" i="21"/>
  <c r="EP93" i="21"/>
  <c r="EQ93" i="21"/>
  <c r="ER93" i="21"/>
  <c r="ES93" i="21"/>
  <c r="ET93" i="21"/>
  <c r="EU93" i="21"/>
  <c r="EV93" i="21"/>
  <c r="EW93" i="21"/>
  <c r="EX93" i="21"/>
  <c r="EY93" i="21"/>
  <c r="EZ93" i="21"/>
  <c r="FA93" i="21"/>
  <c r="FB93" i="21"/>
  <c r="FC93" i="21"/>
  <c r="FD93" i="21"/>
  <c r="FE93" i="21"/>
  <c r="FF93" i="21"/>
  <c r="FG93" i="21"/>
  <c r="FH93" i="21"/>
  <c r="FI93" i="21"/>
  <c r="FJ93" i="21"/>
  <c r="FK93" i="21"/>
  <c r="FL93" i="21"/>
  <c r="CF94" i="21"/>
  <c r="CG94" i="21"/>
  <c r="CH94" i="21"/>
  <c r="CI94" i="21"/>
  <c r="CJ94" i="21"/>
  <c r="DM94" i="21"/>
  <c r="DN94" i="21"/>
  <c r="DO94" i="21"/>
  <c r="DP94" i="21"/>
  <c r="DQ94" i="21"/>
  <c r="DR94" i="21"/>
  <c r="DS94" i="21"/>
  <c r="DT94" i="21"/>
  <c r="DU94" i="21"/>
  <c r="DV94" i="21"/>
  <c r="DW94" i="21"/>
  <c r="DX94" i="21"/>
  <c r="DY94" i="21"/>
  <c r="DZ94" i="21"/>
  <c r="EA94" i="21"/>
  <c r="EB94" i="21"/>
  <c r="EC94" i="21"/>
  <c r="ED94" i="21"/>
  <c r="EE94" i="21"/>
  <c r="EF94" i="21"/>
  <c r="EG94" i="21"/>
  <c r="EH94" i="21"/>
  <c r="EI94" i="21"/>
  <c r="EJ94" i="21"/>
  <c r="EK94" i="21"/>
  <c r="EL94" i="21"/>
  <c r="EM94" i="21"/>
  <c r="EN94" i="21"/>
  <c r="EO94" i="21"/>
  <c r="EP94" i="21"/>
  <c r="EQ94" i="21"/>
  <c r="ER94" i="21"/>
  <c r="ES94" i="21"/>
  <c r="ET94" i="21"/>
  <c r="EU94" i="21"/>
  <c r="EV94" i="21"/>
  <c r="EW94" i="21"/>
  <c r="EX94" i="21"/>
  <c r="EY94" i="21"/>
  <c r="EZ94" i="21"/>
  <c r="FA94" i="21"/>
  <c r="FB94" i="21"/>
  <c r="FC94" i="21"/>
  <c r="FD94" i="21"/>
  <c r="FE94" i="21"/>
  <c r="FF94" i="21"/>
  <c r="FG94" i="21"/>
  <c r="FH94" i="21"/>
  <c r="FI94" i="21"/>
  <c r="FJ94" i="21"/>
  <c r="FK94" i="21"/>
  <c r="FL94" i="21"/>
  <c r="CF95" i="21"/>
  <c r="CG95" i="21"/>
  <c r="CH95" i="21"/>
  <c r="CI95" i="21"/>
  <c r="CJ95" i="21"/>
  <c r="DM95" i="21"/>
  <c r="DN95" i="21"/>
  <c r="DO95" i="21"/>
  <c r="DP95" i="21"/>
  <c r="DQ95" i="21"/>
  <c r="DR95" i="21"/>
  <c r="DS95" i="21"/>
  <c r="DT95" i="21"/>
  <c r="DU95" i="21"/>
  <c r="DV95" i="21"/>
  <c r="DW95" i="21"/>
  <c r="DX95" i="21"/>
  <c r="DY95" i="21"/>
  <c r="DZ95" i="21"/>
  <c r="EA95" i="21"/>
  <c r="EB95" i="21"/>
  <c r="EC95" i="21"/>
  <c r="ED95" i="21"/>
  <c r="EE95" i="21"/>
  <c r="EF95" i="21"/>
  <c r="EG95" i="21"/>
  <c r="EH95" i="21"/>
  <c r="EI95" i="21"/>
  <c r="EJ95" i="21"/>
  <c r="EK95" i="21"/>
  <c r="EL95" i="21"/>
  <c r="EM95" i="21"/>
  <c r="EN95" i="21"/>
  <c r="EO95" i="21"/>
  <c r="EP95" i="21"/>
  <c r="EQ95" i="21"/>
  <c r="ER95" i="21"/>
  <c r="ES95" i="21"/>
  <c r="ET95" i="21"/>
  <c r="EU95" i="21"/>
  <c r="EV95" i="21"/>
  <c r="EW95" i="21"/>
  <c r="EX95" i="21"/>
  <c r="EY95" i="21"/>
  <c r="EZ95" i="21"/>
  <c r="FA95" i="21"/>
  <c r="FB95" i="21"/>
  <c r="FC95" i="21"/>
  <c r="FD95" i="21"/>
  <c r="FE95" i="21"/>
  <c r="FF95" i="21"/>
  <c r="FG95" i="21"/>
  <c r="FH95" i="21"/>
  <c r="FI95" i="21"/>
  <c r="FJ95" i="21"/>
  <c r="FK95" i="21"/>
  <c r="FL95" i="21"/>
  <c r="CF96" i="21"/>
  <c r="CG96" i="21"/>
  <c r="CH96" i="21"/>
  <c r="CI96" i="21"/>
  <c r="CJ96" i="21"/>
  <c r="DM96" i="21"/>
  <c r="DN96" i="21"/>
  <c r="DO96" i="21"/>
  <c r="DP96" i="21"/>
  <c r="DQ96" i="21"/>
  <c r="DR96" i="21"/>
  <c r="DS96" i="21"/>
  <c r="DT96" i="21"/>
  <c r="DU96" i="21"/>
  <c r="DV96" i="21"/>
  <c r="DW96" i="21"/>
  <c r="DX96" i="21"/>
  <c r="DY96" i="21"/>
  <c r="DZ96" i="21"/>
  <c r="EA96" i="21"/>
  <c r="EB96" i="21"/>
  <c r="EC96" i="21"/>
  <c r="ED96" i="21"/>
  <c r="EE96" i="21"/>
  <c r="EF96" i="21"/>
  <c r="EG96" i="21"/>
  <c r="EH96" i="21"/>
  <c r="EI96" i="21"/>
  <c r="EJ96" i="21"/>
  <c r="EK96" i="21"/>
  <c r="EL96" i="21"/>
  <c r="EM96" i="21"/>
  <c r="EN96" i="21"/>
  <c r="EO96" i="21"/>
  <c r="EP96" i="21"/>
  <c r="EQ96" i="21"/>
  <c r="ER96" i="21"/>
  <c r="ES96" i="21"/>
  <c r="ET96" i="21"/>
  <c r="EU96" i="21"/>
  <c r="EV96" i="21"/>
  <c r="EW96" i="21"/>
  <c r="EX96" i="21"/>
  <c r="EY96" i="21"/>
  <c r="EZ96" i="21"/>
  <c r="FA96" i="21"/>
  <c r="FB96" i="21"/>
  <c r="FC96" i="21"/>
  <c r="FD96" i="21"/>
  <c r="FE96" i="21"/>
  <c r="FF96" i="21"/>
  <c r="FG96" i="21"/>
  <c r="FH96" i="21"/>
  <c r="FI96" i="21"/>
  <c r="FJ96" i="21"/>
  <c r="FK96" i="21"/>
  <c r="FL96" i="21"/>
  <c r="CF97" i="21"/>
  <c r="CG97" i="21"/>
  <c r="CH97" i="21"/>
  <c r="CI97" i="21"/>
  <c r="CJ97" i="21"/>
  <c r="DM97" i="21"/>
  <c r="DN97" i="21"/>
  <c r="DO97" i="21"/>
  <c r="DP97" i="21"/>
  <c r="DQ97" i="21"/>
  <c r="DR97" i="21"/>
  <c r="DS97" i="21"/>
  <c r="DT97" i="21"/>
  <c r="DU97" i="21"/>
  <c r="DV97" i="21"/>
  <c r="DW97" i="21"/>
  <c r="DX97" i="21"/>
  <c r="DY97" i="21"/>
  <c r="DZ97" i="21"/>
  <c r="EA97" i="21"/>
  <c r="EB97" i="21"/>
  <c r="EC97" i="21"/>
  <c r="ED97" i="21"/>
  <c r="EE97" i="21"/>
  <c r="EF97" i="21"/>
  <c r="EG97" i="21"/>
  <c r="EH97" i="21"/>
  <c r="EI97" i="21"/>
  <c r="EJ97" i="21"/>
  <c r="EK97" i="21"/>
  <c r="EL97" i="21"/>
  <c r="EM97" i="21"/>
  <c r="EN97" i="21"/>
  <c r="EO97" i="21"/>
  <c r="EP97" i="21"/>
  <c r="EQ97" i="21"/>
  <c r="ER97" i="21"/>
  <c r="ES97" i="21"/>
  <c r="ET97" i="21"/>
  <c r="EU97" i="21"/>
  <c r="EV97" i="21"/>
  <c r="EW97" i="21"/>
  <c r="EX97" i="21"/>
  <c r="EY97" i="21"/>
  <c r="EZ97" i="21"/>
  <c r="FA97" i="21"/>
  <c r="FB97" i="21"/>
  <c r="FC97" i="21"/>
  <c r="FD97" i="21"/>
  <c r="FE97" i="21"/>
  <c r="FF97" i="21"/>
  <c r="FG97" i="21"/>
  <c r="FH97" i="21"/>
  <c r="FI97" i="21"/>
  <c r="FJ97" i="21"/>
  <c r="FK97" i="21"/>
  <c r="FL97" i="21"/>
  <c r="CF98" i="21"/>
  <c r="CG98" i="21"/>
  <c r="CH98" i="21"/>
  <c r="CI98" i="21"/>
  <c r="CJ98" i="21"/>
  <c r="DM98" i="21"/>
  <c r="DN98" i="21"/>
  <c r="DO98" i="21"/>
  <c r="DP98" i="21"/>
  <c r="DQ98" i="21"/>
  <c r="DR98" i="21"/>
  <c r="DS98" i="21"/>
  <c r="DT98" i="21"/>
  <c r="DU98" i="21"/>
  <c r="DV98" i="21"/>
  <c r="DW98" i="21"/>
  <c r="DX98" i="21"/>
  <c r="DY98" i="21"/>
  <c r="DZ98" i="21"/>
  <c r="EA98" i="21"/>
  <c r="EB98" i="21"/>
  <c r="EC98" i="21"/>
  <c r="ED98" i="21"/>
  <c r="EE98" i="21"/>
  <c r="EF98" i="21"/>
  <c r="EG98" i="21"/>
  <c r="EH98" i="21"/>
  <c r="EI98" i="21"/>
  <c r="EJ98" i="21"/>
  <c r="EK98" i="21"/>
  <c r="EL98" i="21"/>
  <c r="EM98" i="21"/>
  <c r="EN98" i="21"/>
  <c r="EO98" i="21"/>
  <c r="EP98" i="21"/>
  <c r="EQ98" i="21"/>
  <c r="ER98" i="21"/>
  <c r="ES98" i="21"/>
  <c r="ET98" i="21"/>
  <c r="EU98" i="21"/>
  <c r="EV98" i="21"/>
  <c r="EW98" i="21"/>
  <c r="EX98" i="21"/>
  <c r="EY98" i="21"/>
  <c r="EZ98" i="21"/>
  <c r="FA98" i="21"/>
  <c r="FB98" i="21"/>
  <c r="FC98" i="21"/>
  <c r="FD98" i="21"/>
  <c r="FE98" i="21"/>
  <c r="FF98" i="21"/>
  <c r="FG98" i="21"/>
  <c r="FH98" i="21"/>
  <c r="FI98" i="21"/>
  <c r="FJ98" i="21"/>
  <c r="FK98" i="21"/>
  <c r="FL98" i="21"/>
  <c r="CF99" i="21"/>
  <c r="CG99" i="21"/>
  <c r="CH99" i="21"/>
  <c r="CI99" i="21"/>
  <c r="CJ99" i="21"/>
  <c r="DM99" i="21"/>
  <c r="DN99" i="21"/>
  <c r="DO99" i="21"/>
  <c r="DP99" i="21"/>
  <c r="DQ99" i="21"/>
  <c r="DR99" i="21"/>
  <c r="DS99" i="21"/>
  <c r="DT99" i="21"/>
  <c r="DU99" i="21"/>
  <c r="DV99" i="21"/>
  <c r="DW99" i="21"/>
  <c r="DX99" i="21"/>
  <c r="DY99" i="21"/>
  <c r="DZ99" i="21"/>
  <c r="EA99" i="21"/>
  <c r="EB99" i="21"/>
  <c r="EC99" i="21"/>
  <c r="ED99" i="21"/>
  <c r="EE99" i="21"/>
  <c r="EF99" i="21"/>
  <c r="EG99" i="21"/>
  <c r="EH99" i="21"/>
  <c r="EI99" i="21"/>
  <c r="EJ99" i="21"/>
  <c r="EK99" i="21"/>
  <c r="EL99" i="21"/>
  <c r="EM99" i="21"/>
  <c r="EN99" i="21"/>
  <c r="EO99" i="21"/>
  <c r="EP99" i="21"/>
  <c r="EQ99" i="21"/>
  <c r="ER99" i="21"/>
  <c r="ES99" i="21"/>
  <c r="ET99" i="21"/>
  <c r="EU99" i="21"/>
  <c r="EV99" i="21"/>
  <c r="EW99" i="21"/>
  <c r="EX99" i="21"/>
  <c r="EY99" i="21"/>
  <c r="EZ99" i="21"/>
  <c r="FA99" i="21"/>
  <c r="FB99" i="21"/>
  <c r="FC99" i="21"/>
  <c r="FD99" i="21"/>
  <c r="FE99" i="21"/>
  <c r="FF99" i="21"/>
  <c r="FG99" i="21"/>
  <c r="FH99" i="21"/>
  <c r="FI99" i="21"/>
  <c r="FJ99" i="21"/>
  <c r="FK99" i="21"/>
  <c r="FL99" i="21"/>
  <c r="CF100" i="21"/>
  <c r="CG100" i="21"/>
  <c r="CH100" i="21"/>
  <c r="CI100" i="21"/>
  <c r="CJ100" i="21"/>
  <c r="DM100" i="21"/>
  <c r="DN100" i="21"/>
  <c r="DO100" i="21"/>
  <c r="DP100" i="21"/>
  <c r="DQ100" i="21"/>
  <c r="DR100" i="21"/>
  <c r="DS100" i="21"/>
  <c r="DT100" i="21"/>
  <c r="DU100" i="21"/>
  <c r="DV100" i="21"/>
  <c r="DW100" i="21"/>
  <c r="DX100" i="21"/>
  <c r="DY100" i="21"/>
  <c r="DZ100" i="21"/>
  <c r="EA100" i="21"/>
  <c r="EB100" i="21"/>
  <c r="EC100" i="21"/>
  <c r="ED100" i="21"/>
  <c r="EE100" i="21"/>
  <c r="EF100" i="21"/>
  <c r="EG100" i="21"/>
  <c r="EH100" i="21"/>
  <c r="EI100" i="21"/>
  <c r="EJ100" i="21"/>
  <c r="EK100" i="21"/>
  <c r="EL100" i="21"/>
  <c r="EM100" i="21"/>
  <c r="EN100" i="21"/>
  <c r="EO100" i="21"/>
  <c r="EP100" i="21"/>
  <c r="EQ100" i="21"/>
  <c r="ER100" i="21"/>
  <c r="ES100" i="21"/>
  <c r="ET100" i="21"/>
  <c r="EU100" i="21"/>
  <c r="EV100" i="21"/>
  <c r="EW100" i="21"/>
  <c r="EX100" i="21"/>
  <c r="EY100" i="21"/>
  <c r="EZ100" i="21"/>
  <c r="FA100" i="21"/>
  <c r="FB100" i="21"/>
  <c r="FC100" i="21"/>
  <c r="FD100" i="21"/>
  <c r="FE100" i="21"/>
  <c r="FF100" i="21"/>
  <c r="FG100" i="21"/>
  <c r="FH100" i="21"/>
  <c r="FI100" i="21"/>
  <c r="FJ100" i="21"/>
  <c r="FK100" i="21"/>
  <c r="FL100" i="21"/>
  <c r="CF101" i="21"/>
  <c r="CG101" i="21"/>
  <c r="CH101" i="21"/>
  <c r="CI101" i="21"/>
  <c r="CJ101" i="21"/>
  <c r="DM101" i="21"/>
  <c r="DN101" i="21"/>
  <c r="DO101" i="21"/>
  <c r="DP101" i="21"/>
  <c r="DQ101" i="21"/>
  <c r="DR101" i="21"/>
  <c r="DS101" i="21"/>
  <c r="DT101" i="21"/>
  <c r="DU101" i="21"/>
  <c r="DV101" i="21"/>
  <c r="DW101" i="21"/>
  <c r="DX101" i="21"/>
  <c r="DY101" i="21"/>
  <c r="DZ101" i="21"/>
  <c r="EA101" i="21"/>
  <c r="EB101" i="21"/>
  <c r="EC101" i="21"/>
  <c r="ED101" i="21"/>
  <c r="EE101" i="21"/>
  <c r="EF101" i="21"/>
  <c r="EG101" i="21"/>
  <c r="EH101" i="21"/>
  <c r="EI101" i="21"/>
  <c r="EJ101" i="21"/>
  <c r="EK101" i="21"/>
  <c r="EL101" i="21"/>
  <c r="EM101" i="21"/>
  <c r="EN101" i="21"/>
  <c r="EO101" i="21"/>
  <c r="EP101" i="21"/>
  <c r="EQ101" i="21"/>
  <c r="ER101" i="21"/>
  <c r="ES101" i="21"/>
  <c r="ET101" i="21"/>
  <c r="EU101" i="21"/>
  <c r="EV101" i="21"/>
  <c r="EW101" i="21"/>
  <c r="EX101" i="21"/>
  <c r="EY101" i="21"/>
  <c r="EZ101" i="21"/>
  <c r="FA101" i="21"/>
  <c r="FB101" i="21"/>
  <c r="FC101" i="21"/>
  <c r="FD101" i="21"/>
  <c r="FE101" i="21"/>
  <c r="FF101" i="21"/>
  <c r="FG101" i="21"/>
  <c r="FH101" i="21"/>
  <c r="FI101" i="21"/>
  <c r="FJ101" i="21"/>
  <c r="FK101" i="21"/>
  <c r="FL101" i="21"/>
  <c r="CF102" i="21"/>
  <c r="CG102" i="21"/>
  <c r="CH102" i="21"/>
  <c r="CI102" i="21"/>
  <c r="CJ102" i="21"/>
  <c r="DM102" i="21"/>
  <c r="DN102" i="21"/>
  <c r="DO102" i="21"/>
  <c r="DP102" i="21"/>
  <c r="DQ102" i="21"/>
  <c r="DR102" i="21"/>
  <c r="DS102" i="21"/>
  <c r="DT102" i="21"/>
  <c r="DU102" i="21"/>
  <c r="DV102" i="21"/>
  <c r="DW102" i="21"/>
  <c r="DX102" i="21"/>
  <c r="DY102" i="21"/>
  <c r="DZ102" i="21"/>
  <c r="EA102" i="21"/>
  <c r="EB102" i="21"/>
  <c r="EC102" i="21"/>
  <c r="ED102" i="21"/>
  <c r="EE102" i="21"/>
  <c r="EF102" i="21"/>
  <c r="EG102" i="21"/>
  <c r="EH102" i="21"/>
  <c r="EI102" i="21"/>
  <c r="EJ102" i="21"/>
  <c r="EK102" i="21"/>
  <c r="EL102" i="21"/>
  <c r="EM102" i="21"/>
  <c r="EN102" i="21"/>
  <c r="EO102" i="21"/>
  <c r="EP102" i="21"/>
  <c r="EQ102" i="21"/>
  <c r="ER102" i="21"/>
  <c r="ES102" i="21"/>
  <c r="ET102" i="21"/>
  <c r="EU102" i="21"/>
  <c r="EV102" i="21"/>
  <c r="EW102" i="21"/>
  <c r="EX102" i="21"/>
  <c r="EY102" i="21"/>
  <c r="EZ102" i="21"/>
  <c r="FA102" i="21"/>
  <c r="FB102" i="21"/>
  <c r="FC102" i="21"/>
  <c r="FD102" i="21"/>
  <c r="FE102" i="21"/>
  <c r="FF102" i="21"/>
  <c r="FG102" i="21"/>
  <c r="FH102" i="21"/>
  <c r="FI102" i="21"/>
  <c r="FJ102" i="21"/>
  <c r="FK102" i="21"/>
  <c r="FL102" i="21"/>
  <c r="CF103" i="21"/>
  <c r="CG103" i="21"/>
  <c r="CH103" i="21"/>
  <c r="CI103" i="21"/>
  <c r="CJ103" i="21"/>
  <c r="DM103" i="21"/>
  <c r="DN103" i="21"/>
  <c r="DO103" i="21"/>
  <c r="DP103" i="21"/>
  <c r="DQ103" i="21"/>
  <c r="DR103" i="21"/>
  <c r="DS103" i="21"/>
  <c r="DT103" i="21"/>
  <c r="DU103" i="21"/>
  <c r="DV103" i="21"/>
  <c r="DW103" i="21"/>
  <c r="DX103" i="21"/>
  <c r="DY103" i="21"/>
  <c r="DZ103" i="21"/>
  <c r="EA103" i="21"/>
  <c r="EB103" i="21"/>
  <c r="EC103" i="21"/>
  <c r="ED103" i="21"/>
  <c r="EE103" i="21"/>
  <c r="EF103" i="21"/>
  <c r="EG103" i="21"/>
  <c r="EH103" i="21"/>
  <c r="EI103" i="21"/>
  <c r="EJ103" i="21"/>
  <c r="EK103" i="21"/>
  <c r="EL103" i="21"/>
  <c r="EM103" i="21"/>
  <c r="EN103" i="21"/>
  <c r="EO103" i="21"/>
  <c r="EP103" i="21"/>
  <c r="EQ103" i="21"/>
  <c r="ER103" i="21"/>
  <c r="ES103" i="21"/>
  <c r="ET103" i="21"/>
  <c r="EU103" i="21"/>
  <c r="EV103" i="21"/>
  <c r="EW103" i="21"/>
  <c r="EX103" i="21"/>
  <c r="EY103" i="21"/>
  <c r="EZ103" i="21"/>
  <c r="FA103" i="21"/>
  <c r="FB103" i="21"/>
  <c r="FC103" i="21"/>
  <c r="FD103" i="21"/>
  <c r="FE103" i="21"/>
  <c r="FF103" i="21"/>
  <c r="FG103" i="21"/>
  <c r="FH103" i="21"/>
  <c r="FI103" i="21"/>
  <c r="FJ103" i="21"/>
  <c r="FK103" i="21"/>
  <c r="FL103" i="21"/>
  <c r="CF104" i="21"/>
  <c r="CG104" i="21"/>
  <c r="CH104" i="21"/>
  <c r="CI104" i="21"/>
  <c r="CJ104" i="21"/>
  <c r="DM104" i="21"/>
  <c r="DN104" i="21"/>
  <c r="DO104" i="21"/>
  <c r="DP104" i="21"/>
  <c r="DQ104" i="21"/>
  <c r="DR104" i="21"/>
  <c r="DS104" i="21"/>
  <c r="DT104" i="21"/>
  <c r="DU104" i="21"/>
  <c r="DV104" i="21"/>
  <c r="DW104" i="21"/>
  <c r="DX104" i="21"/>
  <c r="DY104" i="21"/>
  <c r="DZ104" i="21"/>
  <c r="EA104" i="21"/>
  <c r="EB104" i="21"/>
  <c r="EC104" i="21"/>
  <c r="ED104" i="21"/>
  <c r="EE104" i="21"/>
  <c r="EF104" i="21"/>
  <c r="EG104" i="21"/>
  <c r="EH104" i="21"/>
  <c r="EI104" i="21"/>
  <c r="EJ104" i="21"/>
  <c r="EK104" i="21"/>
  <c r="EL104" i="21"/>
  <c r="EM104" i="21"/>
  <c r="EN104" i="21"/>
  <c r="EO104" i="21"/>
  <c r="EP104" i="21"/>
  <c r="EQ104" i="21"/>
  <c r="ER104" i="21"/>
  <c r="ES104" i="21"/>
  <c r="ET104" i="21"/>
  <c r="EU104" i="21"/>
  <c r="EV104" i="21"/>
  <c r="EW104" i="21"/>
  <c r="EX104" i="21"/>
  <c r="EY104" i="21"/>
  <c r="EZ104" i="21"/>
  <c r="FA104" i="21"/>
  <c r="FB104" i="21"/>
  <c r="FC104" i="21"/>
  <c r="FD104" i="21"/>
  <c r="FE104" i="21"/>
  <c r="FF104" i="21"/>
  <c r="FG104" i="21"/>
  <c r="FH104" i="21"/>
  <c r="FI104" i="21"/>
  <c r="FJ104" i="21"/>
  <c r="FK104" i="21"/>
  <c r="FL104" i="21"/>
  <c r="CF105" i="21"/>
  <c r="CG105" i="21"/>
  <c r="CH105" i="21"/>
  <c r="CI105" i="21"/>
  <c r="CJ105" i="21"/>
  <c r="DM105" i="21"/>
  <c r="DN105" i="21"/>
  <c r="DO105" i="21"/>
  <c r="DP105" i="21"/>
  <c r="DQ105" i="21"/>
  <c r="DR105" i="21"/>
  <c r="DS105" i="21"/>
  <c r="DT105" i="21"/>
  <c r="DU105" i="21"/>
  <c r="DV105" i="21"/>
  <c r="DW105" i="21"/>
  <c r="DX105" i="21"/>
  <c r="DY105" i="21"/>
  <c r="DZ105" i="21"/>
  <c r="EA105" i="21"/>
  <c r="EB105" i="21"/>
  <c r="EC105" i="21"/>
  <c r="ED105" i="21"/>
  <c r="EE105" i="21"/>
  <c r="EF105" i="21"/>
  <c r="EG105" i="21"/>
  <c r="EH105" i="21"/>
  <c r="EI105" i="21"/>
  <c r="EJ105" i="21"/>
  <c r="EK105" i="21"/>
  <c r="EL105" i="21"/>
  <c r="EM105" i="21"/>
  <c r="EN105" i="21"/>
  <c r="EO105" i="21"/>
  <c r="EP105" i="21"/>
  <c r="EQ105" i="21"/>
  <c r="ER105" i="21"/>
  <c r="ES105" i="21"/>
  <c r="ET105" i="21"/>
  <c r="EU105" i="21"/>
  <c r="EV105" i="21"/>
  <c r="EW105" i="21"/>
  <c r="EX105" i="21"/>
  <c r="EY105" i="21"/>
  <c r="EZ105" i="21"/>
  <c r="FA105" i="21"/>
  <c r="FB105" i="21"/>
  <c r="FC105" i="21"/>
  <c r="FD105" i="21"/>
  <c r="FE105" i="21"/>
  <c r="FF105" i="21"/>
  <c r="FG105" i="21"/>
  <c r="FH105" i="21"/>
  <c r="FI105" i="21"/>
  <c r="FJ105" i="21"/>
  <c r="FK105" i="21"/>
  <c r="FL105" i="21"/>
  <c r="CF106" i="21"/>
  <c r="CG106" i="21"/>
  <c r="CH106" i="21"/>
  <c r="CI106" i="21"/>
  <c r="CJ106" i="21"/>
  <c r="DM106" i="21"/>
  <c r="DN106" i="21"/>
  <c r="DO106" i="21"/>
  <c r="DP106" i="21"/>
  <c r="DQ106" i="21"/>
  <c r="DR106" i="21"/>
  <c r="DS106" i="21"/>
  <c r="DT106" i="21"/>
  <c r="DU106" i="21"/>
  <c r="DV106" i="21"/>
  <c r="DW106" i="21"/>
  <c r="DX106" i="21"/>
  <c r="DY106" i="21"/>
  <c r="DZ106" i="21"/>
  <c r="EA106" i="21"/>
  <c r="EB106" i="21"/>
  <c r="EC106" i="21"/>
  <c r="ED106" i="21"/>
  <c r="EE106" i="21"/>
  <c r="EF106" i="21"/>
  <c r="EG106" i="21"/>
  <c r="EH106" i="21"/>
  <c r="EI106" i="21"/>
  <c r="EJ106" i="21"/>
  <c r="EK106" i="21"/>
  <c r="EL106" i="21"/>
  <c r="EM106" i="21"/>
  <c r="EN106" i="21"/>
  <c r="EO106" i="21"/>
  <c r="EP106" i="21"/>
  <c r="EQ106" i="21"/>
  <c r="ER106" i="21"/>
  <c r="ES106" i="21"/>
  <c r="ET106" i="21"/>
  <c r="EU106" i="21"/>
  <c r="EV106" i="21"/>
  <c r="EW106" i="21"/>
  <c r="EX106" i="21"/>
  <c r="EY106" i="21"/>
  <c r="EZ106" i="21"/>
  <c r="FA106" i="21"/>
  <c r="FB106" i="21"/>
  <c r="FC106" i="21"/>
  <c r="FD106" i="21"/>
  <c r="FE106" i="21"/>
  <c r="FF106" i="21"/>
  <c r="FG106" i="21"/>
  <c r="FH106" i="21"/>
  <c r="FI106" i="21"/>
  <c r="FJ106" i="21"/>
  <c r="FK106" i="21"/>
  <c r="FL106" i="21"/>
  <c r="CF107" i="21"/>
  <c r="CG107" i="21"/>
  <c r="CH107" i="21"/>
  <c r="CI107" i="21"/>
  <c r="CJ107" i="21"/>
  <c r="DM107" i="21"/>
  <c r="DN107" i="21"/>
  <c r="DO107" i="21"/>
  <c r="DP107" i="21"/>
  <c r="DQ107" i="21"/>
  <c r="DR107" i="21"/>
  <c r="DS107" i="21"/>
  <c r="DT107" i="21"/>
  <c r="DU107" i="21"/>
  <c r="DV107" i="21"/>
  <c r="DW107" i="21"/>
  <c r="DX107" i="21"/>
  <c r="DY107" i="21"/>
  <c r="DZ107" i="21"/>
  <c r="EA107" i="21"/>
  <c r="EB107" i="21"/>
  <c r="EC107" i="21"/>
  <c r="ED107" i="21"/>
  <c r="EE107" i="21"/>
  <c r="EF107" i="21"/>
  <c r="EG107" i="21"/>
  <c r="EH107" i="21"/>
  <c r="EI107" i="21"/>
  <c r="EJ107" i="21"/>
  <c r="EK107" i="21"/>
  <c r="EL107" i="21"/>
  <c r="EM107" i="21"/>
  <c r="EN107" i="21"/>
  <c r="EO107" i="21"/>
  <c r="EP107" i="21"/>
  <c r="EQ107" i="21"/>
  <c r="ER107" i="21"/>
  <c r="ES107" i="21"/>
  <c r="ET107" i="21"/>
  <c r="EU107" i="21"/>
  <c r="EV107" i="21"/>
  <c r="EW107" i="21"/>
  <c r="EX107" i="21"/>
  <c r="EY107" i="21"/>
  <c r="EZ107" i="21"/>
  <c r="FA107" i="21"/>
  <c r="FB107" i="21"/>
  <c r="FC107" i="21"/>
  <c r="FD107" i="21"/>
  <c r="FE107" i="21"/>
  <c r="FF107" i="21"/>
  <c r="FG107" i="21"/>
  <c r="FH107" i="21"/>
  <c r="FI107" i="21"/>
  <c r="FJ107" i="21"/>
  <c r="FK107" i="21"/>
  <c r="FL107" i="21"/>
  <c r="CF108" i="21"/>
  <c r="CG108" i="21"/>
  <c r="CH108" i="21"/>
  <c r="CI108" i="21"/>
  <c r="CJ108" i="21"/>
  <c r="DM108" i="21"/>
  <c r="DN108" i="21"/>
  <c r="DO108" i="21"/>
  <c r="DP108" i="21"/>
  <c r="DQ108" i="21"/>
  <c r="DR108" i="21"/>
  <c r="DS108" i="21"/>
  <c r="DT108" i="21"/>
  <c r="DU108" i="21"/>
  <c r="DV108" i="21"/>
  <c r="DW108" i="21"/>
  <c r="DX108" i="21"/>
  <c r="DY108" i="21"/>
  <c r="DZ108" i="21"/>
  <c r="EA108" i="21"/>
  <c r="EB108" i="21"/>
  <c r="EC108" i="21"/>
  <c r="ED108" i="21"/>
  <c r="EE108" i="21"/>
  <c r="EF108" i="21"/>
  <c r="EG108" i="21"/>
  <c r="EH108" i="21"/>
  <c r="EI108" i="21"/>
  <c r="EJ108" i="21"/>
  <c r="EK108" i="21"/>
  <c r="EL108" i="21"/>
  <c r="EM108" i="21"/>
  <c r="EN108" i="21"/>
  <c r="EO108" i="21"/>
  <c r="EP108" i="21"/>
  <c r="EQ108" i="21"/>
  <c r="ER108" i="21"/>
  <c r="ES108" i="21"/>
  <c r="ET108" i="21"/>
  <c r="EU108" i="21"/>
  <c r="EV108" i="21"/>
  <c r="EW108" i="21"/>
  <c r="EX108" i="21"/>
  <c r="EY108" i="21"/>
  <c r="EZ108" i="21"/>
  <c r="FA108" i="21"/>
  <c r="FB108" i="21"/>
  <c r="FC108" i="21"/>
  <c r="FD108" i="21"/>
  <c r="FE108" i="21"/>
  <c r="FF108" i="21"/>
  <c r="FG108" i="21"/>
  <c r="FH108" i="21"/>
  <c r="FI108" i="21"/>
  <c r="FJ108" i="21"/>
  <c r="FK108" i="21"/>
  <c r="FL108" i="21"/>
  <c r="CF109" i="21"/>
  <c r="CG109" i="21"/>
  <c r="CH109" i="21"/>
  <c r="CI109" i="21"/>
  <c r="CJ109" i="21"/>
  <c r="DM109" i="21"/>
  <c r="DN109" i="21"/>
  <c r="DO109" i="21"/>
  <c r="DP109" i="21"/>
  <c r="DQ109" i="21"/>
  <c r="DR109" i="21"/>
  <c r="DS109" i="21"/>
  <c r="DT109" i="21"/>
  <c r="DU109" i="21"/>
  <c r="DV109" i="21"/>
  <c r="DW109" i="21"/>
  <c r="DX109" i="21"/>
  <c r="DY109" i="21"/>
  <c r="DZ109" i="21"/>
  <c r="EA109" i="21"/>
  <c r="EB109" i="21"/>
  <c r="EC109" i="21"/>
  <c r="ED109" i="21"/>
  <c r="EE109" i="21"/>
  <c r="EF109" i="21"/>
  <c r="EG109" i="21"/>
  <c r="EH109" i="21"/>
  <c r="EI109" i="21"/>
  <c r="EJ109" i="21"/>
  <c r="EK109" i="21"/>
  <c r="EL109" i="21"/>
  <c r="EM109" i="21"/>
  <c r="EN109" i="21"/>
  <c r="EO109" i="21"/>
  <c r="EP109" i="21"/>
  <c r="EQ109" i="21"/>
  <c r="ER109" i="21"/>
  <c r="ES109" i="21"/>
  <c r="ET109" i="21"/>
  <c r="EU109" i="21"/>
  <c r="EV109" i="21"/>
  <c r="EW109" i="21"/>
  <c r="EX109" i="21"/>
  <c r="EY109" i="21"/>
  <c r="EZ109" i="21"/>
  <c r="FA109" i="21"/>
  <c r="FB109" i="21"/>
  <c r="FC109" i="21"/>
  <c r="FD109" i="21"/>
  <c r="FE109" i="21"/>
  <c r="FF109" i="21"/>
  <c r="FG109" i="21"/>
  <c r="FH109" i="21"/>
  <c r="FI109" i="21"/>
  <c r="FJ109" i="21"/>
  <c r="FK109" i="21"/>
  <c r="FL109" i="21"/>
  <c r="CF110" i="21"/>
  <c r="CG110" i="21"/>
  <c r="CH110" i="21"/>
  <c r="CI110" i="21"/>
  <c r="CJ110" i="21"/>
  <c r="DM110" i="21"/>
  <c r="DN110" i="21"/>
  <c r="DO110" i="21"/>
  <c r="DP110" i="21"/>
  <c r="DQ110" i="21"/>
  <c r="DR110" i="21"/>
  <c r="DS110" i="21"/>
  <c r="DT110" i="21"/>
  <c r="DU110" i="21"/>
  <c r="DV110" i="21"/>
  <c r="DW110" i="21"/>
  <c r="DX110" i="21"/>
  <c r="DY110" i="21"/>
  <c r="DZ110" i="21"/>
  <c r="EA110" i="21"/>
  <c r="EB110" i="21"/>
  <c r="EC110" i="21"/>
  <c r="ED110" i="21"/>
  <c r="EE110" i="21"/>
  <c r="EF110" i="21"/>
  <c r="EG110" i="21"/>
  <c r="EH110" i="21"/>
  <c r="EI110" i="21"/>
  <c r="EJ110" i="21"/>
  <c r="EK110" i="21"/>
  <c r="EL110" i="21"/>
  <c r="EM110" i="21"/>
  <c r="EN110" i="21"/>
  <c r="EO110" i="21"/>
  <c r="EP110" i="21"/>
  <c r="EQ110" i="21"/>
  <c r="ER110" i="21"/>
  <c r="ES110" i="21"/>
  <c r="ET110" i="21"/>
  <c r="EU110" i="21"/>
  <c r="EV110" i="21"/>
  <c r="EW110" i="21"/>
  <c r="EX110" i="21"/>
  <c r="EY110" i="21"/>
  <c r="EZ110" i="21"/>
  <c r="FA110" i="21"/>
  <c r="FB110" i="21"/>
  <c r="FC110" i="21"/>
  <c r="FD110" i="21"/>
  <c r="FE110" i="21"/>
  <c r="FF110" i="21"/>
  <c r="FG110" i="21"/>
  <c r="FH110" i="21"/>
  <c r="FI110" i="21"/>
  <c r="FJ110" i="21"/>
  <c r="FK110" i="21"/>
  <c r="FL110" i="21"/>
  <c r="CF111" i="21"/>
  <c r="CG111" i="21"/>
  <c r="CH111" i="21"/>
  <c r="CI111" i="21"/>
  <c r="CJ111" i="21"/>
  <c r="DM111" i="21"/>
  <c r="DN111" i="21"/>
  <c r="DO111" i="21"/>
  <c r="DP111" i="21"/>
  <c r="DQ111" i="21"/>
  <c r="DR111" i="21"/>
  <c r="DS111" i="21"/>
  <c r="DT111" i="21"/>
  <c r="DU111" i="21"/>
  <c r="DV111" i="21"/>
  <c r="DW111" i="21"/>
  <c r="DX111" i="21"/>
  <c r="DY111" i="21"/>
  <c r="DZ111" i="21"/>
  <c r="EA111" i="21"/>
  <c r="EB111" i="21"/>
  <c r="EC111" i="21"/>
  <c r="ED111" i="21"/>
  <c r="EE111" i="21"/>
  <c r="EF111" i="21"/>
  <c r="EG111" i="21"/>
  <c r="EH111" i="21"/>
  <c r="EI111" i="21"/>
  <c r="EJ111" i="21"/>
  <c r="EK111" i="21"/>
  <c r="EL111" i="21"/>
  <c r="EM111" i="21"/>
  <c r="EN111" i="21"/>
  <c r="EO111" i="21"/>
  <c r="EP111" i="21"/>
  <c r="EQ111" i="21"/>
  <c r="ER111" i="21"/>
  <c r="ES111" i="21"/>
  <c r="ET111" i="21"/>
  <c r="EU111" i="21"/>
  <c r="EV111" i="21"/>
  <c r="EW111" i="21"/>
  <c r="EX111" i="21"/>
  <c r="EY111" i="21"/>
  <c r="EZ111" i="21"/>
  <c r="FA111" i="21"/>
  <c r="FB111" i="21"/>
  <c r="FC111" i="21"/>
  <c r="FD111" i="21"/>
  <c r="FE111" i="21"/>
  <c r="FF111" i="21"/>
  <c r="FG111" i="21"/>
  <c r="FH111" i="21"/>
  <c r="FI111" i="21"/>
  <c r="FJ111" i="21"/>
  <c r="FK111" i="21"/>
  <c r="FL111" i="21"/>
  <c r="CF112" i="21"/>
  <c r="CG112" i="21"/>
  <c r="CH112" i="21"/>
  <c r="CI112" i="21"/>
  <c r="CJ112" i="21"/>
  <c r="DM112" i="21"/>
  <c r="DN112" i="21"/>
  <c r="DO112" i="21"/>
  <c r="DP112" i="21"/>
  <c r="DQ112" i="21"/>
  <c r="DR112" i="21"/>
  <c r="DS112" i="21"/>
  <c r="DT112" i="21"/>
  <c r="DU112" i="21"/>
  <c r="DV112" i="21"/>
  <c r="DW112" i="21"/>
  <c r="DX112" i="21"/>
  <c r="DY112" i="21"/>
  <c r="DZ112" i="21"/>
  <c r="EA112" i="21"/>
  <c r="EB112" i="21"/>
  <c r="EC112" i="21"/>
  <c r="ED112" i="21"/>
  <c r="EE112" i="21"/>
  <c r="EF112" i="21"/>
  <c r="EG112" i="21"/>
  <c r="EH112" i="21"/>
  <c r="EI112" i="21"/>
  <c r="EJ112" i="21"/>
  <c r="EK112" i="21"/>
  <c r="EL112" i="21"/>
  <c r="EM112" i="21"/>
  <c r="EN112" i="21"/>
  <c r="EO112" i="21"/>
  <c r="EP112" i="21"/>
  <c r="EQ112" i="21"/>
  <c r="ER112" i="21"/>
  <c r="ES112" i="21"/>
  <c r="ET112" i="21"/>
  <c r="EU112" i="21"/>
  <c r="EV112" i="21"/>
  <c r="EW112" i="21"/>
  <c r="EX112" i="21"/>
  <c r="EY112" i="21"/>
  <c r="EZ112" i="21"/>
  <c r="FA112" i="21"/>
  <c r="FB112" i="21"/>
  <c r="FC112" i="21"/>
  <c r="FD112" i="21"/>
  <c r="FE112" i="21"/>
  <c r="FF112" i="21"/>
  <c r="FG112" i="21"/>
  <c r="FH112" i="21"/>
  <c r="FI112" i="21"/>
  <c r="FJ112" i="21"/>
  <c r="FK112" i="21"/>
  <c r="FL112" i="21"/>
  <c r="CF113" i="21"/>
  <c r="CG113" i="21"/>
  <c r="CH113" i="21"/>
  <c r="CI113" i="21"/>
  <c r="CJ113" i="21"/>
  <c r="DM113" i="21"/>
  <c r="DN113" i="21"/>
  <c r="DO113" i="21"/>
  <c r="DP113" i="21"/>
  <c r="DQ113" i="21"/>
  <c r="DR113" i="21"/>
  <c r="DS113" i="21"/>
  <c r="DT113" i="21"/>
  <c r="DU113" i="21"/>
  <c r="DV113" i="21"/>
  <c r="DW113" i="21"/>
  <c r="DX113" i="21"/>
  <c r="DY113" i="21"/>
  <c r="DZ113" i="21"/>
  <c r="EA113" i="21"/>
  <c r="EB113" i="21"/>
  <c r="EC113" i="21"/>
  <c r="ED113" i="21"/>
  <c r="EE113" i="21"/>
  <c r="EF113" i="21"/>
  <c r="EG113" i="21"/>
  <c r="EH113" i="21"/>
  <c r="EI113" i="21"/>
  <c r="EJ113" i="21"/>
  <c r="EK113" i="21"/>
  <c r="EL113" i="21"/>
  <c r="EM113" i="21"/>
  <c r="EN113" i="21"/>
  <c r="EO113" i="21"/>
  <c r="EP113" i="21"/>
  <c r="EQ113" i="21"/>
  <c r="ER113" i="21"/>
  <c r="ES113" i="21"/>
  <c r="ET113" i="21"/>
  <c r="EU113" i="21"/>
  <c r="EV113" i="21"/>
  <c r="EW113" i="21"/>
  <c r="EX113" i="21"/>
  <c r="EY113" i="21"/>
  <c r="EZ113" i="21"/>
  <c r="FA113" i="21"/>
  <c r="FB113" i="21"/>
  <c r="FC113" i="21"/>
  <c r="FD113" i="21"/>
  <c r="FE113" i="21"/>
  <c r="FF113" i="21"/>
  <c r="FG113" i="21"/>
  <c r="FH113" i="21"/>
  <c r="FI113" i="21"/>
  <c r="FJ113" i="21"/>
  <c r="FK113" i="21"/>
  <c r="FL113" i="21"/>
  <c r="CF114" i="21"/>
  <c r="CG114" i="21"/>
  <c r="CH114" i="21"/>
  <c r="CI114" i="21"/>
  <c r="CJ114" i="21"/>
  <c r="DM114" i="21"/>
  <c r="DN114" i="21"/>
  <c r="DO114" i="21"/>
  <c r="DP114" i="21"/>
  <c r="DQ114" i="21"/>
  <c r="DR114" i="21"/>
  <c r="DS114" i="21"/>
  <c r="DT114" i="21"/>
  <c r="DU114" i="21"/>
  <c r="DV114" i="21"/>
  <c r="DW114" i="21"/>
  <c r="DX114" i="21"/>
  <c r="DY114" i="21"/>
  <c r="DZ114" i="21"/>
  <c r="EA114" i="21"/>
  <c r="EB114" i="21"/>
  <c r="EC114" i="21"/>
  <c r="ED114" i="21"/>
  <c r="EE114" i="21"/>
  <c r="EF114" i="21"/>
  <c r="EG114" i="21"/>
  <c r="EH114" i="21"/>
  <c r="EI114" i="21"/>
  <c r="EJ114" i="21"/>
  <c r="EK114" i="21"/>
  <c r="EL114" i="21"/>
  <c r="EM114" i="21"/>
  <c r="EN114" i="21"/>
  <c r="EO114" i="21"/>
  <c r="EP114" i="21"/>
  <c r="EQ114" i="21"/>
  <c r="ER114" i="21"/>
  <c r="ES114" i="21"/>
  <c r="ET114" i="21"/>
  <c r="EU114" i="21"/>
  <c r="EV114" i="21"/>
  <c r="EW114" i="21"/>
  <c r="EX114" i="21"/>
  <c r="EY114" i="21"/>
  <c r="EZ114" i="21"/>
  <c r="FA114" i="21"/>
  <c r="FB114" i="21"/>
  <c r="FC114" i="21"/>
  <c r="FD114" i="21"/>
  <c r="FE114" i="21"/>
  <c r="FF114" i="21"/>
  <c r="FG114" i="21"/>
  <c r="FH114" i="21"/>
  <c r="FI114" i="21"/>
  <c r="FJ114" i="21"/>
  <c r="FK114" i="21"/>
  <c r="FL114" i="21"/>
  <c r="CF115" i="21"/>
  <c r="CG115" i="21"/>
  <c r="CH115" i="21"/>
  <c r="CI115" i="21"/>
  <c r="CJ115" i="21"/>
  <c r="DM115" i="21"/>
  <c r="DN115" i="21"/>
  <c r="DO115" i="21"/>
  <c r="DP115" i="21"/>
  <c r="DQ115" i="21"/>
  <c r="DR115" i="21"/>
  <c r="DS115" i="21"/>
  <c r="DT115" i="21"/>
  <c r="DU115" i="21"/>
  <c r="DV115" i="21"/>
  <c r="DW115" i="21"/>
  <c r="DX115" i="21"/>
  <c r="DY115" i="21"/>
  <c r="DZ115" i="21"/>
  <c r="EA115" i="21"/>
  <c r="EB115" i="21"/>
  <c r="EC115" i="21"/>
  <c r="ED115" i="21"/>
  <c r="EE115" i="21"/>
  <c r="EF115" i="21"/>
  <c r="EG115" i="21"/>
  <c r="EH115" i="21"/>
  <c r="EI115" i="21"/>
  <c r="EJ115" i="21"/>
  <c r="EK115" i="21"/>
  <c r="EL115" i="21"/>
  <c r="EM115" i="21"/>
  <c r="EN115" i="21"/>
  <c r="EO115" i="21"/>
  <c r="EP115" i="21"/>
  <c r="EQ115" i="21"/>
  <c r="ER115" i="21"/>
  <c r="ES115" i="21"/>
  <c r="ET115" i="21"/>
  <c r="EU115" i="21"/>
  <c r="EV115" i="21"/>
  <c r="EW115" i="21"/>
  <c r="EX115" i="21"/>
  <c r="EY115" i="21"/>
  <c r="EZ115" i="21"/>
  <c r="FA115" i="21"/>
  <c r="FB115" i="21"/>
  <c r="FC115" i="21"/>
  <c r="FD115" i="21"/>
  <c r="FE115" i="21"/>
  <c r="FF115" i="21"/>
  <c r="FG115" i="21"/>
  <c r="FH115" i="21"/>
  <c r="FI115" i="21"/>
  <c r="FJ115" i="21"/>
  <c r="FK115" i="21"/>
  <c r="FL115" i="21"/>
  <c r="CF116" i="21"/>
  <c r="CG116" i="21"/>
  <c r="CH116" i="21"/>
  <c r="CI116" i="21"/>
  <c r="CJ116" i="21"/>
  <c r="DM116" i="21"/>
  <c r="DN116" i="21"/>
  <c r="DO116" i="21"/>
  <c r="DP116" i="21"/>
  <c r="DQ116" i="21"/>
  <c r="DR116" i="21"/>
  <c r="DS116" i="21"/>
  <c r="DT116" i="21"/>
  <c r="DU116" i="21"/>
  <c r="DV116" i="21"/>
  <c r="DW116" i="21"/>
  <c r="DX116" i="21"/>
  <c r="DY116" i="21"/>
  <c r="DZ116" i="21"/>
  <c r="EA116" i="21"/>
  <c r="EB116" i="21"/>
  <c r="EC116" i="21"/>
  <c r="ED116" i="21"/>
  <c r="EE116" i="21"/>
  <c r="EF116" i="21"/>
  <c r="EG116" i="21"/>
  <c r="EH116" i="21"/>
  <c r="EI116" i="21"/>
  <c r="EJ116" i="21"/>
  <c r="EK116" i="21"/>
  <c r="EL116" i="21"/>
  <c r="EM116" i="21"/>
  <c r="EN116" i="21"/>
  <c r="EO116" i="21"/>
  <c r="EP116" i="21"/>
  <c r="EQ116" i="21"/>
  <c r="ER116" i="21"/>
  <c r="ES116" i="21"/>
  <c r="ET116" i="21"/>
  <c r="EU116" i="21"/>
  <c r="EV116" i="21"/>
  <c r="EW116" i="21"/>
  <c r="EX116" i="21"/>
  <c r="EY116" i="21"/>
  <c r="EZ116" i="21"/>
  <c r="FA116" i="21"/>
  <c r="FB116" i="21"/>
  <c r="FC116" i="21"/>
  <c r="FD116" i="21"/>
  <c r="FE116" i="21"/>
  <c r="FF116" i="21"/>
  <c r="FG116" i="21"/>
  <c r="FH116" i="21"/>
  <c r="FI116" i="21"/>
  <c r="FJ116" i="21"/>
  <c r="FK116" i="21"/>
  <c r="FL116" i="21"/>
  <c r="CF117" i="21"/>
  <c r="CG117" i="21"/>
  <c r="CH117" i="21"/>
  <c r="CI117" i="21"/>
  <c r="CJ117" i="21"/>
  <c r="DM117" i="21"/>
  <c r="DN117" i="21"/>
  <c r="DO117" i="21"/>
  <c r="DP117" i="21"/>
  <c r="DQ117" i="21"/>
  <c r="DR117" i="21"/>
  <c r="DS117" i="21"/>
  <c r="DT117" i="21"/>
  <c r="DU117" i="21"/>
  <c r="DV117" i="21"/>
  <c r="DW117" i="21"/>
  <c r="DX117" i="21"/>
  <c r="DY117" i="21"/>
  <c r="DZ117" i="21"/>
  <c r="EA117" i="21"/>
  <c r="EB117" i="21"/>
  <c r="EC117" i="21"/>
  <c r="ED117" i="21"/>
  <c r="EE117" i="21"/>
  <c r="EF117" i="21"/>
  <c r="EG117" i="21"/>
  <c r="EH117" i="21"/>
  <c r="EI117" i="21"/>
  <c r="EJ117" i="21"/>
  <c r="EK117" i="21"/>
  <c r="EL117" i="21"/>
  <c r="EM117" i="21"/>
  <c r="EN117" i="21"/>
  <c r="EO117" i="21"/>
  <c r="EP117" i="21"/>
  <c r="EQ117" i="21"/>
  <c r="ER117" i="21"/>
  <c r="ES117" i="21"/>
  <c r="ET117" i="21"/>
  <c r="EU117" i="21"/>
  <c r="EV117" i="21"/>
  <c r="EW117" i="21"/>
  <c r="EX117" i="21"/>
  <c r="EY117" i="21"/>
  <c r="EZ117" i="21"/>
  <c r="FA117" i="21"/>
  <c r="FB117" i="21"/>
  <c r="FC117" i="21"/>
  <c r="FD117" i="21"/>
  <c r="FE117" i="21"/>
  <c r="FF117" i="21"/>
  <c r="FG117" i="21"/>
  <c r="FH117" i="21"/>
  <c r="FI117" i="21"/>
  <c r="FJ117" i="21"/>
  <c r="FK117" i="21"/>
  <c r="FL117" i="21"/>
  <c r="CF118" i="21"/>
  <c r="CG118" i="21"/>
  <c r="CH118" i="21"/>
  <c r="CI118" i="21"/>
  <c r="CJ118" i="21"/>
  <c r="DM118" i="21"/>
  <c r="DN118" i="21"/>
  <c r="DO118" i="21"/>
  <c r="DP118" i="21"/>
  <c r="DQ118" i="21"/>
  <c r="DR118" i="21"/>
  <c r="DS118" i="21"/>
  <c r="DT118" i="21"/>
  <c r="DU118" i="21"/>
  <c r="DV118" i="21"/>
  <c r="DW118" i="21"/>
  <c r="DX118" i="21"/>
  <c r="DY118" i="21"/>
  <c r="DZ118" i="21"/>
  <c r="EA118" i="21"/>
  <c r="EB118" i="21"/>
  <c r="EC118" i="21"/>
  <c r="ED118" i="21"/>
  <c r="EE118" i="21"/>
  <c r="EF118" i="21"/>
  <c r="EG118" i="21"/>
  <c r="EH118" i="21"/>
  <c r="EI118" i="21"/>
  <c r="EJ118" i="21"/>
  <c r="EK118" i="21"/>
  <c r="EL118" i="21"/>
  <c r="EM118" i="21"/>
  <c r="EN118" i="21"/>
  <c r="EO118" i="21"/>
  <c r="EP118" i="21"/>
  <c r="EQ118" i="21"/>
  <c r="ER118" i="21"/>
  <c r="ES118" i="21"/>
  <c r="ET118" i="21"/>
  <c r="EU118" i="21"/>
  <c r="EV118" i="21"/>
  <c r="EW118" i="21"/>
  <c r="EX118" i="21"/>
  <c r="EY118" i="21"/>
  <c r="EZ118" i="21"/>
  <c r="FA118" i="21"/>
  <c r="FB118" i="21"/>
  <c r="FC118" i="21"/>
  <c r="FD118" i="21"/>
  <c r="FE118" i="21"/>
  <c r="FF118" i="21"/>
  <c r="FG118" i="21"/>
  <c r="FH118" i="21"/>
  <c r="FI118" i="21"/>
  <c r="FJ118" i="21"/>
  <c r="FK118" i="21"/>
  <c r="FL118" i="21"/>
  <c r="CF119" i="21"/>
  <c r="CG119" i="21"/>
  <c r="CH119" i="21"/>
  <c r="CI119" i="21"/>
  <c r="CJ119" i="21"/>
  <c r="DM119" i="21"/>
  <c r="DN119" i="21"/>
  <c r="DO119" i="21"/>
  <c r="DP119" i="21"/>
  <c r="DQ119" i="21"/>
  <c r="DR119" i="21"/>
  <c r="DS119" i="21"/>
  <c r="DT119" i="21"/>
  <c r="DU119" i="21"/>
  <c r="DV119" i="21"/>
  <c r="DW119" i="21"/>
  <c r="DX119" i="21"/>
  <c r="DY119" i="21"/>
  <c r="DZ119" i="21"/>
  <c r="EA119" i="21"/>
  <c r="EB119" i="21"/>
  <c r="EC119" i="21"/>
  <c r="ED119" i="21"/>
  <c r="EE119" i="21"/>
  <c r="EF119" i="21"/>
  <c r="EG119" i="21"/>
  <c r="EH119" i="21"/>
  <c r="EI119" i="21"/>
  <c r="EJ119" i="21"/>
  <c r="EK119" i="21"/>
  <c r="EL119" i="21"/>
  <c r="EM119" i="21"/>
  <c r="EN119" i="21"/>
  <c r="EO119" i="21"/>
  <c r="EP119" i="21"/>
  <c r="EQ119" i="21"/>
  <c r="ER119" i="21"/>
  <c r="ES119" i="21"/>
  <c r="ET119" i="21"/>
  <c r="EU119" i="21"/>
  <c r="EV119" i="21"/>
  <c r="EW119" i="21"/>
  <c r="EX119" i="21"/>
  <c r="EY119" i="21"/>
  <c r="EZ119" i="21"/>
  <c r="FA119" i="21"/>
  <c r="FB119" i="21"/>
  <c r="FC119" i="21"/>
  <c r="FD119" i="21"/>
  <c r="FE119" i="21"/>
  <c r="FF119" i="21"/>
  <c r="FG119" i="21"/>
  <c r="FH119" i="21"/>
  <c r="FI119" i="21"/>
  <c r="FJ119" i="21"/>
  <c r="FK119" i="21"/>
  <c r="FL119" i="21"/>
  <c r="CF120" i="21"/>
  <c r="CG120" i="21"/>
  <c r="CH120" i="21"/>
  <c r="CI120" i="21"/>
  <c r="CJ120" i="21"/>
  <c r="DM120" i="21"/>
  <c r="DN120" i="21"/>
  <c r="DO120" i="21"/>
  <c r="DP120" i="21"/>
  <c r="DQ120" i="21"/>
  <c r="DR120" i="21"/>
  <c r="DS120" i="21"/>
  <c r="DT120" i="21"/>
  <c r="DU120" i="21"/>
  <c r="DV120" i="21"/>
  <c r="DW120" i="21"/>
  <c r="DX120" i="21"/>
  <c r="DY120" i="21"/>
  <c r="DZ120" i="21"/>
  <c r="EA120" i="21"/>
  <c r="EB120" i="21"/>
  <c r="EC120" i="21"/>
  <c r="ED120" i="21"/>
  <c r="EE120" i="21"/>
  <c r="EF120" i="21"/>
  <c r="EG120" i="21"/>
  <c r="EH120" i="21"/>
  <c r="EI120" i="21"/>
  <c r="EJ120" i="21"/>
  <c r="EK120" i="21"/>
  <c r="EL120" i="21"/>
  <c r="EM120" i="21"/>
  <c r="EN120" i="21"/>
  <c r="EO120" i="21"/>
  <c r="EP120" i="21"/>
  <c r="EQ120" i="21"/>
  <c r="ER120" i="21"/>
  <c r="ES120" i="21"/>
  <c r="ET120" i="21"/>
  <c r="EU120" i="21"/>
  <c r="EV120" i="21"/>
  <c r="EW120" i="21"/>
  <c r="EX120" i="21"/>
  <c r="EY120" i="21"/>
  <c r="EZ120" i="21"/>
  <c r="FA120" i="21"/>
  <c r="FB120" i="21"/>
  <c r="FC120" i="21"/>
  <c r="FD120" i="21"/>
  <c r="FE120" i="21"/>
  <c r="FF120" i="21"/>
  <c r="FG120" i="21"/>
  <c r="FH120" i="21"/>
  <c r="FI120" i="21"/>
  <c r="FJ120" i="21"/>
  <c r="FK120" i="21"/>
  <c r="FL120" i="21"/>
  <c r="CF121" i="21"/>
  <c r="CG121" i="21"/>
  <c r="CH121" i="21"/>
  <c r="CI121" i="21"/>
  <c r="CJ121" i="21"/>
  <c r="DM121" i="21"/>
  <c r="DN121" i="21"/>
  <c r="DO121" i="21"/>
  <c r="DP121" i="21"/>
  <c r="DQ121" i="21"/>
  <c r="DR121" i="21"/>
  <c r="DS121" i="21"/>
  <c r="DT121" i="21"/>
  <c r="DU121" i="21"/>
  <c r="DV121" i="21"/>
  <c r="DW121" i="21"/>
  <c r="DX121" i="21"/>
  <c r="DY121" i="21"/>
  <c r="DZ121" i="21"/>
  <c r="EA121" i="21"/>
  <c r="EB121" i="21"/>
  <c r="EC121" i="21"/>
  <c r="ED121" i="21"/>
  <c r="EE121" i="21"/>
  <c r="EF121" i="21"/>
  <c r="EG121" i="21"/>
  <c r="EH121" i="21"/>
  <c r="EI121" i="21"/>
  <c r="EJ121" i="21"/>
  <c r="EK121" i="21"/>
  <c r="EL121" i="21"/>
  <c r="EM121" i="21"/>
  <c r="EN121" i="21"/>
  <c r="EO121" i="21"/>
  <c r="EP121" i="21"/>
  <c r="EQ121" i="21"/>
  <c r="ER121" i="21"/>
  <c r="ES121" i="21"/>
  <c r="ET121" i="21"/>
  <c r="EU121" i="21"/>
  <c r="EV121" i="21"/>
  <c r="EW121" i="21"/>
  <c r="EX121" i="21"/>
  <c r="EY121" i="21"/>
  <c r="EZ121" i="21"/>
  <c r="FA121" i="21"/>
  <c r="FB121" i="21"/>
  <c r="FC121" i="21"/>
  <c r="FD121" i="21"/>
  <c r="FE121" i="21"/>
  <c r="FF121" i="21"/>
  <c r="FG121" i="21"/>
  <c r="FH121" i="21"/>
  <c r="FI121" i="21"/>
  <c r="FJ121" i="21"/>
  <c r="FK121" i="21"/>
  <c r="FL121" i="21"/>
  <c r="CF122" i="21"/>
  <c r="CG122" i="21"/>
  <c r="CH122" i="21"/>
  <c r="CI122" i="21"/>
  <c r="CJ122" i="21"/>
  <c r="DM122" i="21"/>
  <c r="DN122" i="21"/>
  <c r="DO122" i="21"/>
  <c r="DP122" i="21"/>
  <c r="DQ122" i="21"/>
  <c r="DR122" i="21"/>
  <c r="DS122" i="21"/>
  <c r="DT122" i="21"/>
  <c r="DU122" i="21"/>
  <c r="DV122" i="21"/>
  <c r="DW122" i="21"/>
  <c r="DX122" i="21"/>
  <c r="DY122" i="21"/>
  <c r="DZ122" i="21"/>
  <c r="EA122" i="21"/>
  <c r="EB122" i="21"/>
  <c r="EC122" i="21"/>
  <c r="ED122" i="21"/>
  <c r="EE122" i="21"/>
  <c r="EF122" i="21"/>
  <c r="EG122" i="21"/>
  <c r="EH122" i="21"/>
  <c r="EI122" i="21"/>
  <c r="EJ122" i="21"/>
  <c r="EK122" i="21"/>
  <c r="EL122" i="21"/>
  <c r="EM122" i="21"/>
  <c r="EN122" i="21"/>
  <c r="EO122" i="21"/>
  <c r="EP122" i="21"/>
  <c r="EQ122" i="21"/>
  <c r="ER122" i="21"/>
  <c r="ES122" i="21"/>
  <c r="ET122" i="21"/>
  <c r="EU122" i="21"/>
  <c r="EV122" i="21"/>
  <c r="EW122" i="21"/>
  <c r="EX122" i="21"/>
  <c r="EY122" i="21"/>
  <c r="EZ122" i="21"/>
  <c r="FA122" i="21"/>
  <c r="FB122" i="21"/>
  <c r="FC122" i="21"/>
  <c r="FD122" i="21"/>
  <c r="FE122" i="21"/>
  <c r="FF122" i="21"/>
  <c r="FG122" i="21"/>
  <c r="FH122" i="21"/>
  <c r="FI122" i="21"/>
  <c r="FJ122" i="21"/>
  <c r="FK122" i="21"/>
  <c r="FL122" i="21"/>
  <c r="CF123" i="21"/>
  <c r="CG123" i="21"/>
  <c r="CH123" i="21"/>
  <c r="CI123" i="21"/>
  <c r="CJ123" i="21"/>
  <c r="DM123" i="21"/>
  <c r="DN123" i="21"/>
  <c r="DO123" i="21"/>
  <c r="DP123" i="21"/>
  <c r="DQ123" i="21"/>
  <c r="DR123" i="21"/>
  <c r="DS123" i="21"/>
  <c r="DT123" i="21"/>
  <c r="DU123" i="21"/>
  <c r="DV123" i="21"/>
  <c r="DW123" i="21"/>
  <c r="DX123" i="21"/>
  <c r="DY123" i="21"/>
  <c r="DZ123" i="21"/>
  <c r="EA123" i="21"/>
  <c r="EB123" i="21"/>
  <c r="EC123" i="21"/>
  <c r="ED123" i="21"/>
  <c r="EE123" i="21"/>
  <c r="EF123" i="21"/>
  <c r="EG123" i="21"/>
  <c r="EH123" i="21"/>
  <c r="EI123" i="21"/>
  <c r="EJ123" i="21"/>
  <c r="EK123" i="21"/>
  <c r="EL123" i="21"/>
  <c r="EM123" i="21"/>
  <c r="EN123" i="21"/>
  <c r="EO123" i="21"/>
  <c r="EP123" i="21"/>
  <c r="EQ123" i="21"/>
  <c r="ER123" i="21"/>
  <c r="ES123" i="21"/>
  <c r="ET123" i="21"/>
  <c r="EU123" i="21"/>
  <c r="EV123" i="21"/>
  <c r="EW123" i="21"/>
  <c r="EX123" i="21"/>
  <c r="EY123" i="21"/>
  <c r="EZ123" i="21"/>
  <c r="FA123" i="21"/>
  <c r="FB123" i="21"/>
  <c r="FC123" i="21"/>
  <c r="FD123" i="21"/>
  <c r="FE123" i="21"/>
  <c r="FF123" i="21"/>
  <c r="FG123" i="21"/>
  <c r="FH123" i="21"/>
  <c r="FI123" i="21"/>
  <c r="FJ123" i="21"/>
  <c r="FK123" i="21"/>
  <c r="FL123" i="21"/>
  <c r="CF124" i="21"/>
  <c r="CG124" i="21"/>
  <c r="CH124" i="21"/>
  <c r="CI124" i="21"/>
  <c r="CJ124" i="21"/>
  <c r="DM124" i="21"/>
  <c r="DN124" i="21"/>
  <c r="DO124" i="21"/>
  <c r="DP124" i="21"/>
  <c r="DQ124" i="21"/>
  <c r="DR124" i="21"/>
  <c r="DS124" i="21"/>
  <c r="DT124" i="21"/>
  <c r="DU124" i="21"/>
  <c r="DV124" i="21"/>
  <c r="DW124" i="21"/>
  <c r="DX124" i="21"/>
  <c r="DY124" i="21"/>
  <c r="DZ124" i="21"/>
  <c r="EA124" i="21"/>
  <c r="EB124" i="21"/>
  <c r="EC124" i="21"/>
  <c r="ED124" i="21"/>
  <c r="EE124" i="21"/>
  <c r="EF124" i="21"/>
  <c r="EG124" i="21"/>
  <c r="EH124" i="21"/>
  <c r="EI124" i="21"/>
  <c r="EJ124" i="21"/>
  <c r="EK124" i="21"/>
  <c r="EL124" i="21"/>
  <c r="EM124" i="21"/>
  <c r="EN124" i="21"/>
  <c r="EO124" i="21"/>
  <c r="EP124" i="21"/>
  <c r="EQ124" i="21"/>
  <c r="ER124" i="21"/>
  <c r="ES124" i="21"/>
  <c r="ET124" i="21"/>
  <c r="EU124" i="21"/>
  <c r="EV124" i="21"/>
  <c r="EW124" i="21"/>
  <c r="EX124" i="21"/>
  <c r="EY124" i="21"/>
  <c r="EZ124" i="21"/>
  <c r="FA124" i="21"/>
  <c r="FB124" i="21"/>
  <c r="FC124" i="21"/>
  <c r="FD124" i="21"/>
  <c r="FE124" i="21"/>
  <c r="FF124" i="21"/>
  <c r="FG124" i="21"/>
  <c r="FH124" i="21"/>
  <c r="FI124" i="21"/>
  <c r="FJ124" i="21"/>
  <c r="FK124" i="21"/>
  <c r="FL124" i="21"/>
  <c r="CF125" i="21"/>
  <c r="CG125" i="21"/>
  <c r="CH125" i="21"/>
  <c r="CI125" i="21"/>
  <c r="CJ125" i="21"/>
  <c r="DM125" i="21"/>
  <c r="DN125" i="21"/>
  <c r="DO125" i="21"/>
  <c r="DP125" i="21"/>
  <c r="DQ125" i="21"/>
  <c r="DR125" i="21"/>
  <c r="DS125" i="21"/>
  <c r="DT125" i="21"/>
  <c r="DU125" i="21"/>
  <c r="DV125" i="21"/>
  <c r="DW125" i="21"/>
  <c r="DX125" i="21"/>
  <c r="DY125" i="21"/>
  <c r="DZ125" i="21"/>
  <c r="EA125" i="21"/>
  <c r="EB125" i="21"/>
  <c r="EC125" i="21"/>
  <c r="ED125" i="21"/>
  <c r="EE125" i="21"/>
  <c r="EF125" i="21"/>
  <c r="EG125" i="21"/>
  <c r="EH125" i="21"/>
  <c r="EI125" i="21"/>
  <c r="EJ125" i="21"/>
  <c r="EK125" i="21"/>
  <c r="EL125" i="21"/>
  <c r="EM125" i="21"/>
  <c r="EN125" i="21"/>
  <c r="EO125" i="21"/>
  <c r="EP125" i="21"/>
  <c r="EQ125" i="21"/>
  <c r="ER125" i="21"/>
  <c r="ES125" i="21"/>
  <c r="ET125" i="21"/>
  <c r="EU125" i="21"/>
  <c r="EV125" i="21"/>
  <c r="EW125" i="21"/>
  <c r="EX125" i="21"/>
  <c r="EY125" i="21"/>
  <c r="EZ125" i="21"/>
  <c r="FA125" i="21"/>
  <c r="FB125" i="21"/>
  <c r="FC125" i="21"/>
  <c r="FD125" i="21"/>
  <c r="FE125" i="21"/>
  <c r="FF125" i="21"/>
  <c r="FG125" i="21"/>
  <c r="FH125" i="21"/>
  <c r="FI125" i="21"/>
  <c r="FJ125" i="21"/>
  <c r="FK125" i="21"/>
  <c r="FL125" i="21"/>
  <c r="CF126" i="21"/>
  <c r="CG126" i="21"/>
  <c r="CH126" i="21"/>
  <c r="CI126" i="21"/>
  <c r="CJ126" i="21"/>
  <c r="DM126" i="21"/>
  <c r="DN126" i="21"/>
  <c r="DO126" i="21"/>
  <c r="DP126" i="21"/>
  <c r="DQ126" i="21"/>
  <c r="DR126" i="21"/>
  <c r="DS126" i="21"/>
  <c r="DT126" i="21"/>
  <c r="DU126" i="21"/>
  <c r="DV126" i="21"/>
  <c r="DW126" i="21"/>
  <c r="DX126" i="21"/>
  <c r="DY126" i="21"/>
  <c r="DZ126" i="21"/>
  <c r="EA126" i="21"/>
  <c r="EB126" i="21"/>
  <c r="EC126" i="21"/>
  <c r="ED126" i="21"/>
  <c r="EE126" i="21"/>
  <c r="EF126" i="21"/>
  <c r="EG126" i="21"/>
  <c r="EH126" i="21"/>
  <c r="EI126" i="21"/>
  <c r="EJ126" i="21"/>
  <c r="EK126" i="21"/>
  <c r="EL126" i="21"/>
  <c r="EM126" i="21"/>
  <c r="EN126" i="21"/>
  <c r="EO126" i="21"/>
  <c r="EP126" i="21"/>
  <c r="EQ126" i="21"/>
  <c r="ER126" i="21"/>
  <c r="ES126" i="21"/>
  <c r="ET126" i="21"/>
  <c r="EU126" i="21"/>
  <c r="EV126" i="21"/>
  <c r="EW126" i="21"/>
  <c r="EX126" i="21"/>
  <c r="EY126" i="21"/>
  <c r="EZ126" i="21"/>
  <c r="FA126" i="21"/>
  <c r="FB126" i="21"/>
  <c r="FC126" i="21"/>
  <c r="FD126" i="21"/>
  <c r="FE126" i="21"/>
  <c r="FF126" i="21"/>
  <c r="FG126" i="21"/>
  <c r="FH126" i="21"/>
  <c r="FI126" i="21"/>
  <c r="FJ126" i="21"/>
  <c r="FK126" i="21"/>
  <c r="FL126" i="21"/>
  <c r="CF127" i="21"/>
  <c r="CG127" i="21"/>
  <c r="CH127" i="21"/>
  <c r="CI127" i="21"/>
  <c r="CJ127" i="21"/>
  <c r="DM127" i="21"/>
  <c r="DN127" i="21"/>
  <c r="DO127" i="21"/>
  <c r="DP127" i="21"/>
  <c r="DQ127" i="21"/>
  <c r="DR127" i="21"/>
  <c r="DS127" i="21"/>
  <c r="DT127" i="21"/>
  <c r="DU127" i="21"/>
  <c r="DV127" i="21"/>
  <c r="DW127" i="21"/>
  <c r="DX127" i="21"/>
  <c r="DY127" i="21"/>
  <c r="DZ127" i="21"/>
  <c r="EA127" i="21"/>
  <c r="EB127" i="21"/>
  <c r="EC127" i="21"/>
  <c r="ED127" i="21"/>
  <c r="EE127" i="21"/>
  <c r="EF127" i="21"/>
  <c r="EG127" i="21"/>
  <c r="EH127" i="21"/>
  <c r="EI127" i="21"/>
  <c r="EJ127" i="21"/>
  <c r="EK127" i="21"/>
  <c r="EL127" i="21"/>
  <c r="EM127" i="21"/>
  <c r="EN127" i="21"/>
  <c r="EO127" i="21"/>
  <c r="EP127" i="21"/>
  <c r="EQ127" i="21"/>
  <c r="ER127" i="21"/>
  <c r="ES127" i="21"/>
  <c r="ET127" i="21"/>
  <c r="EU127" i="21"/>
  <c r="EV127" i="21"/>
  <c r="EW127" i="21"/>
  <c r="EX127" i="21"/>
  <c r="EY127" i="21"/>
  <c r="EZ127" i="21"/>
  <c r="FA127" i="21"/>
  <c r="FB127" i="21"/>
  <c r="FC127" i="21"/>
  <c r="FD127" i="21"/>
  <c r="FE127" i="21"/>
  <c r="FF127" i="21"/>
  <c r="FG127" i="21"/>
  <c r="FH127" i="21"/>
  <c r="FI127" i="21"/>
  <c r="FJ127" i="21"/>
  <c r="FK127" i="21"/>
  <c r="FL127" i="21"/>
  <c r="CF128" i="21"/>
  <c r="CG128" i="21"/>
  <c r="CH128" i="21"/>
  <c r="CI128" i="21"/>
  <c r="CJ128" i="21"/>
  <c r="DM128" i="21"/>
  <c r="DN128" i="21"/>
  <c r="DO128" i="21"/>
  <c r="DP128" i="21"/>
  <c r="DQ128" i="21"/>
  <c r="DR128" i="21"/>
  <c r="DS128" i="21"/>
  <c r="DT128" i="21"/>
  <c r="DU128" i="21"/>
  <c r="DV128" i="21"/>
  <c r="DW128" i="21"/>
  <c r="DX128" i="21"/>
  <c r="DY128" i="21"/>
  <c r="DZ128" i="21"/>
  <c r="EA128" i="21"/>
  <c r="EB128" i="21"/>
  <c r="EC128" i="21"/>
  <c r="ED128" i="21"/>
  <c r="EE128" i="21"/>
  <c r="EF128" i="21"/>
  <c r="EG128" i="21"/>
  <c r="EH128" i="21"/>
  <c r="EI128" i="21"/>
  <c r="EJ128" i="21"/>
  <c r="EK128" i="21"/>
  <c r="EL128" i="21"/>
  <c r="EM128" i="21"/>
  <c r="EN128" i="21"/>
  <c r="EO128" i="21"/>
  <c r="EP128" i="21"/>
  <c r="EQ128" i="21"/>
  <c r="ER128" i="21"/>
  <c r="ES128" i="21"/>
  <c r="ET128" i="21"/>
  <c r="EU128" i="21"/>
  <c r="EV128" i="21"/>
  <c r="EW128" i="21"/>
  <c r="EX128" i="21"/>
  <c r="EY128" i="21"/>
  <c r="EZ128" i="21"/>
  <c r="FA128" i="21"/>
  <c r="FB128" i="21"/>
  <c r="FC128" i="21"/>
  <c r="FD128" i="21"/>
  <c r="FE128" i="21"/>
  <c r="FF128" i="21"/>
  <c r="FG128" i="21"/>
  <c r="FH128" i="21"/>
  <c r="FI128" i="21"/>
  <c r="FJ128" i="21"/>
  <c r="FK128" i="21"/>
  <c r="FL128" i="21"/>
  <c r="CF129" i="21"/>
  <c r="CG129" i="21"/>
  <c r="CH129" i="21"/>
  <c r="CI129" i="21"/>
  <c r="CJ129" i="21"/>
  <c r="DM129" i="21"/>
  <c r="DN129" i="21"/>
  <c r="DO129" i="21"/>
  <c r="DP129" i="21"/>
  <c r="DQ129" i="21"/>
  <c r="DR129" i="21"/>
  <c r="DS129" i="21"/>
  <c r="DT129" i="21"/>
  <c r="DU129" i="21"/>
  <c r="DV129" i="21"/>
  <c r="DW129" i="21"/>
  <c r="DX129" i="21"/>
  <c r="DY129" i="21"/>
  <c r="DZ129" i="21"/>
  <c r="EA129" i="21"/>
  <c r="EB129" i="21"/>
  <c r="EC129" i="21"/>
  <c r="ED129" i="21"/>
  <c r="EE129" i="21"/>
  <c r="EF129" i="21"/>
  <c r="EG129" i="21"/>
  <c r="EH129" i="21"/>
  <c r="EI129" i="21"/>
  <c r="EJ129" i="21"/>
  <c r="EK129" i="21"/>
  <c r="EL129" i="21"/>
  <c r="EM129" i="21"/>
  <c r="EN129" i="21"/>
  <c r="EO129" i="21"/>
  <c r="EP129" i="21"/>
  <c r="EQ129" i="21"/>
  <c r="ER129" i="21"/>
  <c r="ES129" i="21"/>
  <c r="ET129" i="21"/>
  <c r="EU129" i="21"/>
  <c r="EV129" i="21"/>
  <c r="EW129" i="21"/>
  <c r="EX129" i="21"/>
  <c r="EY129" i="21"/>
  <c r="EZ129" i="21"/>
  <c r="FA129" i="21"/>
  <c r="FB129" i="21"/>
  <c r="FC129" i="21"/>
  <c r="FD129" i="21"/>
  <c r="FE129" i="21"/>
  <c r="FF129" i="21"/>
  <c r="FG129" i="21"/>
  <c r="FH129" i="21"/>
  <c r="FI129" i="21"/>
  <c r="FJ129" i="21"/>
  <c r="FK129" i="21"/>
  <c r="FL129" i="21"/>
  <c r="CF130" i="21"/>
  <c r="CG130" i="21"/>
  <c r="CH130" i="21"/>
  <c r="CI130" i="21"/>
  <c r="DM130" i="21"/>
  <c r="DN130" i="21"/>
  <c r="DO130" i="21"/>
  <c r="DP130" i="21"/>
  <c r="DQ130" i="21"/>
  <c r="DR130" i="21"/>
  <c r="DS130" i="21"/>
  <c r="DT130" i="21"/>
  <c r="DU130" i="21"/>
  <c r="DV130" i="21"/>
  <c r="DW130" i="21"/>
  <c r="DX130" i="21"/>
  <c r="DY130" i="21"/>
  <c r="DZ130" i="21"/>
  <c r="EA130" i="21"/>
  <c r="EB130" i="21"/>
  <c r="EC130" i="21"/>
  <c r="ED130" i="21"/>
  <c r="EE130" i="21"/>
  <c r="EF130" i="21"/>
  <c r="EG130" i="21"/>
  <c r="EH130" i="21"/>
  <c r="EI130" i="21"/>
  <c r="EJ130" i="21"/>
  <c r="EK130" i="21"/>
  <c r="EL130" i="21"/>
  <c r="EM130" i="21"/>
  <c r="EN130" i="21"/>
  <c r="EO130" i="21"/>
  <c r="EP130" i="21"/>
  <c r="EQ130" i="21"/>
  <c r="ER130" i="21"/>
  <c r="ES130" i="21"/>
  <c r="ET130" i="21"/>
  <c r="EU130" i="21"/>
  <c r="EV130" i="21"/>
  <c r="EW130" i="21"/>
  <c r="EX130" i="21"/>
  <c r="EY130" i="21"/>
  <c r="EZ130" i="21"/>
  <c r="FA130" i="21"/>
  <c r="FB130" i="21"/>
  <c r="FC130" i="21"/>
  <c r="FD130" i="21"/>
  <c r="FE130" i="21"/>
  <c r="FF130" i="21"/>
  <c r="FG130" i="21"/>
  <c r="FH130" i="21"/>
  <c r="FI130" i="21"/>
  <c r="FJ130" i="21"/>
  <c r="FK130" i="21"/>
  <c r="FL130" i="21"/>
  <c r="CF131" i="21"/>
  <c r="CG131" i="21"/>
  <c r="CH131" i="21"/>
  <c r="CI131" i="21"/>
  <c r="DM131" i="21"/>
  <c r="DN131" i="21"/>
  <c r="DO131" i="21"/>
  <c r="DP131" i="21"/>
  <c r="DQ131" i="21"/>
  <c r="DR131" i="21"/>
  <c r="DS131" i="21"/>
  <c r="DT131" i="21"/>
  <c r="DU131" i="21"/>
  <c r="DV131" i="21"/>
  <c r="DW131" i="21"/>
  <c r="DX131" i="21"/>
  <c r="DY131" i="21"/>
  <c r="DZ131" i="21"/>
  <c r="EA131" i="21"/>
  <c r="EB131" i="21"/>
  <c r="EC131" i="21"/>
  <c r="ED131" i="21"/>
  <c r="EE131" i="21"/>
  <c r="EF131" i="21"/>
  <c r="EG131" i="21"/>
  <c r="EH131" i="21"/>
  <c r="EI131" i="21"/>
  <c r="EJ131" i="21"/>
  <c r="EK131" i="21"/>
  <c r="EL131" i="21"/>
  <c r="EM131" i="21"/>
  <c r="EN131" i="21"/>
  <c r="EO131" i="21"/>
  <c r="EP131" i="21"/>
  <c r="EQ131" i="21"/>
  <c r="ER131" i="21"/>
  <c r="ES131" i="21"/>
  <c r="ET131" i="21"/>
  <c r="EU131" i="21"/>
  <c r="EV131" i="21"/>
  <c r="EW131" i="21"/>
  <c r="EX131" i="21"/>
  <c r="EY131" i="21"/>
  <c r="EZ131" i="21"/>
  <c r="FA131" i="21"/>
  <c r="FB131" i="21"/>
  <c r="FC131" i="21"/>
  <c r="FD131" i="21"/>
  <c r="FE131" i="21"/>
  <c r="FF131" i="21"/>
  <c r="FG131" i="21"/>
  <c r="FH131" i="21"/>
  <c r="FI131" i="21"/>
  <c r="FJ131" i="21"/>
  <c r="FK131" i="21"/>
  <c r="FL131" i="21"/>
  <c r="CF132" i="21"/>
  <c r="CG132" i="21"/>
  <c r="CH132" i="21"/>
  <c r="CI132" i="21"/>
  <c r="DM132" i="21"/>
  <c r="DN132" i="21"/>
  <c r="DO132" i="21"/>
  <c r="DP132" i="21"/>
  <c r="DQ132" i="21"/>
  <c r="DR132" i="21"/>
  <c r="DS132" i="21"/>
  <c r="DT132" i="21"/>
  <c r="DU132" i="21"/>
  <c r="DV132" i="21"/>
  <c r="DW132" i="21"/>
  <c r="DX132" i="21"/>
  <c r="DY132" i="21"/>
  <c r="DZ132" i="21"/>
  <c r="EA132" i="21"/>
  <c r="EB132" i="21"/>
  <c r="EC132" i="21"/>
  <c r="ED132" i="21"/>
  <c r="EE132" i="21"/>
  <c r="EF132" i="21"/>
  <c r="EG132" i="21"/>
  <c r="EH132" i="21"/>
  <c r="EI132" i="21"/>
  <c r="EJ132" i="21"/>
  <c r="EK132" i="21"/>
  <c r="EL132" i="21"/>
  <c r="EM132" i="21"/>
  <c r="EN132" i="21"/>
  <c r="EO132" i="21"/>
  <c r="EP132" i="21"/>
  <c r="EQ132" i="21"/>
  <c r="ER132" i="21"/>
  <c r="ES132" i="21"/>
  <c r="ET132" i="21"/>
  <c r="EU132" i="21"/>
  <c r="EV132" i="21"/>
  <c r="EW132" i="21"/>
  <c r="EX132" i="21"/>
  <c r="EY132" i="21"/>
  <c r="EZ132" i="21"/>
  <c r="FA132" i="21"/>
  <c r="FB132" i="21"/>
  <c r="FC132" i="21"/>
  <c r="FD132" i="21"/>
  <c r="FE132" i="21"/>
  <c r="FF132" i="21"/>
  <c r="FG132" i="21"/>
  <c r="FH132" i="21"/>
  <c r="FI132" i="21"/>
  <c r="FJ132" i="21"/>
  <c r="FK132" i="21"/>
  <c r="FL132" i="21"/>
  <c r="CF133" i="21"/>
  <c r="CG133" i="21"/>
  <c r="CH133" i="21"/>
  <c r="CI133" i="21"/>
  <c r="DM133" i="21"/>
  <c r="DN133" i="21"/>
  <c r="DO133" i="21"/>
  <c r="DP133" i="21"/>
  <c r="DQ133" i="21"/>
  <c r="DR133" i="21"/>
  <c r="DS133" i="21"/>
  <c r="DT133" i="21"/>
  <c r="DU133" i="21"/>
  <c r="DV133" i="21"/>
  <c r="DW133" i="21"/>
  <c r="DX133" i="21"/>
  <c r="DY133" i="21"/>
  <c r="DZ133" i="21"/>
  <c r="EA133" i="21"/>
  <c r="EB133" i="21"/>
  <c r="EC133" i="21"/>
  <c r="ED133" i="21"/>
  <c r="EE133" i="21"/>
  <c r="EF133" i="21"/>
  <c r="EG133" i="21"/>
  <c r="EH133" i="21"/>
  <c r="EI133" i="21"/>
  <c r="EJ133" i="21"/>
  <c r="EK133" i="21"/>
  <c r="EL133" i="21"/>
  <c r="EM133" i="21"/>
  <c r="EN133" i="21"/>
  <c r="EO133" i="21"/>
  <c r="EP133" i="21"/>
  <c r="EQ133" i="21"/>
  <c r="ER133" i="21"/>
  <c r="ES133" i="21"/>
  <c r="ET133" i="21"/>
  <c r="EU133" i="21"/>
  <c r="EV133" i="21"/>
  <c r="EW133" i="21"/>
  <c r="EX133" i="21"/>
  <c r="EY133" i="21"/>
  <c r="EZ133" i="21"/>
  <c r="FA133" i="21"/>
  <c r="FB133" i="21"/>
  <c r="FC133" i="21"/>
  <c r="FD133" i="21"/>
  <c r="FE133" i="21"/>
  <c r="FF133" i="21"/>
  <c r="FG133" i="21"/>
  <c r="FH133" i="21"/>
  <c r="FI133" i="21"/>
  <c r="FJ133" i="21"/>
  <c r="FK133" i="21"/>
  <c r="FL133" i="21"/>
  <c r="CF134" i="21"/>
  <c r="CG134" i="21"/>
  <c r="CH134" i="21"/>
  <c r="CI134" i="21"/>
  <c r="DM134" i="21"/>
  <c r="DN134" i="21"/>
  <c r="DO134" i="21"/>
  <c r="DP134" i="21"/>
  <c r="DQ134" i="21"/>
  <c r="DR134" i="21"/>
  <c r="DS134" i="21"/>
  <c r="DT134" i="21"/>
  <c r="DU134" i="21"/>
  <c r="DV134" i="21"/>
  <c r="DW134" i="21"/>
  <c r="DX134" i="21"/>
  <c r="DY134" i="21"/>
  <c r="DZ134" i="21"/>
  <c r="EA134" i="21"/>
  <c r="EB134" i="21"/>
  <c r="EC134" i="21"/>
  <c r="ED134" i="21"/>
  <c r="EE134" i="21"/>
  <c r="EF134" i="21"/>
  <c r="EG134" i="21"/>
  <c r="EH134" i="21"/>
  <c r="EI134" i="21"/>
  <c r="EJ134" i="21"/>
  <c r="EK134" i="21"/>
  <c r="EL134" i="21"/>
  <c r="EM134" i="21"/>
  <c r="EN134" i="21"/>
  <c r="EO134" i="21"/>
  <c r="EP134" i="21"/>
  <c r="EQ134" i="21"/>
  <c r="ER134" i="21"/>
  <c r="ES134" i="21"/>
  <c r="ET134" i="21"/>
  <c r="EU134" i="21"/>
  <c r="EV134" i="21"/>
  <c r="EW134" i="21"/>
  <c r="EX134" i="21"/>
  <c r="EY134" i="21"/>
  <c r="EZ134" i="21"/>
  <c r="FA134" i="21"/>
  <c r="FB134" i="21"/>
  <c r="FC134" i="21"/>
  <c r="FD134" i="21"/>
  <c r="FE134" i="21"/>
  <c r="FF134" i="21"/>
  <c r="FG134" i="21"/>
  <c r="FH134" i="21"/>
  <c r="FI134" i="21"/>
  <c r="FJ134" i="21"/>
  <c r="FK134" i="21"/>
  <c r="FL134" i="21"/>
  <c r="CG73" i="21"/>
  <c r="CH73" i="21"/>
  <c r="CI73" i="21"/>
  <c r="DM73" i="21"/>
  <c r="DN73" i="21"/>
  <c r="DO73" i="21"/>
  <c r="DP73" i="21"/>
  <c r="DQ73" i="21"/>
  <c r="DR73" i="21"/>
  <c r="DS73" i="21"/>
  <c r="DT73" i="21"/>
  <c r="DU73" i="21"/>
  <c r="DV73" i="21"/>
  <c r="DW73" i="21"/>
  <c r="DX73" i="21"/>
  <c r="DY73" i="21"/>
  <c r="DZ73" i="21"/>
  <c r="EA73" i="21"/>
  <c r="EB73" i="21"/>
  <c r="EC73" i="21"/>
  <c r="ED73" i="21"/>
  <c r="EE73" i="21"/>
  <c r="EF73" i="21"/>
  <c r="EG73" i="21"/>
  <c r="EH73" i="21"/>
  <c r="EI73" i="21"/>
  <c r="EJ73" i="21"/>
  <c r="EK73" i="21"/>
  <c r="EL73" i="21"/>
  <c r="EM73" i="21"/>
  <c r="EN73" i="21"/>
  <c r="EO73" i="21"/>
  <c r="EP73" i="21"/>
  <c r="EQ73" i="21"/>
  <c r="ER73" i="21"/>
  <c r="ES73" i="21"/>
  <c r="ET73" i="21"/>
  <c r="EU73" i="21"/>
  <c r="EV73" i="21"/>
  <c r="EW73" i="21"/>
  <c r="EX73" i="21"/>
  <c r="EY73" i="21"/>
  <c r="EZ73" i="21"/>
  <c r="FA73" i="21"/>
  <c r="FB73" i="21"/>
  <c r="FC73" i="21"/>
  <c r="FD73" i="21"/>
  <c r="FE73" i="21"/>
  <c r="FF73" i="21"/>
  <c r="FG73" i="21"/>
  <c r="FH73" i="21"/>
  <c r="FI73" i="21"/>
  <c r="FJ73" i="21"/>
  <c r="FK73" i="21"/>
  <c r="FL73" i="21"/>
  <c r="CF73" i="21"/>
  <c r="CF67" i="21"/>
  <c r="CG67" i="21"/>
  <c r="CH67" i="21"/>
  <c r="CI67" i="21"/>
  <c r="CJ67" i="21"/>
  <c r="DM67" i="21"/>
  <c r="DN67" i="21"/>
  <c r="DO67" i="21"/>
  <c r="DP67" i="21"/>
  <c r="DQ67" i="21"/>
  <c r="DR67" i="21"/>
  <c r="DS67" i="21"/>
  <c r="DT67" i="21"/>
  <c r="DU67" i="21"/>
  <c r="DV67" i="21"/>
  <c r="DW67" i="21"/>
  <c r="DX67" i="21"/>
  <c r="DY67" i="21"/>
  <c r="DZ67" i="21"/>
  <c r="EA67" i="21"/>
  <c r="EB67" i="21"/>
  <c r="EC67" i="21"/>
  <c r="ED67" i="21"/>
  <c r="EE67" i="21"/>
  <c r="EF67" i="21"/>
  <c r="EG67" i="21"/>
  <c r="EH67" i="21"/>
  <c r="EI67" i="21"/>
  <c r="EJ67" i="21"/>
  <c r="EK67" i="21"/>
  <c r="EL67" i="21"/>
  <c r="EM67" i="21"/>
  <c r="EN67" i="21"/>
  <c r="EO67" i="21"/>
  <c r="EP67" i="21"/>
  <c r="EQ67" i="21"/>
  <c r="ER67" i="21"/>
  <c r="ES67" i="21"/>
  <c r="ET67" i="21"/>
  <c r="EU67" i="21"/>
  <c r="EV67" i="21"/>
  <c r="EW67" i="21"/>
  <c r="EX67" i="21"/>
  <c r="EY67" i="21"/>
  <c r="EZ67" i="21"/>
  <c r="FA67" i="21"/>
  <c r="FB67" i="21"/>
  <c r="FC67" i="21"/>
  <c r="FD67" i="21"/>
  <c r="FE67" i="21"/>
  <c r="FF67" i="21"/>
  <c r="FG67" i="21"/>
  <c r="FH67" i="21"/>
  <c r="FI67" i="21"/>
  <c r="FJ67" i="21"/>
  <c r="FK67" i="21"/>
  <c r="FL67" i="21"/>
  <c r="CF68" i="21"/>
  <c r="CG68" i="21"/>
  <c r="CH68" i="21"/>
  <c r="CI68" i="21"/>
  <c r="DM68" i="21"/>
  <c r="DN68" i="21"/>
  <c r="DO68" i="21"/>
  <c r="DP68" i="21"/>
  <c r="DQ68" i="21"/>
  <c r="DR68" i="21"/>
  <c r="DS68" i="21"/>
  <c r="DT68" i="21"/>
  <c r="DU68" i="21"/>
  <c r="DV68" i="21"/>
  <c r="DW68" i="21"/>
  <c r="DX68" i="21"/>
  <c r="DY68" i="21"/>
  <c r="DZ68" i="21"/>
  <c r="EA68" i="21"/>
  <c r="EB68" i="21"/>
  <c r="EC68" i="21"/>
  <c r="ED68" i="21"/>
  <c r="EE68" i="21"/>
  <c r="EF68" i="21"/>
  <c r="EG68" i="21"/>
  <c r="EH68" i="21"/>
  <c r="EI68" i="21"/>
  <c r="EJ68" i="21"/>
  <c r="EK68" i="21"/>
  <c r="EL68" i="21"/>
  <c r="EM68" i="21"/>
  <c r="EN68" i="21"/>
  <c r="EO68" i="21"/>
  <c r="EP68" i="21"/>
  <c r="EQ68" i="21"/>
  <c r="ER68" i="21"/>
  <c r="ES68" i="21"/>
  <c r="ET68" i="21"/>
  <c r="EU68" i="21"/>
  <c r="EV68" i="21"/>
  <c r="EW68" i="21"/>
  <c r="EX68" i="21"/>
  <c r="EY68" i="21"/>
  <c r="EZ68" i="21"/>
  <c r="FA68" i="21"/>
  <c r="FB68" i="21"/>
  <c r="FC68" i="21"/>
  <c r="FD68" i="21"/>
  <c r="FE68" i="21"/>
  <c r="FF68" i="21"/>
  <c r="FG68" i="21"/>
  <c r="FH68" i="21"/>
  <c r="FI68" i="21"/>
  <c r="FJ68" i="21"/>
  <c r="FK68" i="21"/>
  <c r="FL68" i="21"/>
  <c r="CF69" i="21"/>
  <c r="CG69" i="21"/>
  <c r="CH69" i="21"/>
  <c r="CI69" i="21"/>
  <c r="DM69" i="21"/>
  <c r="DN69" i="21"/>
  <c r="DO69" i="21"/>
  <c r="DP69" i="21"/>
  <c r="DQ69" i="21"/>
  <c r="DR69" i="21"/>
  <c r="DS69" i="21"/>
  <c r="DT69" i="21"/>
  <c r="DU69" i="21"/>
  <c r="DV69" i="21"/>
  <c r="DW69" i="21"/>
  <c r="DX69" i="21"/>
  <c r="DY69" i="21"/>
  <c r="DZ69" i="21"/>
  <c r="EA69" i="21"/>
  <c r="EB69" i="21"/>
  <c r="EC69" i="21"/>
  <c r="ED69" i="21"/>
  <c r="EE69" i="21"/>
  <c r="EF69" i="21"/>
  <c r="EG69" i="21"/>
  <c r="EH69" i="21"/>
  <c r="EI69" i="21"/>
  <c r="EJ69" i="21"/>
  <c r="EK69" i="21"/>
  <c r="EL69" i="21"/>
  <c r="EM69" i="21"/>
  <c r="EN69" i="21"/>
  <c r="EO69" i="21"/>
  <c r="EP69" i="21"/>
  <c r="EQ69" i="21"/>
  <c r="ER69" i="21"/>
  <c r="ES69" i="21"/>
  <c r="ET69" i="21"/>
  <c r="EU69" i="21"/>
  <c r="EV69" i="21"/>
  <c r="EW69" i="21"/>
  <c r="EX69" i="21"/>
  <c r="EY69" i="21"/>
  <c r="EZ69" i="21"/>
  <c r="FA69" i="21"/>
  <c r="FB69" i="21"/>
  <c r="FC69" i="21"/>
  <c r="FD69" i="21"/>
  <c r="FE69" i="21"/>
  <c r="FF69" i="21"/>
  <c r="FG69" i="21"/>
  <c r="FH69" i="21"/>
  <c r="FI69" i="21"/>
  <c r="FJ69" i="21"/>
  <c r="FK69" i="21"/>
  <c r="FL69" i="21"/>
  <c r="CF70" i="21"/>
  <c r="CG70" i="21"/>
  <c r="CH70" i="21"/>
  <c r="CI70" i="21"/>
  <c r="DM70" i="21"/>
  <c r="DN70" i="21"/>
  <c r="DO70" i="21"/>
  <c r="DP70" i="21"/>
  <c r="DQ70" i="21"/>
  <c r="DR70" i="21"/>
  <c r="DS70" i="21"/>
  <c r="DT70" i="21"/>
  <c r="DU70" i="21"/>
  <c r="DV70" i="21"/>
  <c r="DW70" i="21"/>
  <c r="DX70" i="21"/>
  <c r="DY70" i="21"/>
  <c r="DZ70" i="21"/>
  <c r="EA70" i="21"/>
  <c r="EB70" i="21"/>
  <c r="EC70" i="21"/>
  <c r="ED70" i="21"/>
  <c r="EE70" i="21"/>
  <c r="EF70" i="21"/>
  <c r="EG70" i="21"/>
  <c r="EH70" i="21"/>
  <c r="EI70" i="21"/>
  <c r="EJ70" i="21"/>
  <c r="EK70" i="21"/>
  <c r="EL70" i="21"/>
  <c r="EM70" i="21"/>
  <c r="EN70" i="21"/>
  <c r="EO70" i="21"/>
  <c r="EP70" i="21"/>
  <c r="EQ70" i="21"/>
  <c r="ER70" i="21"/>
  <c r="ES70" i="21"/>
  <c r="ET70" i="21"/>
  <c r="EU70" i="21"/>
  <c r="EV70" i="21"/>
  <c r="EW70" i="21"/>
  <c r="EX70" i="21"/>
  <c r="EY70" i="21"/>
  <c r="EZ70" i="21"/>
  <c r="FA70" i="21"/>
  <c r="FB70" i="21"/>
  <c r="FC70" i="21"/>
  <c r="FD70" i="21"/>
  <c r="FE70" i="21"/>
  <c r="FF70" i="21"/>
  <c r="FG70" i="21"/>
  <c r="FH70" i="21"/>
  <c r="FI70" i="21"/>
  <c r="FJ70" i="21"/>
  <c r="FK70" i="21"/>
  <c r="FL70" i="21"/>
  <c r="CF71" i="21"/>
  <c r="CG71" i="21"/>
  <c r="CH71" i="21"/>
  <c r="CI71" i="21"/>
  <c r="DM71" i="21"/>
  <c r="DN71" i="21"/>
  <c r="DO71" i="21"/>
  <c r="DP71" i="21"/>
  <c r="DQ71" i="21"/>
  <c r="DR71" i="21"/>
  <c r="DS71" i="21"/>
  <c r="DT71" i="21"/>
  <c r="DU71" i="21"/>
  <c r="DV71" i="21"/>
  <c r="DW71" i="21"/>
  <c r="DX71" i="21"/>
  <c r="DY71" i="21"/>
  <c r="DZ71" i="21"/>
  <c r="EA71" i="21"/>
  <c r="EB71" i="21"/>
  <c r="EC71" i="21"/>
  <c r="ED71" i="21"/>
  <c r="EE71" i="21"/>
  <c r="EF71" i="21"/>
  <c r="EG71" i="21"/>
  <c r="EH71" i="21"/>
  <c r="EI71" i="21"/>
  <c r="EJ71" i="21"/>
  <c r="EK71" i="21"/>
  <c r="EL71" i="21"/>
  <c r="EM71" i="21"/>
  <c r="EN71" i="21"/>
  <c r="EO71" i="21"/>
  <c r="EP71" i="21"/>
  <c r="EQ71" i="21"/>
  <c r="ER71" i="21"/>
  <c r="ES71" i="21"/>
  <c r="ET71" i="21"/>
  <c r="EU71" i="21"/>
  <c r="EV71" i="21"/>
  <c r="EW71" i="21"/>
  <c r="EX71" i="21"/>
  <c r="EY71" i="21"/>
  <c r="EZ71" i="21"/>
  <c r="FA71" i="21"/>
  <c r="FB71" i="21"/>
  <c r="FC71" i="21"/>
  <c r="FD71" i="21"/>
  <c r="FE71" i="21"/>
  <c r="FF71" i="21"/>
  <c r="FG71" i="21"/>
  <c r="FH71" i="21"/>
  <c r="FI71" i="21"/>
  <c r="FJ71" i="21"/>
  <c r="FK71" i="21"/>
  <c r="FL71" i="21"/>
  <c r="CF72" i="21"/>
  <c r="CG72" i="21"/>
  <c r="CH72" i="21"/>
  <c r="CI72" i="21"/>
  <c r="CJ72" i="21"/>
  <c r="DM72" i="21"/>
  <c r="DN72" i="21"/>
  <c r="DO72" i="21"/>
  <c r="DP72" i="21"/>
  <c r="DQ72" i="21"/>
  <c r="DR72" i="21"/>
  <c r="DS72" i="21"/>
  <c r="DT72" i="21"/>
  <c r="DU72" i="21"/>
  <c r="DV72" i="21"/>
  <c r="DW72" i="21"/>
  <c r="DX72" i="21"/>
  <c r="DY72" i="21"/>
  <c r="DZ72" i="21"/>
  <c r="EA72" i="21"/>
  <c r="EB72" i="21"/>
  <c r="EC72" i="21"/>
  <c r="ED72" i="21"/>
  <c r="EE72" i="21"/>
  <c r="EF72" i="21"/>
  <c r="EG72" i="21"/>
  <c r="EH72" i="21"/>
  <c r="EI72" i="21"/>
  <c r="EJ72" i="21"/>
  <c r="EK72" i="21"/>
  <c r="EL72" i="21"/>
  <c r="EM72" i="21"/>
  <c r="EN72" i="21"/>
  <c r="EO72" i="21"/>
  <c r="EP72" i="21"/>
  <c r="EQ72" i="21"/>
  <c r="ER72" i="21"/>
  <c r="ES72" i="21"/>
  <c r="ET72" i="21"/>
  <c r="EU72" i="21"/>
  <c r="EV72" i="21"/>
  <c r="EW72" i="21"/>
  <c r="EX72" i="21"/>
  <c r="EY72" i="21"/>
  <c r="EZ72" i="21"/>
  <c r="FA72" i="21"/>
  <c r="FB72" i="21"/>
  <c r="FC72" i="21"/>
  <c r="FD72" i="21"/>
  <c r="FE72" i="21"/>
  <c r="FF72" i="21"/>
  <c r="FG72" i="21"/>
  <c r="FH72" i="21"/>
  <c r="FI72" i="21"/>
  <c r="FJ72" i="21"/>
  <c r="FK72" i="21"/>
  <c r="FL72" i="21"/>
  <c r="CF58" i="21"/>
  <c r="CG58" i="21"/>
  <c r="CH58" i="21"/>
  <c r="CI58" i="21"/>
  <c r="CJ58" i="21"/>
  <c r="DM58" i="21"/>
  <c r="DN58" i="21"/>
  <c r="DO58" i="21"/>
  <c r="DP58" i="21"/>
  <c r="DQ58" i="21"/>
  <c r="DR58" i="21"/>
  <c r="DS58" i="21"/>
  <c r="DT58" i="21"/>
  <c r="DU58" i="21"/>
  <c r="DV58" i="21"/>
  <c r="DW58" i="21"/>
  <c r="DX58" i="21"/>
  <c r="DY58" i="21"/>
  <c r="DZ58" i="21"/>
  <c r="EA58" i="21"/>
  <c r="EB58" i="21"/>
  <c r="EC58" i="21"/>
  <c r="ED58" i="21"/>
  <c r="EE58" i="21"/>
  <c r="EF58" i="21"/>
  <c r="EG58" i="21"/>
  <c r="EH58" i="21"/>
  <c r="EI58" i="21"/>
  <c r="EJ58" i="21"/>
  <c r="EK58" i="21"/>
  <c r="EL58" i="21"/>
  <c r="EM58" i="21"/>
  <c r="EN58" i="21"/>
  <c r="EO58" i="21"/>
  <c r="EP58" i="21"/>
  <c r="EQ58" i="21"/>
  <c r="ER58" i="21"/>
  <c r="ES58" i="21"/>
  <c r="ET58" i="21"/>
  <c r="EU58" i="21"/>
  <c r="EV58" i="21"/>
  <c r="EW58" i="21"/>
  <c r="EX58" i="21"/>
  <c r="EY58" i="21"/>
  <c r="EZ58" i="21"/>
  <c r="FA58" i="21"/>
  <c r="FB58" i="21"/>
  <c r="FC58" i="21"/>
  <c r="FD58" i="21"/>
  <c r="FE58" i="21"/>
  <c r="FF58" i="21"/>
  <c r="FG58" i="21"/>
  <c r="FH58" i="21"/>
  <c r="FI58" i="21"/>
  <c r="FJ58" i="21"/>
  <c r="FK58" i="21"/>
  <c r="FL58" i="21"/>
  <c r="CF59" i="21"/>
  <c r="CG59" i="21"/>
  <c r="CH59" i="21"/>
  <c r="CI59" i="21"/>
  <c r="CJ59" i="21"/>
  <c r="DM59" i="21"/>
  <c r="DN59" i="21"/>
  <c r="DO59" i="21"/>
  <c r="DP59" i="21"/>
  <c r="DQ59" i="21"/>
  <c r="DR59" i="21"/>
  <c r="DS59" i="21"/>
  <c r="DT59" i="21"/>
  <c r="DU59" i="21"/>
  <c r="DV59" i="21"/>
  <c r="DW59" i="21"/>
  <c r="DX59" i="21"/>
  <c r="DY59" i="21"/>
  <c r="DZ59" i="21"/>
  <c r="EA59" i="21"/>
  <c r="EB59" i="21"/>
  <c r="EC59" i="21"/>
  <c r="ED59" i="21"/>
  <c r="EE59" i="21"/>
  <c r="EF59" i="21"/>
  <c r="EG59" i="21"/>
  <c r="EH59" i="21"/>
  <c r="EI59" i="21"/>
  <c r="EJ59" i="21"/>
  <c r="EK59" i="21"/>
  <c r="EL59" i="21"/>
  <c r="EM59" i="21"/>
  <c r="EN59" i="21"/>
  <c r="EO59" i="21"/>
  <c r="EP59" i="21"/>
  <c r="EQ59" i="21"/>
  <c r="ER59" i="21"/>
  <c r="ES59" i="21"/>
  <c r="ET59" i="21"/>
  <c r="EU59" i="21"/>
  <c r="EV59" i="21"/>
  <c r="EW59" i="21"/>
  <c r="EX59" i="21"/>
  <c r="EY59" i="21"/>
  <c r="EZ59" i="21"/>
  <c r="FA59" i="21"/>
  <c r="FB59" i="21"/>
  <c r="FC59" i="21"/>
  <c r="FD59" i="21"/>
  <c r="FE59" i="21"/>
  <c r="FF59" i="21"/>
  <c r="FG59" i="21"/>
  <c r="FH59" i="21"/>
  <c r="FI59" i="21"/>
  <c r="FJ59" i="21"/>
  <c r="FK59" i="21"/>
  <c r="FL59" i="21"/>
  <c r="CF60" i="21"/>
  <c r="CG60" i="21"/>
  <c r="CH60" i="21"/>
  <c r="CI60" i="21"/>
  <c r="CJ60" i="21"/>
  <c r="DM60" i="21"/>
  <c r="DN60" i="21"/>
  <c r="DO60" i="21"/>
  <c r="DP60" i="21"/>
  <c r="DQ60" i="21"/>
  <c r="DR60" i="21"/>
  <c r="DS60" i="21"/>
  <c r="DT60" i="21"/>
  <c r="DU60" i="21"/>
  <c r="DV60" i="21"/>
  <c r="DW60" i="21"/>
  <c r="DX60" i="21"/>
  <c r="DY60" i="21"/>
  <c r="DZ60" i="21"/>
  <c r="EA60" i="21"/>
  <c r="EB60" i="21"/>
  <c r="EC60" i="21"/>
  <c r="ED60" i="21"/>
  <c r="EE60" i="21"/>
  <c r="EF60" i="21"/>
  <c r="EG60" i="21"/>
  <c r="EH60" i="21"/>
  <c r="EI60" i="21"/>
  <c r="EJ60" i="21"/>
  <c r="EK60" i="21"/>
  <c r="EL60" i="21"/>
  <c r="EM60" i="21"/>
  <c r="EN60" i="21"/>
  <c r="EO60" i="21"/>
  <c r="EP60" i="21"/>
  <c r="EQ60" i="21"/>
  <c r="ER60" i="21"/>
  <c r="ES60" i="21"/>
  <c r="ET60" i="21"/>
  <c r="EU60" i="21"/>
  <c r="EV60" i="21"/>
  <c r="EW60" i="21"/>
  <c r="EX60" i="21"/>
  <c r="EY60" i="21"/>
  <c r="EZ60" i="21"/>
  <c r="FA60" i="21"/>
  <c r="FB60" i="21"/>
  <c r="FC60" i="21"/>
  <c r="FD60" i="21"/>
  <c r="FE60" i="21"/>
  <c r="FF60" i="21"/>
  <c r="FG60" i="21"/>
  <c r="FH60" i="21"/>
  <c r="FI60" i="21"/>
  <c r="FJ60" i="21"/>
  <c r="FK60" i="21"/>
  <c r="FL60" i="21"/>
  <c r="CF61" i="21"/>
  <c r="CG61" i="21"/>
  <c r="CH61" i="21"/>
  <c r="CI61" i="21"/>
  <c r="CJ61" i="21"/>
  <c r="DM61" i="21"/>
  <c r="DN61" i="21"/>
  <c r="DO61" i="21"/>
  <c r="DP61" i="21"/>
  <c r="DQ61" i="21"/>
  <c r="DR61" i="21"/>
  <c r="DS61" i="21"/>
  <c r="DT61" i="21"/>
  <c r="DU61" i="21"/>
  <c r="DV61" i="21"/>
  <c r="DW61" i="21"/>
  <c r="DX61" i="21"/>
  <c r="DY61" i="21"/>
  <c r="DZ61" i="21"/>
  <c r="EA61" i="21"/>
  <c r="EB61" i="21"/>
  <c r="EC61" i="21"/>
  <c r="ED61" i="21"/>
  <c r="EE61" i="21"/>
  <c r="EF61" i="21"/>
  <c r="EG61" i="21"/>
  <c r="EH61" i="21"/>
  <c r="EI61" i="21"/>
  <c r="EJ61" i="21"/>
  <c r="EK61" i="21"/>
  <c r="EL61" i="21"/>
  <c r="EM61" i="21"/>
  <c r="EN61" i="21"/>
  <c r="EO61" i="21"/>
  <c r="EP61" i="21"/>
  <c r="EQ61" i="21"/>
  <c r="ER61" i="21"/>
  <c r="ES61" i="21"/>
  <c r="ET61" i="21"/>
  <c r="EU61" i="21"/>
  <c r="EV61" i="21"/>
  <c r="EW61" i="21"/>
  <c r="EX61" i="21"/>
  <c r="EY61" i="21"/>
  <c r="EZ61" i="21"/>
  <c r="FA61" i="21"/>
  <c r="FB61" i="21"/>
  <c r="FC61" i="21"/>
  <c r="FD61" i="21"/>
  <c r="FE61" i="21"/>
  <c r="FF61" i="21"/>
  <c r="FG61" i="21"/>
  <c r="FH61" i="21"/>
  <c r="FI61" i="21"/>
  <c r="FJ61" i="21"/>
  <c r="FK61" i="21"/>
  <c r="FL61" i="21"/>
  <c r="CF62" i="21"/>
  <c r="CG62" i="21"/>
  <c r="CH62" i="21"/>
  <c r="CI62" i="21"/>
  <c r="CJ62" i="21"/>
  <c r="DM62" i="21"/>
  <c r="DN62" i="21"/>
  <c r="DO62" i="21"/>
  <c r="DP62" i="21"/>
  <c r="DQ62" i="21"/>
  <c r="DR62" i="21"/>
  <c r="DS62" i="21"/>
  <c r="DT62" i="21"/>
  <c r="DU62" i="21"/>
  <c r="DV62" i="21"/>
  <c r="DW62" i="21"/>
  <c r="DX62" i="21"/>
  <c r="DY62" i="21"/>
  <c r="DZ62" i="21"/>
  <c r="EA62" i="21"/>
  <c r="EB62" i="21"/>
  <c r="EC62" i="21"/>
  <c r="ED62" i="21"/>
  <c r="EE62" i="21"/>
  <c r="EF62" i="21"/>
  <c r="EG62" i="21"/>
  <c r="EH62" i="21"/>
  <c r="EI62" i="21"/>
  <c r="EJ62" i="21"/>
  <c r="EK62" i="21"/>
  <c r="EL62" i="21"/>
  <c r="EM62" i="21"/>
  <c r="EN62" i="21"/>
  <c r="EO62" i="21"/>
  <c r="EP62" i="21"/>
  <c r="EQ62" i="21"/>
  <c r="ER62" i="21"/>
  <c r="ES62" i="21"/>
  <c r="ET62" i="21"/>
  <c r="EU62" i="21"/>
  <c r="EV62" i="21"/>
  <c r="EW62" i="21"/>
  <c r="EX62" i="21"/>
  <c r="EY62" i="21"/>
  <c r="EZ62" i="21"/>
  <c r="FA62" i="21"/>
  <c r="FB62" i="21"/>
  <c r="FC62" i="21"/>
  <c r="FD62" i="21"/>
  <c r="FE62" i="21"/>
  <c r="FF62" i="21"/>
  <c r="FG62" i="21"/>
  <c r="FH62" i="21"/>
  <c r="FI62" i="21"/>
  <c r="FJ62" i="21"/>
  <c r="FK62" i="21"/>
  <c r="FL62" i="21"/>
  <c r="CF63" i="21"/>
  <c r="CG63" i="21"/>
  <c r="CH63" i="21"/>
  <c r="CI63" i="21"/>
  <c r="CJ63" i="21"/>
  <c r="DM63" i="21"/>
  <c r="DN63" i="21"/>
  <c r="DO63" i="21"/>
  <c r="DP63" i="21"/>
  <c r="DQ63" i="21"/>
  <c r="DR63" i="21"/>
  <c r="DS63" i="21"/>
  <c r="DT63" i="21"/>
  <c r="DU63" i="21"/>
  <c r="DV63" i="21"/>
  <c r="DW63" i="21"/>
  <c r="DX63" i="21"/>
  <c r="DY63" i="21"/>
  <c r="DZ63" i="21"/>
  <c r="EA63" i="21"/>
  <c r="EB63" i="21"/>
  <c r="EC63" i="21"/>
  <c r="ED63" i="21"/>
  <c r="EE63" i="21"/>
  <c r="EF63" i="21"/>
  <c r="EG63" i="21"/>
  <c r="EH63" i="21"/>
  <c r="EI63" i="21"/>
  <c r="EJ63" i="21"/>
  <c r="EK63" i="21"/>
  <c r="EL63" i="21"/>
  <c r="EM63" i="21"/>
  <c r="EN63" i="21"/>
  <c r="EO63" i="21"/>
  <c r="EP63" i="21"/>
  <c r="EQ63" i="21"/>
  <c r="ER63" i="21"/>
  <c r="ES63" i="21"/>
  <c r="ET63" i="21"/>
  <c r="EU63" i="21"/>
  <c r="EV63" i="21"/>
  <c r="EW63" i="21"/>
  <c r="EX63" i="21"/>
  <c r="EY63" i="21"/>
  <c r="EZ63" i="21"/>
  <c r="FA63" i="21"/>
  <c r="FB63" i="21"/>
  <c r="FC63" i="21"/>
  <c r="FD63" i="21"/>
  <c r="FE63" i="21"/>
  <c r="FF63" i="21"/>
  <c r="FG63" i="21"/>
  <c r="FH63" i="21"/>
  <c r="FI63" i="21"/>
  <c r="FJ63" i="21"/>
  <c r="FK63" i="21"/>
  <c r="FL63" i="21"/>
  <c r="CF64" i="21"/>
  <c r="CG64" i="21"/>
  <c r="CH64" i="21"/>
  <c r="CI64" i="21"/>
  <c r="CJ64" i="21"/>
  <c r="DM64" i="21"/>
  <c r="DN64" i="21"/>
  <c r="DO64" i="21"/>
  <c r="DP64" i="21"/>
  <c r="DQ64" i="21"/>
  <c r="DR64" i="21"/>
  <c r="DS64" i="21"/>
  <c r="DT64" i="21"/>
  <c r="DU64" i="21"/>
  <c r="DV64" i="21"/>
  <c r="DW64" i="21"/>
  <c r="DX64" i="21"/>
  <c r="DY64" i="21"/>
  <c r="DZ64" i="21"/>
  <c r="EA64" i="21"/>
  <c r="EB64" i="21"/>
  <c r="EC64" i="21"/>
  <c r="ED64" i="21"/>
  <c r="EE64" i="21"/>
  <c r="EF64" i="21"/>
  <c r="EG64" i="21"/>
  <c r="EH64" i="21"/>
  <c r="EI64" i="21"/>
  <c r="EJ64" i="21"/>
  <c r="EK64" i="21"/>
  <c r="EL64" i="21"/>
  <c r="EM64" i="21"/>
  <c r="EN64" i="21"/>
  <c r="EO64" i="21"/>
  <c r="EP64" i="21"/>
  <c r="EQ64" i="21"/>
  <c r="ER64" i="21"/>
  <c r="ES64" i="21"/>
  <c r="ET64" i="21"/>
  <c r="EU64" i="21"/>
  <c r="EV64" i="21"/>
  <c r="EW64" i="21"/>
  <c r="EX64" i="21"/>
  <c r="EY64" i="21"/>
  <c r="EZ64" i="21"/>
  <c r="FA64" i="21"/>
  <c r="FB64" i="21"/>
  <c r="FC64" i="21"/>
  <c r="FD64" i="21"/>
  <c r="FE64" i="21"/>
  <c r="FF64" i="21"/>
  <c r="FG64" i="21"/>
  <c r="FH64" i="21"/>
  <c r="FI64" i="21"/>
  <c r="FJ64" i="21"/>
  <c r="FK64" i="21"/>
  <c r="FL64" i="21"/>
  <c r="CF65" i="21"/>
  <c r="CG65" i="21"/>
  <c r="CH65" i="21"/>
  <c r="CI65" i="21"/>
  <c r="CJ65" i="21"/>
  <c r="DM65" i="21"/>
  <c r="DN65" i="21"/>
  <c r="DO65" i="21"/>
  <c r="DP65" i="21"/>
  <c r="DQ65" i="21"/>
  <c r="DR65" i="21"/>
  <c r="DS65" i="21"/>
  <c r="DT65" i="21"/>
  <c r="DU65" i="21"/>
  <c r="DV65" i="21"/>
  <c r="DW65" i="21"/>
  <c r="DX65" i="21"/>
  <c r="DY65" i="21"/>
  <c r="DZ65" i="21"/>
  <c r="EA65" i="21"/>
  <c r="EB65" i="21"/>
  <c r="EC65" i="21"/>
  <c r="ED65" i="21"/>
  <c r="EE65" i="21"/>
  <c r="EF65" i="21"/>
  <c r="EG65" i="21"/>
  <c r="EH65" i="21"/>
  <c r="EI65" i="21"/>
  <c r="EJ65" i="21"/>
  <c r="EK65" i="21"/>
  <c r="EL65" i="21"/>
  <c r="EM65" i="21"/>
  <c r="EN65" i="21"/>
  <c r="EO65" i="21"/>
  <c r="EP65" i="21"/>
  <c r="EQ65" i="21"/>
  <c r="ER65" i="21"/>
  <c r="ES65" i="21"/>
  <c r="ET65" i="21"/>
  <c r="EU65" i="21"/>
  <c r="EV65" i="21"/>
  <c r="EW65" i="21"/>
  <c r="EX65" i="21"/>
  <c r="EY65" i="21"/>
  <c r="EZ65" i="21"/>
  <c r="FA65" i="21"/>
  <c r="FB65" i="21"/>
  <c r="FC65" i="21"/>
  <c r="FD65" i="21"/>
  <c r="FE65" i="21"/>
  <c r="FF65" i="21"/>
  <c r="FG65" i="21"/>
  <c r="FH65" i="21"/>
  <c r="FI65" i="21"/>
  <c r="FJ65" i="21"/>
  <c r="FK65" i="21"/>
  <c r="FL65" i="21"/>
  <c r="CF66" i="21"/>
  <c r="CG66" i="21"/>
  <c r="CH66" i="21"/>
  <c r="CI66" i="21"/>
  <c r="CJ66" i="21"/>
  <c r="DM66" i="21"/>
  <c r="DN66" i="21"/>
  <c r="DO66" i="21"/>
  <c r="DP66" i="21"/>
  <c r="DQ66" i="21"/>
  <c r="DR66" i="21"/>
  <c r="DS66" i="21"/>
  <c r="DT66" i="21"/>
  <c r="DU66" i="21"/>
  <c r="DV66" i="21"/>
  <c r="DW66" i="21"/>
  <c r="DX66" i="21"/>
  <c r="DY66" i="21"/>
  <c r="DZ66" i="21"/>
  <c r="EA66" i="21"/>
  <c r="EB66" i="21"/>
  <c r="EC66" i="21"/>
  <c r="ED66" i="21"/>
  <c r="EE66" i="21"/>
  <c r="EF66" i="21"/>
  <c r="EG66" i="21"/>
  <c r="EH66" i="21"/>
  <c r="EI66" i="21"/>
  <c r="EJ66" i="21"/>
  <c r="EK66" i="21"/>
  <c r="EL66" i="21"/>
  <c r="EM66" i="21"/>
  <c r="EN66" i="21"/>
  <c r="EO66" i="21"/>
  <c r="EP66" i="21"/>
  <c r="EQ66" i="21"/>
  <c r="ER66" i="21"/>
  <c r="ES66" i="21"/>
  <c r="ET66" i="21"/>
  <c r="EU66" i="21"/>
  <c r="EV66" i="21"/>
  <c r="EW66" i="21"/>
  <c r="EX66" i="21"/>
  <c r="EY66" i="21"/>
  <c r="EZ66" i="21"/>
  <c r="FA66" i="21"/>
  <c r="FB66" i="21"/>
  <c r="FC66" i="21"/>
  <c r="FD66" i="21"/>
  <c r="FE66" i="21"/>
  <c r="FF66" i="21"/>
  <c r="FG66" i="21"/>
  <c r="FH66" i="21"/>
  <c r="FI66" i="21"/>
  <c r="FJ66" i="21"/>
  <c r="FK66" i="21"/>
  <c r="FL66" i="21"/>
  <c r="CF33" i="21"/>
  <c r="CG33" i="21"/>
  <c r="CH33" i="21"/>
  <c r="CI33" i="21"/>
  <c r="CJ33" i="21"/>
  <c r="DM33" i="21"/>
  <c r="DN33" i="21"/>
  <c r="DO33" i="21"/>
  <c r="DP33" i="21"/>
  <c r="DQ33" i="21"/>
  <c r="DR33" i="21"/>
  <c r="DS33" i="21"/>
  <c r="DT33" i="21"/>
  <c r="DU33" i="21"/>
  <c r="DV33" i="21"/>
  <c r="DW33" i="21"/>
  <c r="DX33" i="21"/>
  <c r="DY33" i="21"/>
  <c r="DZ33" i="21"/>
  <c r="EA33" i="21"/>
  <c r="EB33" i="21"/>
  <c r="EC33" i="21"/>
  <c r="ED33" i="21"/>
  <c r="EE33" i="21"/>
  <c r="EF33" i="21"/>
  <c r="EG33" i="21"/>
  <c r="EH33" i="21"/>
  <c r="EI33" i="21"/>
  <c r="EJ33" i="21"/>
  <c r="EK33" i="21"/>
  <c r="EL33" i="21"/>
  <c r="EM33" i="21"/>
  <c r="EN33" i="21"/>
  <c r="EO33" i="21"/>
  <c r="EP33" i="21"/>
  <c r="EQ33" i="21"/>
  <c r="ER33" i="21"/>
  <c r="ES33" i="21"/>
  <c r="ET33" i="21"/>
  <c r="EU33" i="21"/>
  <c r="EV33" i="21"/>
  <c r="EW33" i="21"/>
  <c r="EX33" i="21"/>
  <c r="EY33" i="21"/>
  <c r="EZ33" i="21"/>
  <c r="FA33" i="21"/>
  <c r="FB33" i="21"/>
  <c r="FC33" i="21"/>
  <c r="FD33" i="21"/>
  <c r="FE33" i="21"/>
  <c r="FF33" i="21"/>
  <c r="FG33" i="21"/>
  <c r="FH33" i="21"/>
  <c r="FI33" i="21"/>
  <c r="FJ33" i="21"/>
  <c r="FK33" i="21"/>
  <c r="FL33" i="21"/>
  <c r="CF34" i="21"/>
  <c r="CG34" i="21"/>
  <c r="CH34" i="21"/>
  <c r="CI34" i="21"/>
  <c r="CJ34" i="21"/>
  <c r="DM34" i="21"/>
  <c r="DN34" i="21"/>
  <c r="DO34" i="21"/>
  <c r="DP34" i="21"/>
  <c r="DQ34" i="21"/>
  <c r="DR34" i="21"/>
  <c r="DS34" i="21"/>
  <c r="DT34" i="21"/>
  <c r="DU34" i="21"/>
  <c r="DV34" i="21"/>
  <c r="DW34" i="21"/>
  <c r="DX34" i="21"/>
  <c r="DY34" i="21"/>
  <c r="DZ34" i="21"/>
  <c r="EA34" i="21"/>
  <c r="EB34" i="21"/>
  <c r="EC34" i="21"/>
  <c r="ED34" i="21"/>
  <c r="EE34" i="21"/>
  <c r="EF34" i="21"/>
  <c r="EG34" i="21"/>
  <c r="EH34" i="21"/>
  <c r="EI34" i="21"/>
  <c r="EJ34" i="21"/>
  <c r="EK34" i="21"/>
  <c r="EL34" i="21"/>
  <c r="EM34" i="21"/>
  <c r="EN34" i="21"/>
  <c r="EO34" i="21"/>
  <c r="EP34" i="21"/>
  <c r="EQ34" i="21"/>
  <c r="ER34" i="21"/>
  <c r="ES34" i="21"/>
  <c r="ET34" i="21"/>
  <c r="EU34" i="21"/>
  <c r="EV34" i="21"/>
  <c r="EW34" i="21"/>
  <c r="EX34" i="21"/>
  <c r="EY34" i="21"/>
  <c r="EZ34" i="21"/>
  <c r="FA34" i="21"/>
  <c r="FB34" i="21"/>
  <c r="FC34" i="21"/>
  <c r="FD34" i="21"/>
  <c r="FE34" i="21"/>
  <c r="FF34" i="21"/>
  <c r="FG34" i="21"/>
  <c r="FH34" i="21"/>
  <c r="FI34" i="21"/>
  <c r="FJ34" i="21"/>
  <c r="FK34" i="21"/>
  <c r="FL34" i="21"/>
  <c r="CF35" i="21"/>
  <c r="CG35" i="21"/>
  <c r="CH35" i="21"/>
  <c r="CI35" i="21"/>
  <c r="CJ35" i="21"/>
  <c r="DM35" i="21"/>
  <c r="DN35" i="21"/>
  <c r="DO35" i="21"/>
  <c r="DP35" i="21"/>
  <c r="DQ35" i="21"/>
  <c r="DR35" i="21"/>
  <c r="DS35" i="21"/>
  <c r="DT35" i="21"/>
  <c r="DU35" i="21"/>
  <c r="DV35" i="21"/>
  <c r="DW35" i="21"/>
  <c r="DX35" i="21"/>
  <c r="DY35" i="21"/>
  <c r="DZ35" i="21"/>
  <c r="EA35" i="21"/>
  <c r="EB35" i="21"/>
  <c r="EC35" i="21"/>
  <c r="ED35" i="21"/>
  <c r="EE35" i="21"/>
  <c r="EF35" i="21"/>
  <c r="EG35" i="21"/>
  <c r="EH35" i="21"/>
  <c r="EI35" i="21"/>
  <c r="EJ35" i="21"/>
  <c r="EK35" i="21"/>
  <c r="EL35" i="21"/>
  <c r="EM35" i="21"/>
  <c r="EN35" i="21"/>
  <c r="EO35" i="21"/>
  <c r="EP35" i="21"/>
  <c r="EQ35" i="21"/>
  <c r="ER35" i="21"/>
  <c r="ES35" i="21"/>
  <c r="ET35" i="21"/>
  <c r="EU35" i="21"/>
  <c r="EV35" i="21"/>
  <c r="EW35" i="21"/>
  <c r="EX35" i="21"/>
  <c r="EY35" i="21"/>
  <c r="EZ35" i="21"/>
  <c r="FA35" i="21"/>
  <c r="FB35" i="21"/>
  <c r="FC35" i="21"/>
  <c r="FD35" i="21"/>
  <c r="FE35" i="21"/>
  <c r="FF35" i="21"/>
  <c r="FG35" i="21"/>
  <c r="FH35" i="21"/>
  <c r="FI35" i="21"/>
  <c r="FJ35" i="21"/>
  <c r="FK35" i="21"/>
  <c r="FL35" i="21"/>
  <c r="CF36" i="21"/>
  <c r="CG36" i="21"/>
  <c r="CH36" i="21"/>
  <c r="CI36" i="21"/>
  <c r="CJ36" i="21"/>
  <c r="DM36" i="21"/>
  <c r="DN36" i="21"/>
  <c r="DO36" i="21"/>
  <c r="DP36" i="21"/>
  <c r="DQ36" i="21"/>
  <c r="DR36" i="21"/>
  <c r="DS36" i="21"/>
  <c r="DT36" i="21"/>
  <c r="DU36" i="21"/>
  <c r="DV36" i="21"/>
  <c r="DW36" i="21"/>
  <c r="DX36" i="21"/>
  <c r="DY36" i="21"/>
  <c r="DZ36" i="21"/>
  <c r="EA36" i="21"/>
  <c r="EB36" i="21"/>
  <c r="EC36" i="21"/>
  <c r="ED36" i="21"/>
  <c r="EE36" i="21"/>
  <c r="EF36" i="21"/>
  <c r="EG36" i="21"/>
  <c r="EH36" i="21"/>
  <c r="EI36" i="21"/>
  <c r="EJ36" i="21"/>
  <c r="EK36" i="21"/>
  <c r="EL36" i="21"/>
  <c r="EM36" i="21"/>
  <c r="EN36" i="21"/>
  <c r="EO36" i="21"/>
  <c r="EP36" i="21"/>
  <c r="EQ36" i="21"/>
  <c r="ER36" i="21"/>
  <c r="ES36" i="21"/>
  <c r="ET36" i="21"/>
  <c r="EU36" i="21"/>
  <c r="EV36" i="21"/>
  <c r="EW36" i="21"/>
  <c r="EX36" i="21"/>
  <c r="EY36" i="21"/>
  <c r="EZ36" i="21"/>
  <c r="FA36" i="21"/>
  <c r="FB36" i="21"/>
  <c r="FC36" i="21"/>
  <c r="FD36" i="21"/>
  <c r="FE36" i="21"/>
  <c r="FF36" i="21"/>
  <c r="FG36" i="21"/>
  <c r="FH36" i="21"/>
  <c r="FI36" i="21"/>
  <c r="FJ36" i="21"/>
  <c r="FK36" i="21"/>
  <c r="FL36" i="21"/>
  <c r="CF37" i="21"/>
  <c r="CG37" i="21"/>
  <c r="CH37" i="21"/>
  <c r="CI37" i="21"/>
  <c r="CJ37" i="21"/>
  <c r="DM37" i="21"/>
  <c r="DN37" i="21"/>
  <c r="DO37" i="21"/>
  <c r="DP37" i="21"/>
  <c r="DQ37" i="21"/>
  <c r="DR37" i="21"/>
  <c r="DS37" i="21"/>
  <c r="DT37" i="21"/>
  <c r="DU37" i="21"/>
  <c r="DV37" i="21"/>
  <c r="DW37" i="21"/>
  <c r="DX37" i="21"/>
  <c r="DY37" i="21"/>
  <c r="DZ37" i="21"/>
  <c r="EA37" i="21"/>
  <c r="EB37" i="21"/>
  <c r="EC37" i="21"/>
  <c r="ED37" i="21"/>
  <c r="EE37" i="21"/>
  <c r="EF37" i="21"/>
  <c r="EG37" i="21"/>
  <c r="EH37" i="21"/>
  <c r="EI37" i="21"/>
  <c r="EJ37" i="21"/>
  <c r="EK37" i="21"/>
  <c r="EL37" i="21"/>
  <c r="EM37" i="21"/>
  <c r="EN37" i="21"/>
  <c r="EO37" i="21"/>
  <c r="EP37" i="21"/>
  <c r="EQ37" i="21"/>
  <c r="ER37" i="21"/>
  <c r="ES37" i="21"/>
  <c r="ET37" i="21"/>
  <c r="EU37" i="21"/>
  <c r="EV37" i="21"/>
  <c r="EW37" i="21"/>
  <c r="EX37" i="21"/>
  <c r="EY37" i="21"/>
  <c r="EZ37" i="21"/>
  <c r="FA37" i="21"/>
  <c r="FB37" i="21"/>
  <c r="FC37" i="21"/>
  <c r="FD37" i="21"/>
  <c r="FE37" i="21"/>
  <c r="FF37" i="21"/>
  <c r="FG37" i="21"/>
  <c r="FH37" i="21"/>
  <c r="FI37" i="21"/>
  <c r="FJ37" i="21"/>
  <c r="FK37" i="21"/>
  <c r="FL37" i="21"/>
  <c r="CF38" i="21"/>
  <c r="CG38" i="21"/>
  <c r="CH38" i="21"/>
  <c r="CI38" i="21"/>
  <c r="CJ38" i="21"/>
  <c r="DM38" i="21"/>
  <c r="DN38" i="21"/>
  <c r="DO38" i="21"/>
  <c r="DP38" i="21"/>
  <c r="DQ38" i="21"/>
  <c r="DR38" i="21"/>
  <c r="DS38" i="21"/>
  <c r="DT38" i="21"/>
  <c r="DU38" i="21"/>
  <c r="DV38" i="21"/>
  <c r="DW38" i="21"/>
  <c r="DX38" i="21"/>
  <c r="DY38" i="21"/>
  <c r="DZ38" i="21"/>
  <c r="EA38" i="21"/>
  <c r="EB38" i="21"/>
  <c r="EC38" i="21"/>
  <c r="ED38" i="21"/>
  <c r="EE38" i="21"/>
  <c r="EF38" i="21"/>
  <c r="EG38" i="21"/>
  <c r="EH38" i="21"/>
  <c r="EI38" i="21"/>
  <c r="EJ38" i="21"/>
  <c r="EK38" i="21"/>
  <c r="EL38" i="21"/>
  <c r="EM38" i="21"/>
  <c r="EN38" i="21"/>
  <c r="EO38" i="21"/>
  <c r="EP38" i="21"/>
  <c r="EQ38" i="21"/>
  <c r="ER38" i="21"/>
  <c r="ES38" i="21"/>
  <c r="ET38" i="21"/>
  <c r="EU38" i="21"/>
  <c r="EV38" i="21"/>
  <c r="EW38" i="21"/>
  <c r="EX38" i="21"/>
  <c r="EY38" i="21"/>
  <c r="EZ38" i="21"/>
  <c r="FA38" i="21"/>
  <c r="FB38" i="21"/>
  <c r="FC38" i="21"/>
  <c r="FD38" i="21"/>
  <c r="FE38" i="21"/>
  <c r="FF38" i="21"/>
  <c r="FG38" i="21"/>
  <c r="FH38" i="21"/>
  <c r="FI38" i="21"/>
  <c r="FJ38" i="21"/>
  <c r="FK38" i="21"/>
  <c r="FL38" i="21"/>
  <c r="CF39" i="21"/>
  <c r="CG39" i="21"/>
  <c r="CH39" i="21"/>
  <c r="CI39" i="21"/>
  <c r="CJ39" i="21"/>
  <c r="DM39" i="21"/>
  <c r="DN39" i="21"/>
  <c r="DO39" i="21"/>
  <c r="DP39" i="21"/>
  <c r="DQ39" i="21"/>
  <c r="DR39" i="21"/>
  <c r="DS39" i="21"/>
  <c r="DT39" i="21"/>
  <c r="DU39" i="21"/>
  <c r="DV39" i="21"/>
  <c r="DW39" i="21"/>
  <c r="DX39" i="21"/>
  <c r="DY39" i="21"/>
  <c r="DZ39" i="21"/>
  <c r="EA39" i="21"/>
  <c r="EB39" i="21"/>
  <c r="EC39" i="21"/>
  <c r="ED39" i="21"/>
  <c r="EE39" i="21"/>
  <c r="EF39" i="21"/>
  <c r="EG39" i="21"/>
  <c r="EH39" i="21"/>
  <c r="EI39" i="21"/>
  <c r="EJ39" i="21"/>
  <c r="EK39" i="21"/>
  <c r="EL39" i="21"/>
  <c r="EM39" i="21"/>
  <c r="EN39" i="21"/>
  <c r="EO39" i="21"/>
  <c r="EP39" i="21"/>
  <c r="EQ39" i="21"/>
  <c r="ER39" i="21"/>
  <c r="ES39" i="21"/>
  <c r="ET39" i="21"/>
  <c r="EU39" i="21"/>
  <c r="EV39" i="21"/>
  <c r="EW39" i="21"/>
  <c r="EX39" i="21"/>
  <c r="EY39" i="21"/>
  <c r="EZ39" i="21"/>
  <c r="FA39" i="21"/>
  <c r="FB39" i="21"/>
  <c r="FC39" i="21"/>
  <c r="FD39" i="21"/>
  <c r="FE39" i="21"/>
  <c r="FF39" i="21"/>
  <c r="FG39" i="21"/>
  <c r="FH39" i="21"/>
  <c r="FI39" i="21"/>
  <c r="FJ39" i="21"/>
  <c r="FK39" i="21"/>
  <c r="FL39" i="21"/>
  <c r="CF40" i="21"/>
  <c r="CG40" i="21"/>
  <c r="CH40" i="21"/>
  <c r="CI40" i="21"/>
  <c r="CJ40" i="21"/>
  <c r="DM40" i="21"/>
  <c r="DN40" i="21"/>
  <c r="DO40" i="21"/>
  <c r="DP40" i="21"/>
  <c r="DQ40" i="21"/>
  <c r="DR40" i="21"/>
  <c r="DS40" i="21"/>
  <c r="DT40" i="21"/>
  <c r="DU40" i="21"/>
  <c r="DV40" i="21"/>
  <c r="DW40" i="21"/>
  <c r="DX40" i="21"/>
  <c r="DY40" i="21"/>
  <c r="DZ40" i="21"/>
  <c r="EA40" i="21"/>
  <c r="EB40" i="21"/>
  <c r="EC40" i="21"/>
  <c r="ED40" i="21"/>
  <c r="EE40" i="21"/>
  <c r="EF40" i="21"/>
  <c r="EG40" i="21"/>
  <c r="EH40" i="21"/>
  <c r="EI40" i="21"/>
  <c r="EJ40" i="21"/>
  <c r="EK40" i="21"/>
  <c r="EL40" i="21"/>
  <c r="EM40" i="21"/>
  <c r="EN40" i="21"/>
  <c r="EO40" i="21"/>
  <c r="EP40" i="21"/>
  <c r="EQ40" i="21"/>
  <c r="ER40" i="21"/>
  <c r="ES40" i="21"/>
  <c r="ET40" i="21"/>
  <c r="EU40" i="21"/>
  <c r="EV40" i="21"/>
  <c r="EW40" i="21"/>
  <c r="EX40" i="21"/>
  <c r="EY40" i="21"/>
  <c r="EZ40" i="21"/>
  <c r="FA40" i="21"/>
  <c r="FB40" i="21"/>
  <c r="FC40" i="21"/>
  <c r="FD40" i="21"/>
  <c r="FE40" i="21"/>
  <c r="FF40" i="21"/>
  <c r="FG40" i="21"/>
  <c r="FH40" i="21"/>
  <c r="FI40" i="21"/>
  <c r="FJ40" i="21"/>
  <c r="FK40" i="21"/>
  <c r="FL40" i="21"/>
  <c r="CF41" i="21"/>
  <c r="CG41" i="21"/>
  <c r="CH41" i="21"/>
  <c r="CI41" i="21"/>
  <c r="CJ41" i="21"/>
  <c r="DM41" i="21"/>
  <c r="DN41" i="21"/>
  <c r="DO41" i="21"/>
  <c r="DP41" i="21"/>
  <c r="DQ41" i="21"/>
  <c r="DR41" i="21"/>
  <c r="DS41" i="21"/>
  <c r="DT41" i="21"/>
  <c r="DU41" i="21"/>
  <c r="DV41" i="21"/>
  <c r="DW41" i="21"/>
  <c r="DX41" i="21"/>
  <c r="DY41" i="21"/>
  <c r="DZ41" i="21"/>
  <c r="EA41" i="21"/>
  <c r="EB41" i="21"/>
  <c r="EC41" i="21"/>
  <c r="ED41" i="21"/>
  <c r="EE41" i="21"/>
  <c r="EF41" i="21"/>
  <c r="EG41" i="21"/>
  <c r="EH41" i="21"/>
  <c r="EI41" i="21"/>
  <c r="EJ41" i="21"/>
  <c r="EK41" i="21"/>
  <c r="EL41" i="21"/>
  <c r="EM41" i="21"/>
  <c r="EN41" i="21"/>
  <c r="EO41" i="21"/>
  <c r="EP41" i="21"/>
  <c r="EQ41" i="21"/>
  <c r="ER41" i="21"/>
  <c r="ES41" i="21"/>
  <c r="ET41" i="21"/>
  <c r="EU41" i="21"/>
  <c r="EV41" i="21"/>
  <c r="EW41" i="21"/>
  <c r="EX41" i="21"/>
  <c r="EY41" i="21"/>
  <c r="EZ41" i="21"/>
  <c r="FA41" i="21"/>
  <c r="FB41" i="21"/>
  <c r="FC41" i="21"/>
  <c r="FD41" i="21"/>
  <c r="FE41" i="21"/>
  <c r="FF41" i="21"/>
  <c r="FG41" i="21"/>
  <c r="FH41" i="21"/>
  <c r="FI41" i="21"/>
  <c r="FJ41" i="21"/>
  <c r="FK41" i="21"/>
  <c r="FL41" i="21"/>
  <c r="CF42" i="21"/>
  <c r="CG42" i="21"/>
  <c r="CH42" i="21"/>
  <c r="CI42" i="21"/>
  <c r="CJ42" i="21"/>
  <c r="DM42" i="21"/>
  <c r="DN42" i="21"/>
  <c r="DO42" i="21"/>
  <c r="DP42" i="21"/>
  <c r="DQ42" i="21"/>
  <c r="DR42" i="21"/>
  <c r="DS42" i="21"/>
  <c r="DT42" i="21"/>
  <c r="DU42" i="21"/>
  <c r="DV42" i="21"/>
  <c r="DW42" i="21"/>
  <c r="DX42" i="21"/>
  <c r="DY42" i="21"/>
  <c r="DZ42" i="21"/>
  <c r="EA42" i="21"/>
  <c r="EB42" i="21"/>
  <c r="EC42" i="21"/>
  <c r="ED42" i="21"/>
  <c r="EE42" i="21"/>
  <c r="EF42" i="21"/>
  <c r="EG42" i="21"/>
  <c r="EH42" i="21"/>
  <c r="EI42" i="21"/>
  <c r="EJ42" i="21"/>
  <c r="EK42" i="21"/>
  <c r="EL42" i="21"/>
  <c r="EM42" i="21"/>
  <c r="EN42" i="21"/>
  <c r="EO42" i="21"/>
  <c r="EP42" i="21"/>
  <c r="EQ42" i="21"/>
  <c r="ER42" i="21"/>
  <c r="ES42" i="21"/>
  <c r="ET42" i="21"/>
  <c r="EU42" i="21"/>
  <c r="EV42" i="21"/>
  <c r="EW42" i="21"/>
  <c r="EX42" i="21"/>
  <c r="EY42" i="21"/>
  <c r="EZ42" i="21"/>
  <c r="FA42" i="21"/>
  <c r="FB42" i="21"/>
  <c r="FC42" i="21"/>
  <c r="FD42" i="21"/>
  <c r="FE42" i="21"/>
  <c r="FF42" i="21"/>
  <c r="FG42" i="21"/>
  <c r="FH42" i="21"/>
  <c r="FI42" i="21"/>
  <c r="FJ42" i="21"/>
  <c r="FK42" i="21"/>
  <c r="FL42" i="21"/>
  <c r="CF43" i="21"/>
  <c r="CG43" i="21"/>
  <c r="CH43" i="21"/>
  <c r="CI43" i="21"/>
  <c r="CJ43" i="21"/>
  <c r="DM43" i="21"/>
  <c r="DN43" i="21"/>
  <c r="DO43" i="21"/>
  <c r="DP43" i="21"/>
  <c r="DQ43" i="21"/>
  <c r="DR43" i="21"/>
  <c r="DS43" i="21"/>
  <c r="DT43" i="21"/>
  <c r="DU43" i="21"/>
  <c r="DV43" i="21"/>
  <c r="DW43" i="21"/>
  <c r="DX43" i="21"/>
  <c r="DY43" i="21"/>
  <c r="DZ43" i="21"/>
  <c r="EA43" i="21"/>
  <c r="EB43" i="21"/>
  <c r="EC43" i="21"/>
  <c r="ED43" i="21"/>
  <c r="EE43" i="21"/>
  <c r="EF43" i="21"/>
  <c r="EG43" i="21"/>
  <c r="EH43" i="21"/>
  <c r="EI43" i="21"/>
  <c r="EJ43" i="21"/>
  <c r="EK43" i="21"/>
  <c r="EL43" i="21"/>
  <c r="EM43" i="21"/>
  <c r="EN43" i="21"/>
  <c r="EO43" i="21"/>
  <c r="EP43" i="21"/>
  <c r="EQ43" i="21"/>
  <c r="ER43" i="21"/>
  <c r="ES43" i="21"/>
  <c r="ET43" i="21"/>
  <c r="EU43" i="21"/>
  <c r="EV43" i="21"/>
  <c r="EW43" i="21"/>
  <c r="EX43" i="21"/>
  <c r="EY43" i="21"/>
  <c r="EZ43" i="21"/>
  <c r="FA43" i="21"/>
  <c r="FB43" i="21"/>
  <c r="FC43" i="21"/>
  <c r="FD43" i="21"/>
  <c r="FE43" i="21"/>
  <c r="FF43" i="21"/>
  <c r="FG43" i="21"/>
  <c r="FH43" i="21"/>
  <c r="FI43" i="21"/>
  <c r="FJ43" i="21"/>
  <c r="FK43" i="21"/>
  <c r="FL43" i="21"/>
  <c r="CF44" i="21"/>
  <c r="CG44" i="21"/>
  <c r="CH44" i="21"/>
  <c r="CI44" i="21"/>
  <c r="CJ44" i="21"/>
  <c r="DM44" i="21"/>
  <c r="DN44" i="21"/>
  <c r="DO44" i="21"/>
  <c r="DP44" i="21"/>
  <c r="DQ44" i="21"/>
  <c r="DR44" i="21"/>
  <c r="DS44" i="21"/>
  <c r="DT44" i="21"/>
  <c r="DU44" i="21"/>
  <c r="DV44" i="21"/>
  <c r="DW44" i="21"/>
  <c r="DX44" i="21"/>
  <c r="DY44" i="21"/>
  <c r="DZ44" i="21"/>
  <c r="EA44" i="21"/>
  <c r="EB44" i="21"/>
  <c r="EC44" i="21"/>
  <c r="ED44" i="21"/>
  <c r="EE44" i="21"/>
  <c r="EF44" i="21"/>
  <c r="EG44" i="21"/>
  <c r="EH44" i="21"/>
  <c r="EI44" i="21"/>
  <c r="EJ44" i="21"/>
  <c r="EK44" i="21"/>
  <c r="EL44" i="21"/>
  <c r="EM44" i="21"/>
  <c r="EN44" i="21"/>
  <c r="EO44" i="21"/>
  <c r="EP44" i="21"/>
  <c r="EQ44" i="21"/>
  <c r="ER44" i="21"/>
  <c r="ES44" i="21"/>
  <c r="ET44" i="21"/>
  <c r="EU44" i="21"/>
  <c r="EV44" i="21"/>
  <c r="EW44" i="21"/>
  <c r="EX44" i="21"/>
  <c r="EY44" i="21"/>
  <c r="EZ44" i="21"/>
  <c r="FA44" i="21"/>
  <c r="FB44" i="21"/>
  <c r="FC44" i="21"/>
  <c r="FD44" i="21"/>
  <c r="FE44" i="21"/>
  <c r="FF44" i="21"/>
  <c r="FG44" i="21"/>
  <c r="FH44" i="21"/>
  <c r="FI44" i="21"/>
  <c r="FJ44" i="21"/>
  <c r="FK44" i="21"/>
  <c r="FL44" i="21"/>
  <c r="CF45" i="21"/>
  <c r="CG45" i="21"/>
  <c r="CH45" i="21"/>
  <c r="CI45" i="21"/>
  <c r="CJ45" i="21"/>
  <c r="DM45" i="21"/>
  <c r="DN45" i="21"/>
  <c r="DO45" i="21"/>
  <c r="DP45" i="21"/>
  <c r="DQ45" i="21"/>
  <c r="DR45" i="21"/>
  <c r="DS45" i="21"/>
  <c r="DT45" i="21"/>
  <c r="DU45" i="21"/>
  <c r="DV45" i="21"/>
  <c r="DW45" i="21"/>
  <c r="DX45" i="21"/>
  <c r="DY45" i="21"/>
  <c r="DZ45" i="21"/>
  <c r="EA45" i="21"/>
  <c r="EB45" i="21"/>
  <c r="EC45" i="21"/>
  <c r="ED45" i="21"/>
  <c r="EE45" i="21"/>
  <c r="EF45" i="21"/>
  <c r="EG45" i="21"/>
  <c r="EH45" i="21"/>
  <c r="EI45" i="21"/>
  <c r="EJ45" i="21"/>
  <c r="EK45" i="21"/>
  <c r="EL45" i="21"/>
  <c r="EM45" i="21"/>
  <c r="EN45" i="21"/>
  <c r="EO45" i="21"/>
  <c r="EP45" i="21"/>
  <c r="EQ45" i="21"/>
  <c r="ER45" i="21"/>
  <c r="ES45" i="21"/>
  <c r="ET45" i="21"/>
  <c r="EU45" i="21"/>
  <c r="EV45" i="21"/>
  <c r="EW45" i="21"/>
  <c r="EX45" i="21"/>
  <c r="EY45" i="21"/>
  <c r="EZ45" i="21"/>
  <c r="FA45" i="21"/>
  <c r="FB45" i="21"/>
  <c r="FC45" i="21"/>
  <c r="FD45" i="21"/>
  <c r="FE45" i="21"/>
  <c r="FF45" i="21"/>
  <c r="FG45" i="21"/>
  <c r="FH45" i="21"/>
  <c r="FI45" i="21"/>
  <c r="FJ45" i="21"/>
  <c r="FK45" i="21"/>
  <c r="FL45" i="21"/>
  <c r="CF46" i="21"/>
  <c r="CG46" i="21"/>
  <c r="CH46" i="21"/>
  <c r="CI46" i="21"/>
  <c r="CJ46" i="21"/>
  <c r="DM46" i="21"/>
  <c r="DN46" i="21"/>
  <c r="DO46" i="21"/>
  <c r="DP46" i="21"/>
  <c r="DQ46" i="21"/>
  <c r="DR46" i="21"/>
  <c r="DS46" i="21"/>
  <c r="DT46" i="21"/>
  <c r="DU46" i="21"/>
  <c r="DV46" i="21"/>
  <c r="DW46" i="21"/>
  <c r="DX46" i="21"/>
  <c r="DY46" i="21"/>
  <c r="DZ46" i="21"/>
  <c r="EA46" i="21"/>
  <c r="EB46" i="21"/>
  <c r="EC46" i="21"/>
  <c r="ED46" i="21"/>
  <c r="EE46" i="21"/>
  <c r="EF46" i="21"/>
  <c r="EG46" i="21"/>
  <c r="EH46" i="21"/>
  <c r="EI46" i="21"/>
  <c r="EJ46" i="21"/>
  <c r="EK46" i="21"/>
  <c r="EL46" i="21"/>
  <c r="EM46" i="21"/>
  <c r="EN46" i="21"/>
  <c r="EO46" i="21"/>
  <c r="EP46" i="21"/>
  <c r="EQ46" i="21"/>
  <c r="ER46" i="21"/>
  <c r="ES46" i="21"/>
  <c r="ET46" i="21"/>
  <c r="EU46" i="21"/>
  <c r="EV46" i="21"/>
  <c r="EW46" i="21"/>
  <c r="EX46" i="21"/>
  <c r="EY46" i="21"/>
  <c r="EZ46" i="21"/>
  <c r="FA46" i="21"/>
  <c r="FB46" i="21"/>
  <c r="FC46" i="21"/>
  <c r="FD46" i="21"/>
  <c r="FE46" i="21"/>
  <c r="FF46" i="21"/>
  <c r="FG46" i="21"/>
  <c r="FH46" i="21"/>
  <c r="FI46" i="21"/>
  <c r="FJ46" i="21"/>
  <c r="FK46" i="21"/>
  <c r="FL46" i="21"/>
  <c r="CF47" i="21"/>
  <c r="CG47" i="21"/>
  <c r="CH47" i="21"/>
  <c r="CI47" i="21"/>
  <c r="CJ47" i="21"/>
  <c r="DM47" i="21"/>
  <c r="DN47" i="21"/>
  <c r="DO47" i="21"/>
  <c r="DP47" i="21"/>
  <c r="DQ47" i="21"/>
  <c r="DR47" i="21"/>
  <c r="DS47" i="21"/>
  <c r="DT47" i="21"/>
  <c r="DU47" i="21"/>
  <c r="DV47" i="21"/>
  <c r="DW47" i="21"/>
  <c r="DX47" i="21"/>
  <c r="DY47" i="21"/>
  <c r="DZ47" i="21"/>
  <c r="EA47" i="21"/>
  <c r="EB47" i="21"/>
  <c r="EC47" i="21"/>
  <c r="ED47" i="21"/>
  <c r="EE47" i="21"/>
  <c r="EF47" i="21"/>
  <c r="EG47" i="21"/>
  <c r="EH47" i="21"/>
  <c r="EI47" i="21"/>
  <c r="EJ47" i="21"/>
  <c r="EK47" i="21"/>
  <c r="EL47" i="21"/>
  <c r="EM47" i="21"/>
  <c r="EN47" i="21"/>
  <c r="EO47" i="21"/>
  <c r="EP47" i="21"/>
  <c r="EQ47" i="21"/>
  <c r="ER47" i="21"/>
  <c r="ES47" i="21"/>
  <c r="ET47" i="21"/>
  <c r="EU47" i="21"/>
  <c r="EV47" i="21"/>
  <c r="EW47" i="21"/>
  <c r="EX47" i="21"/>
  <c r="EY47" i="21"/>
  <c r="EZ47" i="21"/>
  <c r="FA47" i="21"/>
  <c r="FB47" i="21"/>
  <c r="FC47" i="21"/>
  <c r="FD47" i="21"/>
  <c r="FE47" i="21"/>
  <c r="FF47" i="21"/>
  <c r="FG47" i="21"/>
  <c r="FH47" i="21"/>
  <c r="FI47" i="21"/>
  <c r="FJ47" i="21"/>
  <c r="FK47" i="21"/>
  <c r="FL47" i="21"/>
  <c r="CF48" i="21"/>
  <c r="CG48" i="21"/>
  <c r="CH48" i="21"/>
  <c r="CI48" i="21"/>
  <c r="CJ48" i="21"/>
  <c r="DM48" i="21"/>
  <c r="DN48" i="21"/>
  <c r="DO48" i="21"/>
  <c r="DP48" i="21"/>
  <c r="DQ48" i="21"/>
  <c r="DR48" i="21"/>
  <c r="DS48" i="21"/>
  <c r="DT48" i="21"/>
  <c r="DU48" i="21"/>
  <c r="DV48" i="21"/>
  <c r="DW48" i="21"/>
  <c r="DX48" i="21"/>
  <c r="DY48" i="21"/>
  <c r="DZ48" i="21"/>
  <c r="EA48" i="21"/>
  <c r="EB48" i="21"/>
  <c r="EC48" i="21"/>
  <c r="ED48" i="21"/>
  <c r="EE48" i="21"/>
  <c r="EF48" i="21"/>
  <c r="EG48" i="21"/>
  <c r="EH48" i="21"/>
  <c r="EI48" i="21"/>
  <c r="EJ48" i="21"/>
  <c r="EK48" i="21"/>
  <c r="EL48" i="21"/>
  <c r="EM48" i="21"/>
  <c r="EN48" i="21"/>
  <c r="EO48" i="21"/>
  <c r="EP48" i="21"/>
  <c r="EQ48" i="21"/>
  <c r="ER48" i="21"/>
  <c r="ES48" i="21"/>
  <c r="ET48" i="21"/>
  <c r="EU48" i="21"/>
  <c r="EV48" i="21"/>
  <c r="EW48" i="21"/>
  <c r="EX48" i="21"/>
  <c r="EY48" i="21"/>
  <c r="EZ48" i="21"/>
  <c r="FA48" i="21"/>
  <c r="FB48" i="21"/>
  <c r="FC48" i="21"/>
  <c r="FD48" i="21"/>
  <c r="FE48" i="21"/>
  <c r="FF48" i="21"/>
  <c r="FG48" i="21"/>
  <c r="FH48" i="21"/>
  <c r="FI48" i="21"/>
  <c r="FJ48" i="21"/>
  <c r="FK48" i="21"/>
  <c r="FL48" i="21"/>
  <c r="CF49" i="21"/>
  <c r="CG49" i="21"/>
  <c r="CH49" i="21"/>
  <c r="CI49" i="21"/>
  <c r="CJ49" i="21"/>
  <c r="DM49" i="21"/>
  <c r="DN49" i="21"/>
  <c r="DO49" i="21"/>
  <c r="DP49" i="21"/>
  <c r="DQ49" i="21"/>
  <c r="DR49" i="21"/>
  <c r="DS49" i="21"/>
  <c r="DT49" i="21"/>
  <c r="DU49" i="21"/>
  <c r="DV49" i="21"/>
  <c r="DW49" i="21"/>
  <c r="DX49" i="21"/>
  <c r="DY49" i="21"/>
  <c r="DZ49" i="21"/>
  <c r="EA49" i="21"/>
  <c r="EB49" i="21"/>
  <c r="EC49" i="21"/>
  <c r="ED49" i="21"/>
  <c r="EE49" i="21"/>
  <c r="EF49" i="21"/>
  <c r="EG49" i="21"/>
  <c r="EH49" i="21"/>
  <c r="EI49" i="21"/>
  <c r="EJ49" i="21"/>
  <c r="EK49" i="21"/>
  <c r="EL49" i="21"/>
  <c r="EM49" i="21"/>
  <c r="EN49" i="21"/>
  <c r="EO49" i="21"/>
  <c r="EP49" i="21"/>
  <c r="EQ49" i="21"/>
  <c r="ER49" i="21"/>
  <c r="ES49" i="21"/>
  <c r="ET49" i="21"/>
  <c r="EU49" i="21"/>
  <c r="EV49" i="21"/>
  <c r="EW49" i="21"/>
  <c r="EX49" i="21"/>
  <c r="EY49" i="21"/>
  <c r="EZ49" i="21"/>
  <c r="FA49" i="21"/>
  <c r="FB49" i="21"/>
  <c r="FC49" i="21"/>
  <c r="FD49" i="21"/>
  <c r="FE49" i="21"/>
  <c r="FF49" i="21"/>
  <c r="FG49" i="21"/>
  <c r="FH49" i="21"/>
  <c r="FI49" i="21"/>
  <c r="FJ49" i="21"/>
  <c r="FK49" i="21"/>
  <c r="FL49" i="21"/>
  <c r="CF50" i="21"/>
  <c r="CG50" i="21"/>
  <c r="CH50" i="21"/>
  <c r="CI50" i="21"/>
  <c r="CJ50" i="21"/>
  <c r="DM50" i="21"/>
  <c r="DN50" i="21"/>
  <c r="DO50" i="21"/>
  <c r="DP50" i="21"/>
  <c r="DQ50" i="21"/>
  <c r="DR50" i="21"/>
  <c r="DS50" i="21"/>
  <c r="DT50" i="21"/>
  <c r="DU50" i="21"/>
  <c r="DV50" i="21"/>
  <c r="DW50" i="21"/>
  <c r="DX50" i="21"/>
  <c r="DY50" i="21"/>
  <c r="DZ50" i="21"/>
  <c r="EA50" i="21"/>
  <c r="EB50" i="21"/>
  <c r="EC50" i="21"/>
  <c r="ED50" i="21"/>
  <c r="EE50" i="21"/>
  <c r="EF50" i="21"/>
  <c r="EG50" i="21"/>
  <c r="EH50" i="21"/>
  <c r="EI50" i="21"/>
  <c r="EJ50" i="21"/>
  <c r="EK50" i="21"/>
  <c r="EL50" i="21"/>
  <c r="EM50" i="21"/>
  <c r="EN50" i="21"/>
  <c r="EO50" i="21"/>
  <c r="EP50" i="21"/>
  <c r="EQ50" i="21"/>
  <c r="ER50" i="21"/>
  <c r="ES50" i="21"/>
  <c r="ET50" i="21"/>
  <c r="EU50" i="21"/>
  <c r="EV50" i="21"/>
  <c r="EW50" i="21"/>
  <c r="EX50" i="21"/>
  <c r="EY50" i="21"/>
  <c r="EZ50" i="21"/>
  <c r="FA50" i="21"/>
  <c r="FB50" i="21"/>
  <c r="FC50" i="21"/>
  <c r="FD50" i="21"/>
  <c r="FE50" i="21"/>
  <c r="FF50" i="21"/>
  <c r="FG50" i="21"/>
  <c r="FH50" i="21"/>
  <c r="FI50" i="21"/>
  <c r="FJ50" i="21"/>
  <c r="FK50" i="21"/>
  <c r="FL50" i="21"/>
  <c r="CF51" i="21"/>
  <c r="CG51" i="21"/>
  <c r="CH51" i="21"/>
  <c r="CI51" i="21"/>
  <c r="CJ51" i="21"/>
  <c r="DM51" i="21"/>
  <c r="DN51" i="21"/>
  <c r="DO51" i="21"/>
  <c r="DP51" i="21"/>
  <c r="DQ51" i="21"/>
  <c r="DR51" i="21"/>
  <c r="DS51" i="21"/>
  <c r="DT51" i="21"/>
  <c r="DU51" i="21"/>
  <c r="DV51" i="21"/>
  <c r="DW51" i="21"/>
  <c r="DX51" i="21"/>
  <c r="DY51" i="21"/>
  <c r="DZ51" i="21"/>
  <c r="EA51" i="21"/>
  <c r="EB51" i="21"/>
  <c r="EC51" i="21"/>
  <c r="ED51" i="21"/>
  <c r="EE51" i="21"/>
  <c r="EF51" i="21"/>
  <c r="EG51" i="21"/>
  <c r="EH51" i="21"/>
  <c r="EI51" i="21"/>
  <c r="EJ51" i="21"/>
  <c r="EK51" i="21"/>
  <c r="EL51" i="21"/>
  <c r="EM51" i="21"/>
  <c r="EN51" i="21"/>
  <c r="EO51" i="21"/>
  <c r="EP51" i="21"/>
  <c r="EQ51" i="21"/>
  <c r="ER51" i="21"/>
  <c r="ES51" i="21"/>
  <c r="ET51" i="21"/>
  <c r="EU51" i="21"/>
  <c r="EV51" i="21"/>
  <c r="EW51" i="21"/>
  <c r="EX51" i="21"/>
  <c r="EY51" i="21"/>
  <c r="EZ51" i="21"/>
  <c r="FA51" i="21"/>
  <c r="FB51" i="21"/>
  <c r="FC51" i="21"/>
  <c r="FD51" i="21"/>
  <c r="FE51" i="21"/>
  <c r="FF51" i="21"/>
  <c r="FG51" i="21"/>
  <c r="FH51" i="21"/>
  <c r="FI51" i="21"/>
  <c r="FJ51" i="21"/>
  <c r="FK51" i="21"/>
  <c r="FL51" i="21"/>
  <c r="CF52" i="21"/>
  <c r="CG52" i="21"/>
  <c r="CH52" i="21"/>
  <c r="CI52" i="21"/>
  <c r="CJ52" i="21"/>
  <c r="DM52" i="21"/>
  <c r="DN52" i="21"/>
  <c r="DO52" i="21"/>
  <c r="DP52" i="21"/>
  <c r="DQ52" i="21"/>
  <c r="DR52" i="21"/>
  <c r="DS52" i="21"/>
  <c r="DT52" i="21"/>
  <c r="DU52" i="21"/>
  <c r="DV52" i="21"/>
  <c r="DW52" i="21"/>
  <c r="DX52" i="21"/>
  <c r="DY52" i="21"/>
  <c r="DZ52" i="21"/>
  <c r="EA52" i="21"/>
  <c r="EB52" i="21"/>
  <c r="EC52" i="21"/>
  <c r="ED52" i="21"/>
  <c r="EE52" i="21"/>
  <c r="EF52" i="21"/>
  <c r="EG52" i="21"/>
  <c r="EH52" i="21"/>
  <c r="EI52" i="21"/>
  <c r="EJ52" i="21"/>
  <c r="EK52" i="21"/>
  <c r="EL52" i="21"/>
  <c r="EM52" i="21"/>
  <c r="EN52" i="21"/>
  <c r="EO52" i="21"/>
  <c r="EP52" i="21"/>
  <c r="EQ52" i="21"/>
  <c r="ER52" i="21"/>
  <c r="ES52" i="21"/>
  <c r="ET52" i="21"/>
  <c r="EU52" i="21"/>
  <c r="EV52" i="21"/>
  <c r="EW52" i="21"/>
  <c r="EX52" i="21"/>
  <c r="EY52" i="21"/>
  <c r="EZ52" i="21"/>
  <c r="FA52" i="21"/>
  <c r="FB52" i="21"/>
  <c r="FC52" i="21"/>
  <c r="FD52" i="21"/>
  <c r="FE52" i="21"/>
  <c r="FF52" i="21"/>
  <c r="FG52" i="21"/>
  <c r="FH52" i="21"/>
  <c r="FI52" i="21"/>
  <c r="FJ52" i="21"/>
  <c r="FK52" i="21"/>
  <c r="FL52" i="21"/>
  <c r="CF53" i="21"/>
  <c r="CG53" i="21"/>
  <c r="CH53" i="21"/>
  <c r="CI53" i="21"/>
  <c r="CJ53" i="21"/>
  <c r="DM53" i="21"/>
  <c r="DN53" i="21"/>
  <c r="DO53" i="21"/>
  <c r="DP53" i="21"/>
  <c r="DQ53" i="21"/>
  <c r="DR53" i="21"/>
  <c r="DS53" i="21"/>
  <c r="DT53" i="21"/>
  <c r="DU53" i="21"/>
  <c r="DV53" i="21"/>
  <c r="DW53" i="21"/>
  <c r="DX53" i="21"/>
  <c r="DY53" i="21"/>
  <c r="DZ53" i="21"/>
  <c r="EA53" i="21"/>
  <c r="EB53" i="21"/>
  <c r="EC53" i="21"/>
  <c r="ED53" i="21"/>
  <c r="EE53" i="21"/>
  <c r="EF53" i="21"/>
  <c r="EG53" i="21"/>
  <c r="EH53" i="21"/>
  <c r="EI53" i="21"/>
  <c r="EJ53" i="21"/>
  <c r="EK53" i="21"/>
  <c r="EL53" i="21"/>
  <c r="EM53" i="21"/>
  <c r="EN53" i="21"/>
  <c r="EO53" i="21"/>
  <c r="EP53" i="21"/>
  <c r="EQ53" i="21"/>
  <c r="ER53" i="21"/>
  <c r="ES53" i="21"/>
  <c r="ET53" i="21"/>
  <c r="EU53" i="21"/>
  <c r="EV53" i="21"/>
  <c r="EW53" i="21"/>
  <c r="EX53" i="21"/>
  <c r="EY53" i="21"/>
  <c r="EZ53" i="21"/>
  <c r="FA53" i="21"/>
  <c r="FB53" i="21"/>
  <c r="FC53" i="21"/>
  <c r="FD53" i="21"/>
  <c r="FE53" i="21"/>
  <c r="FF53" i="21"/>
  <c r="FG53" i="21"/>
  <c r="FH53" i="21"/>
  <c r="FI53" i="21"/>
  <c r="FJ53" i="21"/>
  <c r="FK53" i="21"/>
  <c r="FL53" i="21"/>
  <c r="CF54" i="21"/>
  <c r="CG54" i="21"/>
  <c r="CH54" i="21"/>
  <c r="CI54" i="21"/>
  <c r="CJ54" i="21"/>
  <c r="DM54" i="21"/>
  <c r="DN54" i="21"/>
  <c r="DO54" i="21"/>
  <c r="DP54" i="21"/>
  <c r="DQ54" i="21"/>
  <c r="DR54" i="21"/>
  <c r="DS54" i="21"/>
  <c r="DT54" i="21"/>
  <c r="DU54" i="21"/>
  <c r="DV54" i="21"/>
  <c r="DW54" i="21"/>
  <c r="DX54" i="21"/>
  <c r="DY54" i="21"/>
  <c r="DZ54" i="21"/>
  <c r="EA54" i="21"/>
  <c r="EB54" i="21"/>
  <c r="EC54" i="21"/>
  <c r="ED54" i="21"/>
  <c r="EE54" i="21"/>
  <c r="EF54" i="21"/>
  <c r="EG54" i="21"/>
  <c r="EH54" i="21"/>
  <c r="EI54" i="21"/>
  <c r="EJ54" i="21"/>
  <c r="EK54" i="21"/>
  <c r="EL54" i="21"/>
  <c r="EM54" i="21"/>
  <c r="EN54" i="21"/>
  <c r="EO54" i="21"/>
  <c r="EP54" i="21"/>
  <c r="EQ54" i="21"/>
  <c r="ER54" i="21"/>
  <c r="ES54" i="21"/>
  <c r="ET54" i="21"/>
  <c r="EU54" i="21"/>
  <c r="EV54" i="21"/>
  <c r="EW54" i="21"/>
  <c r="EX54" i="21"/>
  <c r="EY54" i="21"/>
  <c r="EZ54" i="21"/>
  <c r="FA54" i="21"/>
  <c r="FB54" i="21"/>
  <c r="FC54" i="21"/>
  <c r="FD54" i="21"/>
  <c r="FE54" i="21"/>
  <c r="FF54" i="21"/>
  <c r="FG54" i="21"/>
  <c r="FH54" i="21"/>
  <c r="FI54" i="21"/>
  <c r="FJ54" i="21"/>
  <c r="FK54" i="21"/>
  <c r="FL54" i="21"/>
  <c r="CF55" i="21"/>
  <c r="CG55" i="21"/>
  <c r="CH55" i="21"/>
  <c r="CI55" i="21"/>
  <c r="CJ55" i="21"/>
  <c r="DM55" i="21"/>
  <c r="DN55" i="21"/>
  <c r="DO55" i="21"/>
  <c r="DP55" i="21"/>
  <c r="DQ55" i="21"/>
  <c r="DR55" i="21"/>
  <c r="DS55" i="21"/>
  <c r="DT55" i="21"/>
  <c r="DU55" i="21"/>
  <c r="DV55" i="21"/>
  <c r="DW55" i="21"/>
  <c r="DX55" i="21"/>
  <c r="DY55" i="21"/>
  <c r="DZ55" i="21"/>
  <c r="EA55" i="21"/>
  <c r="EB55" i="21"/>
  <c r="EC55" i="21"/>
  <c r="ED55" i="21"/>
  <c r="EE55" i="21"/>
  <c r="EF55" i="21"/>
  <c r="EG55" i="21"/>
  <c r="EH55" i="21"/>
  <c r="EI55" i="21"/>
  <c r="EJ55" i="21"/>
  <c r="EK55" i="21"/>
  <c r="EL55" i="21"/>
  <c r="EM55" i="21"/>
  <c r="EN55" i="21"/>
  <c r="EO55" i="21"/>
  <c r="EP55" i="21"/>
  <c r="EQ55" i="21"/>
  <c r="ER55" i="21"/>
  <c r="ES55" i="21"/>
  <c r="ET55" i="21"/>
  <c r="EU55" i="21"/>
  <c r="EV55" i="21"/>
  <c r="EW55" i="21"/>
  <c r="EX55" i="21"/>
  <c r="EY55" i="21"/>
  <c r="EZ55" i="21"/>
  <c r="FA55" i="21"/>
  <c r="FB55" i="21"/>
  <c r="FC55" i="21"/>
  <c r="FD55" i="21"/>
  <c r="FE55" i="21"/>
  <c r="FF55" i="21"/>
  <c r="FG55" i="21"/>
  <c r="FH55" i="21"/>
  <c r="FI55" i="21"/>
  <c r="FJ55" i="21"/>
  <c r="FK55" i="21"/>
  <c r="FL55" i="21"/>
  <c r="CF56" i="21"/>
  <c r="CG56" i="21"/>
  <c r="CH56" i="21"/>
  <c r="CI56" i="21"/>
  <c r="CJ56" i="21"/>
  <c r="DM56" i="21"/>
  <c r="DN56" i="21"/>
  <c r="DO56" i="21"/>
  <c r="DP56" i="21"/>
  <c r="DQ56" i="21"/>
  <c r="DR56" i="21"/>
  <c r="DS56" i="21"/>
  <c r="DT56" i="21"/>
  <c r="DU56" i="21"/>
  <c r="DV56" i="21"/>
  <c r="DW56" i="21"/>
  <c r="DX56" i="21"/>
  <c r="DY56" i="21"/>
  <c r="DZ56" i="21"/>
  <c r="EA56" i="21"/>
  <c r="EB56" i="21"/>
  <c r="EC56" i="21"/>
  <c r="ED56" i="21"/>
  <c r="EE56" i="21"/>
  <c r="EF56" i="21"/>
  <c r="EG56" i="21"/>
  <c r="EH56" i="21"/>
  <c r="EI56" i="21"/>
  <c r="EJ56" i="21"/>
  <c r="EK56" i="21"/>
  <c r="EL56" i="21"/>
  <c r="EM56" i="21"/>
  <c r="EN56" i="21"/>
  <c r="EO56" i="21"/>
  <c r="EP56" i="21"/>
  <c r="EQ56" i="21"/>
  <c r="ER56" i="21"/>
  <c r="ES56" i="21"/>
  <c r="ET56" i="21"/>
  <c r="EU56" i="21"/>
  <c r="EV56" i="21"/>
  <c r="EW56" i="21"/>
  <c r="EX56" i="21"/>
  <c r="EY56" i="21"/>
  <c r="EZ56" i="21"/>
  <c r="FA56" i="21"/>
  <c r="FB56" i="21"/>
  <c r="FC56" i="21"/>
  <c r="FD56" i="21"/>
  <c r="FE56" i="21"/>
  <c r="FF56" i="21"/>
  <c r="FG56" i="21"/>
  <c r="FH56" i="21"/>
  <c r="FI56" i="21"/>
  <c r="FJ56" i="21"/>
  <c r="FK56" i="21"/>
  <c r="FL56" i="21"/>
  <c r="CF57" i="21"/>
  <c r="CG57" i="21"/>
  <c r="CH57" i="21"/>
  <c r="CI57" i="21"/>
  <c r="CJ57" i="21"/>
  <c r="DM57" i="21"/>
  <c r="DN57" i="21"/>
  <c r="DO57" i="21"/>
  <c r="DP57" i="21"/>
  <c r="DQ57" i="21"/>
  <c r="DR57" i="21"/>
  <c r="DS57" i="21"/>
  <c r="DT57" i="21"/>
  <c r="DU57" i="21"/>
  <c r="DV57" i="21"/>
  <c r="DW57" i="21"/>
  <c r="DX57" i="21"/>
  <c r="DY57" i="21"/>
  <c r="DZ57" i="21"/>
  <c r="EA57" i="21"/>
  <c r="EB57" i="21"/>
  <c r="EC57" i="21"/>
  <c r="ED57" i="21"/>
  <c r="EE57" i="21"/>
  <c r="EF57" i="21"/>
  <c r="EG57" i="21"/>
  <c r="EH57" i="21"/>
  <c r="EI57" i="21"/>
  <c r="EJ57" i="21"/>
  <c r="EK57" i="21"/>
  <c r="EL57" i="21"/>
  <c r="EM57" i="21"/>
  <c r="EN57" i="21"/>
  <c r="EO57" i="21"/>
  <c r="EP57" i="21"/>
  <c r="EQ57" i="21"/>
  <c r="ER57" i="21"/>
  <c r="ES57" i="21"/>
  <c r="ET57" i="21"/>
  <c r="EU57" i="21"/>
  <c r="EV57" i="21"/>
  <c r="EW57" i="21"/>
  <c r="EX57" i="21"/>
  <c r="EY57" i="21"/>
  <c r="EZ57" i="21"/>
  <c r="FA57" i="21"/>
  <c r="FB57" i="21"/>
  <c r="FC57" i="21"/>
  <c r="FD57" i="21"/>
  <c r="FE57" i="21"/>
  <c r="FF57" i="21"/>
  <c r="FG57" i="21"/>
  <c r="FH57" i="21"/>
  <c r="FI57" i="21"/>
  <c r="FJ57" i="21"/>
  <c r="FK57" i="21"/>
  <c r="FL57" i="21"/>
  <c r="CF8" i="21"/>
  <c r="CG8" i="21"/>
  <c r="CH8" i="21"/>
  <c r="CI8" i="21"/>
  <c r="DM8" i="21"/>
  <c r="DN8" i="21"/>
  <c r="DO8" i="21"/>
  <c r="DP8" i="21"/>
  <c r="DQ8" i="21"/>
  <c r="DR8" i="21"/>
  <c r="DS8" i="21"/>
  <c r="DT8" i="21"/>
  <c r="DU8" i="21"/>
  <c r="DV8" i="21"/>
  <c r="DW8" i="21"/>
  <c r="DX8" i="21"/>
  <c r="DY8" i="21"/>
  <c r="DZ8" i="21"/>
  <c r="EA8" i="21"/>
  <c r="EB8" i="21"/>
  <c r="EC8" i="21"/>
  <c r="ED8" i="21"/>
  <c r="EE8" i="21"/>
  <c r="EF8" i="21"/>
  <c r="EG8" i="21"/>
  <c r="EH8" i="21"/>
  <c r="EI8" i="21"/>
  <c r="EJ8" i="21"/>
  <c r="EK8" i="21"/>
  <c r="EL8" i="21"/>
  <c r="EM8" i="21"/>
  <c r="EN8" i="21"/>
  <c r="EO8" i="21"/>
  <c r="EP8" i="21"/>
  <c r="EQ8" i="21"/>
  <c r="ER8" i="21"/>
  <c r="ES8" i="21"/>
  <c r="ET8" i="21"/>
  <c r="EU8" i="21"/>
  <c r="EV8" i="21"/>
  <c r="EW8" i="21"/>
  <c r="EX8" i="21"/>
  <c r="EY8" i="21"/>
  <c r="EZ8" i="21"/>
  <c r="FA8" i="21"/>
  <c r="FB8" i="21"/>
  <c r="FC8" i="21"/>
  <c r="FD8" i="21"/>
  <c r="FE8" i="21"/>
  <c r="FF8" i="21"/>
  <c r="FG8" i="21"/>
  <c r="FH8" i="21"/>
  <c r="FI8" i="21"/>
  <c r="FJ8" i="21"/>
  <c r="FK8" i="21"/>
  <c r="FL8" i="21"/>
  <c r="CF9" i="21"/>
  <c r="CG9" i="21"/>
  <c r="CH9" i="21"/>
  <c r="CI9" i="21"/>
  <c r="DM9" i="21"/>
  <c r="DN9" i="21"/>
  <c r="DO9" i="21"/>
  <c r="DP9" i="21"/>
  <c r="DQ9" i="21"/>
  <c r="DR9" i="21"/>
  <c r="DS9" i="21"/>
  <c r="DT9" i="21"/>
  <c r="DU9" i="21"/>
  <c r="DV9" i="21"/>
  <c r="DW9" i="21"/>
  <c r="DX9" i="21"/>
  <c r="DY9" i="21"/>
  <c r="DZ9" i="21"/>
  <c r="EA9" i="21"/>
  <c r="EB9" i="21"/>
  <c r="EC9" i="21"/>
  <c r="ED9" i="21"/>
  <c r="EE9" i="21"/>
  <c r="EF9" i="21"/>
  <c r="EG9" i="21"/>
  <c r="EH9" i="21"/>
  <c r="EI9" i="21"/>
  <c r="EJ9" i="21"/>
  <c r="EK9" i="21"/>
  <c r="EL9" i="21"/>
  <c r="EM9" i="21"/>
  <c r="EN9" i="21"/>
  <c r="EO9" i="21"/>
  <c r="EP9" i="21"/>
  <c r="EQ9" i="21"/>
  <c r="ER9" i="21"/>
  <c r="ES9" i="21"/>
  <c r="ET9" i="21"/>
  <c r="EU9" i="21"/>
  <c r="EV9" i="21"/>
  <c r="EW9" i="21"/>
  <c r="EX9" i="21"/>
  <c r="EY9" i="21"/>
  <c r="EZ9" i="21"/>
  <c r="FA9" i="21"/>
  <c r="FB9" i="21"/>
  <c r="FC9" i="21"/>
  <c r="FD9" i="21"/>
  <c r="FE9" i="21"/>
  <c r="FF9" i="21"/>
  <c r="FG9" i="21"/>
  <c r="FH9" i="21"/>
  <c r="FI9" i="21"/>
  <c r="FJ9" i="21"/>
  <c r="FK9" i="21"/>
  <c r="FL9" i="21"/>
  <c r="CF10" i="21"/>
  <c r="CG10" i="21"/>
  <c r="CH10" i="21"/>
  <c r="CI10" i="21"/>
  <c r="DM10" i="21"/>
  <c r="DN10" i="21"/>
  <c r="DO10" i="21"/>
  <c r="DP10" i="21"/>
  <c r="DQ10" i="21"/>
  <c r="DR10" i="21"/>
  <c r="DS10" i="21"/>
  <c r="DT10" i="21"/>
  <c r="DU10" i="21"/>
  <c r="DV10" i="21"/>
  <c r="DW10" i="21"/>
  <c r="DX10" i="21"/>
  <c r="DY10" i="21"/>
  <c r="DZ10" i="21"/>
  <c r="EA10" i="21"/>
  <c r="EB10" i="21"/>
  <c r="EC10" i="21"/>
  <c r="ED10" i="21"/>
  <c r="EE10" i="21"/>
  <c r="EF10" i="21"/>
  <c r="EG10" i="21"/>
  <c r="EH10" i="21"/>
  <c r="EI10" i="21"/>
  <c r="EJ10" i="21"/>
  <c r="EK10" i="21"/>
  <c r="EL10" i="21"/>
  <c r="EM10" i="21"/>
  <c r="EN10" i="21"/>
  <c r="EO10" i="21"/>
  <c r="EP10" i="21"/>
  <c r="EQ10" i="21"/>
  <c r="ER10" i="21"/>
  <c r="ES10" i="21"/>
  <c r="ET10" i="21"/>
  <c r="EU10" i="21"/>
  <c r="EV10" i="21"/>
  <c r="EW10" i="21"/>
  <c r="EX10" i="21"/>
  <c r="EY10" i="21"/>
  <c r="EZ10" i="21"/>
  <c r="FA10" i="21"/>
  <c r="FB10" i="21"/>
  <c r="FC10" i="21"/>
  <c r="FD10" i="21"/>
  <c r="FE10" i="21"/>
  <c r="FF10" i="21"/>
  <c r="FG10" i="21"/>
  <c r="FH10" i="21"/>
  <c r="FI10" i="21"/>
  <c r="FJ10" i="21"/>
  <c r="FK10" i="21"/>
  <c r="FL10" i="21"/>
  <c r="CF11" i="21"/>
  <c r="CG11" i="21"/>
  <c r="CH11" i="21"/>
  <c r="CI11" i="21"/>
  <c r="DM11" i="21"/>
  <c r="DN11" i="21"/>
  <c r="DO11" i="21"/>
  <c r="DP11" i="21"/>
  <c r="DQ11" i="21"/>
  <c r="DR11" i="21"/>
  <c r="DS11" i="21"/>
  <c r="DT11" i="21"/>
  <c r="DU11" i="21"/>
  <c r="DV11" i="21"/>
  <c r="DW11" i="21"/>
  <c r="DX11" i="21"/>
  <c r="DY11" i="21"/>
  <c r="DZ11" i="21"/>
  <c r="EA11" i="21"/>
  <c r="EB11" i="21"/>
  <c r="EC11" i="21"/>
  <c r="ED11" i="21"/>
  <c r="EE11" i="21"/>
  <c r="EF11" i="21"/>
  <c r="EG11" i="21"/>
  <c r="EH11" i="21"/>
  <c r="EI11" i="21"/>
  <c r="EJ11" i="21"/>
  <c r="EK11" i="21"/>
  <c r="EL11" i="21"/>
  <c r="EM11" i="21"/>
  <c r="EN11" i="21"/>
  <c r="EO11" i="21"/>
  <c r="EP11" i="21"/>
  <c r="EQ11" i="21"/>
  <c r="ER11" i="21"/>
  <c r="ES11" i="21"/>
  <c r="ET11" i="21"/>
  <c r="EU11" i="21"/>
  <c r="EV11" i="21"/>
  <c r="EW11" i="21"/>
  <c r="EX11" i="21"/>
  <c r="EY11" i="21"/>
  <c r="EZ11" i="21"/>
  <c r="FA11" i="21"/>
  <c r="FB11" i="21"/>
  <c r="FC11" i="21"/>
  <c r="FD11" i="21"/>
  <c r="FE11" i="21"/>
  <c r="FF11" i="21"/>
  <c r="FG11" i="21"/>
  <c r="FH11" i="21"/>
  <c r="FI11" i="21"/>
  <c r="FJ11" i="21"/>
  <c r="FK11" i="21"/>
  <c r="FL11" i="21"/>
  <c r="CF12" i="21"/>
  <c r="CG12" i="21"/>
  <c r="CH12" i="21"/>
  <c r="CI12" i="21"/>
  <c r="CJ12" i="21"/>
  <c r="DM12" i="21"/>
  <c r="DN12" i="21"/>
  <c r="DO12" i="21"/>
  <c r="DP12" i="21"/>
  <c r="DQ12" i="21"/>
  <c r="DR12" i="21"/>
  <c r="DS12" i="21"/>
  <c r="DT12" i="21"/>
  <c r="DU12" i="21"/>
  <c r="DV12" i="21"/>
  <c r="DW12" i="21"/>
  <c r="DX12" i="21"/>
  <c r="DY12" i="21"/>
  <c r="DZ12" i="21"/>
  <c r="EA12" i="21"/>
  <c r="EB12" i="21"/>
  <c r="EC12" i="21"/>
  <c r="ED12" i="21"/>
  <c r="EE12" i="21"/>
  <c r="EF12" i="21"/>
  <c r="EG12" i="21"/>
  <c r="EH12" i="21"/>
  <c r="EI12" i="21"/>
  <c r="EJ12" i="21"/>
  <c r="EK12" i="21"/>
  <c r="EL12" i="21"/>
  <c r="EM12" i="21"/>
  <c r="EN12" i="21"/>
  <c r="EO12" i="21"/>
  <c r="EP12" i="21"/>
  <c r="EQ12" i="21"/>
  <c r="ER12" i="21"/>
  <c r="ES12" i="21"/>
  <c r="ET12" i="21"/>
  <c r="EU12" i="21"/>
  <c r="EV12" i="21"/>
  <c r="EW12" i="21"/>
  <c r="EX12" i="21"/>
  <c r="EY12" i="21"/>
  <c r="EZ12" i="21"/>
  <c r="FA12" i="21"/>
  <c r="FB12" i="21"/>
  <c r="FC12" i="21"/>
  <c r="FD12" i="21"/>
  <c r="FE12" i="21"/>
  <c r="FF12" i="21"/>
  <c r="FG12" i="21"/>
  <c r="FH12" i="21"/>
  <c r="FI12" i="21"/>
  <c r="FJ12" i="21"/>
  <c r="FK12" i="21"/>
  <c r="FL12" i="21"/>
  <c r="CF13" i="21"/>
  <c r="CG13" i="21"/>
  <c r="CH13" i="21"/>
  <c r="CI13" i="21"/>
  <c r="CJ13" i="21"/>
  <c r="DM13" i="21"/>
  <c r="DN13" i="21"/>
  <c r="DO13" i="21"/>
  <c r="DP13" i="21"/>
  <c r="DQ13" i="21"/>
  <c r="DR13" i="21"/>
  <c r="DS13" i="21"/>
  <c r="DT13" i="21"/>
  <c r="DU13" i="21"/>
  <c r="DV13" i="21"/>
  <c r="DW13" i="21"/>
  <c r="DX13" i="21"/>
  <c r="DY13" i="21"/>
  <c r="DZ13" i="21"/>
  <c r="EA13" i="21"/>
  <c r="EB13" i="21"/>
  <c r="EC13" i="21"/>
  <c r="ED13" i="21"/>
  <c r="EE13" i="21"/>
  <c r="EF13" i="21"/>
  <c r="EG13" i="21"/>
  <c r="EH13" i="21"/>
  <c r="EI13" i="21"/>
  <c r="EJ13" i="21"/>
  <c r="EK13" i="21"/>
  <c r="EL13" i="21"/>
  <c r="EM13" i="21"/>
  <c r="EN13" i="21"/>
  <c r="EO13" i="21"/>
  <c r="EP13" i="21"/>
  <c r="EQ13" i="21"/>
  <c r="ER13" i="21"/>
  <c r="ES13" i="21"/>
  <c r="ET13" i="21"/>
  <c r="EU13" i="21"/>
  <c r="EV13" i="21"/>
  <c r="EW13" i="21"/>
  <c r="EX13" i="21"/>
  <c r="EY13" i="21"/>
  <c r="EZ13" i="21"/>
  <c r="FA13" i="21"/>
  <c r="FB13" i="21"/>
  <c r="FC13" i="21"/>
  <c r="FD13" i="21"/>
  <c r="FE13" i="21"/>
  <c r="FF13" i="21"/>
  <c r="FG13" i="21"/>
  <c r="FH13" i="21"/>
  <c r="FI13" i="21"/>
  <c r="FJ13" i="21"/>
  <c r="FK13" i="21"/>
  <c r="FL13" i="21"/>
  <c r="CF14" i="21"/>
  <c r="CG14" i="21"/>
  <c r="CH14" i="21"/>
  <c r="CI14" i="21"/>
  <c r="CJ14" i="21"/>
  <c r="DM14" i="21"/>
  <c r="DN14" i="21"/>
  <c r="DO14" i="21"/>
  <c r="DP14" i="21"/>
  <c r="DQ14" i="21"/>
  <c r="DR14" i="21"/>
  <c r="DS14" i="21"/>
  <c r="DT14" i="21"/>
  <c r="DU14" i="21"/>
  <c r="DV14" i="21"/>
  <c r="DW14" i="21"/>
  <c r="DX14" i="21"/>
  <c r="DY14" i="21"/>
  <c r="DZ14" i="21"/>
  <c r="EA14" i="21"/>
  <c r="EB14" i="21"/>
  <c r="EC14" i="21"/>
  <c r="ED14" i="21"/>
  <c r="EE14" i="21"/>
  <c r="EF14" i="21"/>
  <c r="EG14" i="21"/>
  <c r="EH14" i="21"/>
  <c r="EI14" i="21"/>
  <c r="EJ14" i="21"/>
  <c r="EK14" i="21"/>
  <c r="EL14" i="21"/>
  <c r="EM14" i="21"/>
  <c r="EN14" i="21"/>
  <c r="EO14" i="21"/>
  <c r="EP14" i="21"/>
  <c r="EQ14" i="21"/>
  <c r="ER14" i="21"/>
  <c r="ES14" i="21"/>
  <c r="ET14" i="21"/>
  <c r="EU14" i="21"/>
  <c r="EV14" i="21"/>
  <c r="EW14" i="21"/>
  <c r="EX14" i="21"/>
  <c r="EY14" i="21"/>
  <c r="EZ14" i="21"/>
  <c r="FA14" i="21"/>
  <c r="FB14" i="21"/>
  <c r="FC14" i="21"/>
  <c r="FD14" i="21"/>
  <c r="FE14" i="21"/>
  <c r="FF14" i="21"/>
  <c r="FG14" i="21"/>
  <c r="FH14" i="21"/>
  <c r="FI14" i="21"/>
  <c r="FJ14" i="21"/>
  <c r="FK14" i="21"/>
  <c r="FL14" i="21"/>
  <c r="CF15" i="21"/>
  <c r="CG15" i="21"/>
  <c r="CH15" i="21"/>
  <c r="CI15" i="21"/>
  <c r="CJ15" i="21"/>
  <c r="DM15" i="21"/>
  <c r="DN15" i="21"/>
  <c r="DO15" i="21"/>
  <c r="DP15" i="21"/>
  <c r="DQ15" i="21"/>
  <c r="DR15" i="21"/>
  <c r="DS15" i="21"/>
  <c r="DT15" i="21"/>
  <c r="DU15" i="21"/>
  <c r="DV15" i="21"/>
  <c r="DW15" i="21"/>
  <c r="DX15" i="21"/>
  <c r="DY15" i="21"/>
  <c r="DZ15" i="21"/>
  <c r="EA15" i="21"/>
  <c r="EB15" i="21"/>
  <c r="EC15" i="21"/>
  <c r="ED15" i="21"/>
  <c r="EE15" i="21"/>
  <c r="EF15" i="21"/>
  <c r="EG15" i="21"/>
  <c r="EH15" i="21"/>
  <c r="EI15" i="21"/>
  <c r="EJ15" i="21"/>
  <c r="EK15" i="21"/>
  <c r="EL15" i="21"/>
  <c r="EM15" i="21"/>
  <c r="EN15" i="21"/>
  <c r="EO15" i="21"/>
  <c r="EP15" i="21"/>
  <c r="EQ15" i="21"/>
  <c r="ER15" i="21"/>
  <c r="ES15" i="21"/>
  <c r="ET15" i="21"/>
  <c r="EU15" i="21"/>
  <c r="EV15" i="21"/>
  <c r="EW15" i="21"/>
  <c r="EX15" i="21"/>
  <c r="EY15" i="21"/>
  <c r="EZ15" i="21"/>
  <c r="FA15" i="21"/>
  <c r="FB15" i="21"/>
  <c r="FC15" i="21"/>
  <c r="FD15" i="21"/>
  <c r="FE15" i="21"/>
  <c r="FF15" i="21"/>
  <c r="FG15" i="21"/>
  <c r="FH15" i="21"/>
  <c r="FI15" i="21"/>
  <c r="FJ15" i="21"/>
  <c r="FK15" i="21"/>
  <c r="FL15" i="21"/>
  <c r="CF16" i="21"/>
  <c r="CG16" i="21"/>
  <c r="CH16" i="21"/>
  <c r="CI16" i="21"/>
  <c r="CJ16" i="21"/>
  <c r="DM16" i="21"/>
  <c r="DN16" i="21"/>
  <c r="DO16" i="21"/>
  <c r="DP16" i="21"/>
  <c r="DQ16" i="21"/>
  <c r="DR16" i="21"/>
  <c r="DS16" i="21"/>
  <c r="DT16" i="21"/>
  <c r="DU16" i="21"/>
  <c r="DV16" i="21"/>
  <c r="DW16" i="21"/>
  <c r="DX16" i="21"/>
  <c r="DY16" i="21"/>
  <c r="DZ16" i="21"/>
  <c r="EA16" i="21"/>
  <c r="EB16" i="21"/>
  <c r="EC16" i="21"/>
  <c r="ED16" i="21"/>
  <c r="EE16" i="21"/>
  <c r="EF16" i="21"/>
  <c r="EG16" i="21"/>
  <c r="EH16" i="21"/>
  <c r="EI16" i="21"/>
  <c r="EJ16" i="21"/>
  <c r="EK16" i="21"/>
  <c r="EL16" i="21"/>
  <c r="EM16" i="21"/>
  <c r="EN16" i="21"/>
  <c r="EO16" i="21"/>
  <c r="EP16" i="21"/>
  <c r="EQ16" i="21"/>
  <c r="ER16" i="21"/>
  <c r="ES16" i="21"/>
  <c r="ET16" i="21"/>
  <c r="EU16" i="21"/>
  <c r="EV16" i="21"/>
  <c r="EW16" i="21"/>
  <c r="EX16" i="21"/>
  <c r="EY16" i="21"/>
  <c r="EZ16" i="21"/>
  <c r="FA16" i="21"/>
  <c r="FB16" i="21"/>
  <c r="FC16" i="21"/>
  <c r="FD16" i="21"/>
  <c r="FE16" i="21"/>
  <c r="FF16" i="21"/>
  <c r="FG16" i="21"/>
  <c r="FH16" i="21"/>
  <c r="FI16" i="21"/>
  <c r="FJ16" i="21"/>
  <c r="FK16" i="21"/>
  <c r="FL16" i="21"/>
  <c r="CF17" i="21"/>
  <c r="CG17" i="21"/>
  <c r="CH17" i="21"/>
  <c r="CI17" i="21"/>
  <c r="CJ17" i="21"/>
  <c r="DM17" i="21"/>
  <c r="DN17" i="21"/>
  <c r="DO17" i="21"/>
  <c r="DP17" i="21"/>
  <c r="DQ17" i="21"/>
  <c r="DR17" i="21"/>
  <c r="DS17" i="21"/>
  <c r="DT17" i="21"/>
  <c r="DU17" i="21"/>
  <c r="DV17" i="21"/>
  <c r="DW17" i="21"/>
  <c r="DX17" i="21"/>
  <c r="DY17" i="21"/>
  <c r="DZ17" i="21"/>
  <c r="EA17" i="21"/>
  <c r="EB17" i="21"/>
  <c r="EC17" i="21"/>
  <c r="ED17" i="21"/>
  <c r="EE17" i="21"/>
  <c r="EF17" i="21"/>
  <c r="EG17" i="21"/>
  <c r="EH17" i="21"/>
  <c r="EI17" i="21"/>
  <c r="EJ17" i="21"/>
  <c r="EK17" i="21"/>
  <c r="EL17" i="21"/>
  <c r="EM17" i="21"/>
  <c r="EN17" i="21"/>
  <c r="EO17" i="21"/>
  <c r="EP17" i="21"/>
  <c r="EQ17" i="21"/>
  <c r="ER17" i="21"/>
  <c r="ES17" i="21"/>
  <c r="ET17" i="21"/>
  <c r="EU17" i="21"/>
  <c r="EV17" i="21"/>
  <c r="EW17" i="21"/>
  <c r="EX17" i="21"/>
  <c r="EY17" i="21"/>
  <c r="EZ17" i="21"/>
  <c r="FA17" i="21"/>
  <c r="FB17" i="21"/>
  <c r="FC17" i="21"/>
  <c r="FD17" i="21"/>
  <c r="FE17" i="21"/>
  <c r="FF17" i="21"/>
  <c r="FG17" i="21"/>
  <c r="FH17" i="21"/>
  <c r="FI17" i="21"/>
  <c r="FJ17" i="21"/>
  <c r="FK17" i="21"/>
  <c r="FL17" i="21"/>
  <c r="CF18" i="21"/>
  <c r="CG18" i="21"/>
  <c r="CH18" i="21"/>
  <c r="CI18" i="21"/>
  <c r="CJ18" i="21"/>
  <c r="DM18" i="21"/>
  <c r="DN18" i="21"/>
  <c r="DO18" i="21"/>
  <c r="DP18" i="21"/>
  <c r="DQ18" i="21"/>
  <c r="DR18" i="21"/>
  <c r="DS18" i="21"/>
  <c r="DT18" i="21"/>
  <c r="DU18" i="21"/>
  <c r="DV18" i="21"/>
  <c r="DW18" i="21"/>
  <c r="DX18" i="21"/>
  <c r="DY18" i="21"/>
  <c r="DZ18" i="21"/>
  <c r="EA18" i="21"/>
  <c r="EB18" i="21"/>
  <c r="EC18" i="21"/>
  <c r="ED18" i="21"/>
  <c r="EE18" i="21"/>
  <c r="EF18" i="21"/>
  <c r="EG18" i="21"/>
  <c r="EH18" i="21"/>
  <c r="EI18" i="21"/>
  <c r="EJ18" i="21"/>
  <c r="EK18" i="21"/>
  <c r="EL18" i="21"/>
  <c r="EM18" i="21"/>
  <c r="EN18" i="21"/>
  <c r="EO18" i="21"/>
  <c r="EP18" i="21"/>
  <c r="EQ18" i="21"/>
  <c r="ER18" i="21"/>
  <c r="ES18" i="21"/>
  <c r="ET18" i="21"/>
  <c r="EU18" i="21"/>
  <c r="EV18" i="21"/>
  <c r="EW18" i="21"/>
  <c r="EX18" i="21"/>
  <c r="EY18" i="21"/>
  <c r="EZ18" i="21"/>
  <c r="FA18" i="21"/>
  <c r="FB18" i="21"/>
  <c r="FC18" i="21"/>
  <c r="FD18" i="21"/>
  <c r="FE18" i="21"/>
  <c r="FF18" i="21"/>
  <c r="FG18" i="21"/>
  <c r="FH18" i="21"/>
  <c r="FI18" i="21"/>
  <c r="FJ18" i="21"/>
  <c r="FK18" i="21"/>
  <c r="FL18" i="21"/>
  <c r="CF19" i="21"/>
  <c r="CG19" i="21"/>
  <c r="CH19" i="21"/>
  <c r="CI19" i="21"/>
  <c r="CJ19" i="21"/>
  <c r="DM19" i="21"/>
  <c r="DN19" i="21"/>
  <c r="DO19" i="21"/>
  <c r="DP19" i="21"/>
  <c r="DQ19" i="21"/>
  <c r="DR19" i="21"/>
  <c r="DS19" i="21"/>
  <c r="DT19" i="21"/>
  <c r="DU19" i="21"/>
  <c r="DV19" i="21"/>
  <c r="DW19" i="21"/>
  <c r="DX19" i="21"/>
  <c r="DY19" i="21"/>
  <c r="DZ19" i="21"/>
  <c r="EA19" i="21"/>
  <c r="EB19" i="21"/>
  <c r="EC19" i="21"/>
  <c r="ED19" i="21"/>
  <c r="EE19" i="21"/>
  <c r="EF19" i="21"/>
  <c r="EG19" i="21"/>
  <c r="EH19" i="21"/>
  <c r="EI19" i="21"/>
  <c r="EJ19" i="21"/>
  <c r="EK19" i="21"/>
  <c r="EL19" i="21"/>
  <c r="EM19" i="21"/>
  <c r="EN19" i="21"/>
  <c r="EO19" i="21"/>
  <c r="EP19" i="21"/>
  <c r="EQ19" i="21"/>
  <c r="ER19" i="21"/>
  <c r="ES19" i="21"/>
  <c r="ET19" i="21"/>
  <c r="EU19" i="21"/>
  <c r="EV19" i="21"/>
  <c r="EW19" i="21"/>
  <c r="EX19" i="21"/>
  <c r="EY19" i="21"/>
  <c r="EZ19" i="21"/>
  <c r="FA19" i="21"/>
  <c r="FB19" i="21"/>
  <c r="FC19" i="21"/>
  <c r="FD19" i="21"/>
  <c r="FE19" i="21"/>
  <c r="FF19" i="21"/>
  <c r="FG19" i="21"/>
  <c r="FH19" i="21"/>
  <c r="FI19" i="21"/>
  <c r="FJ19" i="21"/>
  <c r="FK19" i="21"/>
  <c r="FL19" i="21"/>
  <c r="CF20" i="21"/>
  <c r="CG20" i="21"/>
  <c r="CH20" i="21"/>
  <c r="CI20" i="21"/>
  <c r="CJ20" i="21"/>
  <c r="DM20" i="21"/>
  <c r="DN20" i="21"/>
  <c r="DO20" i="21"/>
  <c r="DP20" i="21"/>
  <c r="DQ20" i="21"/>
  <c r="DR20" i="21"/>
  <c r="DS20" i="21"/>
  <c r="DT20" i="21"/>
  <c r="DU20" i="21"/>
  <c r="DV20" i="21"/>
  <c r="DW20" i="21"/>
  <c r="DX20" i="21"/>
  <c r="DY20" i="21"/>
  <c r="DZ20" i="21"/>
  <c r="EA20" i="21"/>
  <c r="EB20" i="21"/>
  <c r="EC20" i="21"/>
  <c r="ED20" i="21"/>
  <c r="EE20" i="21"/>
  <c r="EF20" i="21"/>
  <c r="EG20" i="21"/>
  <c r="EH20" i="21"/>
  <c r="EI20" i="21"/>
  <c r="EJ20" i="21"/>
  <c r="EK20" i="21"/>
  <c r="EL20" i="21"/>
  <c r="EM20" i="21"/>
  <c r="EN20" i="21"/>
  <c r="EO20" i="21"/>
  <c r="EP20" i="21"/>
  <c r="EQ20" i="21"/>
  <c r="ER20" i="21"/>
  <c r="ES20" i="21"/>
  <c r="ET20" i="21"/>
  <c r="EU20" i="21"/>
  <c r="EV20" i="21"/>
  <c r="EW20" i="21"/>
  <c r="EX20" i="21"/>
  <c r="EY20" i="21"/>
  <c r="EZ20" i="21"/>
  <c r="FA20" i="21"/>
  <c r="FB20" i="21"/>
  <c r="FC20" i="21"/>
  <c r="FD20" i="21"/>
  <c r="FE20" i="21"/>
  <c r="FF20" i="21"/>
  <c r="FG20" i="21"/>
  <c r="FH20" i="21"/>
  <c r="FI20" i="21"/>
  <c r="FJ20" i="21"/>
  <c r="FK20" i="21"/>
  <c r="FL20" i="21"/>
  <c r="CF21" i="21"/>
  <c r="CG21" i="21"/>
  <c r="CH21" i="21"/>
  <c r="CI21" i="21"/>
  <c r="CJ21" i="21"/>
  <c r="DM21" i="21"/>
  <c r="DN21" i="21"/>
  <c r="DO21" i="21"/>
  <c r="DP21" i="21"/>
  <c r="DQ21" i="21"/>
  <c r="DR21" i="21"/>
  <c r="DS21" i="21"/>
  <c r="DT21" i="21"/>
  <c r="DU21" i="21"/>
  <c r="DV21" i="21"/>
  <c r="DW21" i="21"/>
  <c r="DX21" i="21"/>
  <c r="DY21" i="21"/>
  <c r="DZ21" i="21"/>
  <c r="EA21" i="21"/>
  <c r="EB21" i="21"/>
  <c r="EC21" i="21"/>
  <c r="ED21" i="21"/>
  <c r="EE21" i="21"/>
  <c r="EF21" i="21"/>
  <c r="EG21" i="21"/>
  <c r="EH21" i="21"/>
  <c r="EI21" i="21"/>
  <c r="EJ21" i="21"/>
  <c r="EK21" i="21"/>
  <c r="EL21" i="21"/>
  <c r="EM21" i="21"/>
  <c r="EN21" i="21"/>
  <c r="EO21" i="21"/>
  <c r="EP21" i="21"/>
  <c r="EQ21" i="21"/>
  <c r="ER21" i="21"/>
  <c r="ES21" i="21"/>
  <c r="ET21" i="21"/>
  <c r="EU21" i="21"/>
  <c r="EV21" i="21"/>
  <c r="EW21" i="21"/>
  <c r="EX21" i="21"/>
  <c r="EY21" i="21"/>
  <c r="EZ21" i="21"/>
  <c r="FA21" i="21"/>
  <c r="FB21" i="21"/>
  <c r="FC21" i="21"/>
  <c r="FD21" i="21"/>
  <c r="FE21" i="21"/>
  <c r="FF21" i="21"/>
  <c r="FG21" i="21"/>
  <c r="FH21" i="21"/>
  <c r="FI21" i="21"/>
  <c r="FJ21" i="21"/>
  <c r="FK21" i="21"/>
  <c r="FL21" i="21"/>
  <c r="CF22" i="21"/>
  <c r="CG22" i="21"/>
  <c r="CH22" i="21"/>
  <c r="CI22" i="21"/>
  <c r="CJ22" i="21"/>
  <c r="DM22" i="21"/>
  <c r="DN22" i="21"/>
  <c r="DO22" i="21"/>
  <c r="DP22" i="21"/>
  <c r="DQ22" i="21"/>
  <c r="DR22" i="21"/>
  <c r="DS22" i="21"/>
  <c r="DT22" i="21"/>
  <c r="DU22" i="21"/>
  <c r="DV22" i="21"/>
  <c r="DW22" i="21"/>
  <c r="DX22" i="21"/>
  <c r="DY22" i="21"/>
  <c r="DZ22" i="21"/>
  <c r="EA22" i="21"/>
  <c r="EB22" i="21"/>
  <c r="EC22" i="21"/>
  <c r="ED22" i="21"/>
  <c r="EE22" i="21"/>
  <c r="EF22" i="21"/>
  <c r="EG22" i="21"/>
  <c r="EH22" i="21"/>
  <c r="EI22" i="21"/>
  <c r="EJ22" i="21"/>
  <c r="EK22" i="21"/>
  <c r="EL22" i="21"/>
  <c r="EM22" i="21"/>
  <c r="EN22" i="21"/>
  <c r="EO22" i="21"/>
  <c r="EP22" i="21"/>
  <c r="EQ22" i="21"/>
  <c r="ER22" i="21"/>
  <c r="ES22" i="21"/>
  <c r="ET22" i="21"/>
  <c r="EU22" i="21"/>
  <c r="EV22" i="21"/>
  <c r="EW22" i="21"/>
  <c r="EX22" i="21"/>
  <c r="EY22" i="21"/>
  <c r="EZ22" i="21"/>
  <c r="FA22" i="21"/>
  <c r="FB22" i="21"/>
  <c r="FC22" i="21"/>
  <c r="FD22" i="21"/>
  <c r="FE22" i="21"/>
  <c r="FF22" i="21"/>
  <c r="FG22" i="21"/>
  <c r="FH22" i="21"/>
  <c r="FI22" i="21"/>
  <c r="FJ22" i="21"/>
  <c r="FK22" i="21"/>
  <c r="FL22" i="21"/>
  <c r="CF23" i="21"/>
  <c r="CG23" i="21"/>
  <c r="CH23" i="21"/>
  <c r="CI23" i="21"/>
  <c r="CJ23" i="21"/>
  <c r="DM23" i="21"/>
  <c r="DN23" i="21"/>
  <c r="DO23" i="21"/>
  <c r="DP23" i="21"/>
  <c r="DQ23" i="21"/>
  <c r="DR23" i="21"/>
  <c r="DS23" i="21"/>
  <c r="DT23" i="21"/>
  <c r="DU23" i="21"/>
  <c r="DV23" i="21"/>
  <c r="DW23" i="21"/>
  <c r="DX23" i="21"/>
  <c r="DY23" i="21"/>
  <c r="DZ23" i="21"/>
  <c r="EA23" i="21"/>
  <c r="EB23" i="21"/>
  <c r="EC23" i="21"/>
  <c r="ED23" i="21"/>
  <c r="EE23" i="21"/>
  <c r="EF23" i="21"/>
  <c r="EG23" i="21"/>
  <c r="EH23" i="21"/>
  <c r="EI23" i="21"/>
  <c r="EJ23" i="21"/>
  <c r="EK23" i="21"/>
  <c r="EL23" i="21"/>
  <c r="EM23" i="21"/>
  <c r="EN23" i="21"/>
  <c r="EO23" i="21"/>
  <c r="EP23" i="21"/>
  <c r="EQ23" i="21"/>
  <c r="ER23" i="21"/>
  <c r="ES23" i="21"/>
  <c r="ET23" i="21"/>
  <c r="EU23" i="21"/>
  <c r="EV23" i="21"/>
  <c r="EW23" i="21"/>
  <c r="EX23" i="21"/>
  <c r="EY23" i="21"/>
  <c r="EZ23" i="21"/>
  <c r="FA23" i="21"/>
  <c r="FB23" i="21"/>
  <c r="FC23" i="21"/>
  <c r="FD23" i="21"/>
  <c r="FE23" i="21"/>
  <c r="FF23" i="21"/>
  <c r="FG23" i="21"/>
  <c r="FH23" i="21"/>
  <c r="FI23" i="21"/>
  <c r="FJ23" i="21"/>
  <c r="FK23" i="21"/>
  <c r="FL23" i="21"/>
  <c r="CF24" i="21"/>
  <c r="CG24" i="21"/>
  <c r="CH24" i="21"/>
  <c r="CI24" i="21"/>
  <c r="CJ24" i="21"/>
  <c r="DM24" i="21"/>
  <c r="DN24" i="21"/>
  <c r="DO24" i="21"/>
  <c r="DP24" i="21"/>
  <c r="DQ24" i="21"/>
  <c r="DR24" i="21"/>
  <c r="DS24" i="21"/>
  <c r="DT24" i="21"/>
  <c r="DU24" i="21"/>
  <c r="DV24" i="21"/>
  <c r="DW24" i="21"/>
  <c r="DX24" i="21"/>
  <c r="DY24" i="21"/>
  <c r="DZ24" i="21"/>
  <c r="EA24" i="21"/>
  <c r="EB24" i="21"/>
  <c r="EC24" i="21"/>
  <c r="ED24" i="21"/>
  <c r="EE24" i="21"/>
  <c r="EF24" i="21"/>
  <c r="EG24" i="21"/>
  <c r="EH24" i="21"/>
  <c r="EI24" i="21"/>
  <c r="EJ24" i="21"/>
  <c r="EK24" i="21"/>
  <c r="EL24" i="21"/>
  <c r="EM24" i="21"/>
  <c r="EN24" i="21"/>
  <c r="EO24" i="21"/>
  <c r="EP24" i="21"/>
  <c r="EQ24" i="21"/>
  <c r="ER24" i="21"/>
  <c r="ES24" i="21"/>
  <c r="ET24" i="21"/>
  <c r="EU24" i="21"/>
  <c r="EV24" i="21"/>
  <c r="EW24" i="21"/>
  <c r="EX24" i="21"/>
  <c r="EY24" i="21"/>
  <c r="EZ24" i="21"/>
  <c r="FA24" i="21"/>
  <c r="FB24" i="21"/>
  <c r="FC24" i="21"/>
  <c r="FD24" i="21"/>
  <c r="FE24" i="21"/>
  <c r="FF24" i="21"/>
  <c r="FG24" i="21"/>
  <c r="FH24" i="21"/>
  <c r="FI24" i="21"/>
  <c r="FJ24" i="21"/>
  <c r="FK24" i="21"/>
  <c r="FL24" i="21"/>
  <c r="CF25" i="21"/>
  <c r="CG25" i="21"/>
  <c r="CH25" i="21"/>
  <c r="CI25" i="21"/>
  <c r="CJ25" i="21"/>
  <c r="DM25" i="21"/>
  <c r="DN25" i="21"/>
  <c r="DO25" i="21"/>
  <c r="DP25" i="21"/>
  <c r="DQ25" i="21"/>
  <c r="DR25" i="21"/>
  <c r="DS25" i="21"/>
  <c r="DT25" i="21"/>
  <c r="DU25" i="21"/>
  <c r="DV25" i="21"/>
  <c r="DW25" i="21"/>
  <c r="DX25" i="21"/>
  <c r="DY25" i="21"/>
  <c r="DZ25" i="21"/>
  <c r="EA25" i="21"/>
  <c r="EB25" i="21"/>
  <c r="EC25" i="21"/>
  <c r="ED25" i="21"/>
  <c r="EE25" i="21"/>
  <c r="EF25" i="21"/>
  <c r="EG25" i="21"/>
  <c r="EH25" i="21"/>
  <c r="EI25" i="21"/>
  <c r="EJ25" i="21"/>
  <c r="EK25" i="21"/>
  <c r="EL25" i="21"/>
  <c r="EM25" i="21"/>
  <c r="EN25" i="21"/>
  <c r="EO25" i="21"/>
  <c r="EP25" i="21"/>
  <c r="EQ25" i="21"/>
  <c r="ER25" i="21"/>
  <c r="ES25" i="21"/>
  <c r="ET25" i="21"/>
  <c r="EU25" i="21"/>
  <c r="EV25" i="21"/>
  <c r="EW25" i="21"/>
  <c r="EX25" i="21"/>
  <c r="EY25" i="21"/>
  <c r="EZ25" i="21"/>
  <c r="FA25" i="21"/>
  <c r="FB25" i="21"/>
  <c r="FC25" i="21"/>
  <c r="FD25" i="21"/>
  <c r="FE25" i="21"/>
  <c r="FF25" i="21"/>
  <c r="FG25" i="21"/>
  <c r="FH25" i="21"/>
  <c r="FI25" i="21"/>
  <c r="FJ25" i="21"/>
  <c r="FK25" i="21"/>
  <c r="FL25" i="21"/>
  <c r="CF26" i="21"/>
  <c r="CG26" i="21"/>
  <c r="CH26" i="21"/>
  <c r="CI26" i="21"/>
  <c r="CJ26" i="21"/>
  <c r="DM26" i="21"/>
  <c r="DN26" i="21"/>
  <c r="DO26" i="21"/>
  <c r="DP26" i="21"/>
  <c r="DQ26" i="21"/>
  <c r="DR26" i="21"/>
  <c r="DS26" i="21"/>
  <c r="DT26" i="21"/>
  <c r="DU26" i="21"/>
  <c r="DV26" i="21"/>
  <c r="DW26" i="21"/>
  <c r="DX26" i="21"/>
  <c r="DY26" i="21"/>
  <c r="DZ26" i="21"/>
  <c r="EA26" i="21"/>
  <c r="EB26" i="21"/>
  <c r="EC26" i="21"/>
  <c r="ED26" i="21"/>
  <c r="EE26" i="21"/>
  <c r="EF26" i="21"/>
  <c r="EG26" i="21"/>
  <c r="EH26" i="21"/>
  <c r="EI26" i="21"/>
  <c r="EJ26" i="21"/>
  <c r="EK26" i="21"/>
  <c r="EL26" i="21"/>
  <c r="EM26" i="21"/>
  <c r="EN26" i="21"/>
  <c r="EO26" i="21"/>
  <c r="EP26" i="21"/>
  <c r="EQ26" i="21"/>
  <c r="ER26" i="21"/>
  <c r="ES26" i="21"/>
  <c r="ET26" i="21"/>
  <c r="EU26" i="21"/>
  <c r="EV26" i="21"/>
  <c r="EW26" i="21"/>
  <c r="EX26" i="21"/>
  <c r="EY26" i="21"/>
  <c r="EZ26" i="21"/>
  <c r="FA26" i="21"/>
  <c r="FB26" i="21"/>
  <c r="FC26" i="21"/>
  <c r="FD26" i="21"/>
  <c r="FE26" i="21"/>
  <c r="FF26" i="21"/>
  <c r="FG26" i="21"/>
  <c r="FH26" i="21"/>
  <c r="FI26" i="21"/>
  <c r="FJ26" i="21"/>
  <c r="FK26" i="21"/>
  <c r="FL26" i="21"/>
  <c r="CF27" i="21"/>
  <c r="CG27" i="21"/>
  <c r="CH27" i="21"/>
  <c r="CI27" i="21"/>
  <c r="CJ27" i="21"/>
  <c r="DM27" i="21"/>
  <c r="DN27" i="21"/>
  <c r="DO27" i="21"/>
  <c r="DP27" i="21"/>
  <c r="DQ27" i="21"/>
  <c r="DR27" i="21"/>
  <c r="DS27" i="21"/>
  <c r="DT27" i="21"/>
  <c r="DU27" i="21"/>
  <c r="DV27" i="21"/>
  <c r="DW27" i="21"/>
  <c r="DX27" i="21"/>
  <c r="DY27" i="21"/>
  <c r="DZ27" i="21"/>
  <c r="EA27" i="21"/>
  <c r="EB27" i="21"/>
  <c r="EC27" i="21"/>
  <c r="ED27" i="21"/>
  <c r="EE27" i="21"/>
  <c r="EF27" i="21"/>
  <c r="EG27" i="21"/>
  <c r="EH27" i="21"/>
  <c r="EI27" i="21"/>
  <c r="EJ27" i="21"/>
  <c r="EK27" i="21"/>
  <c r="EL27" i="21"/>
  <c r="EM27" i="21"/>
  <c r="EN27" i="21"/>
  <c r="EO27" i="21"/>
  <c r="EP27" i="21"/>
  <c r="EQ27" i="21"/>
  <c r="ER27" i="21"/>
  <c r="ES27" i="21"/>
  <c r="ET27" i="21"/>
  <c r="EU27" i="21"/>
  <c r="EV27" i="21"/>
  <c r="EW27" i="21"/>
  <c r="EX27" i="21"/>
  <c r="EY27" i="21"/>
  <c r="EZ27" i="21"/>
  <c r="FA27" i="21"/>
  <c r="FB27" i="21"/>
  <c r="FC27" i="21"/>
  <c r="FD27" i="21"/>
  <c r="FE27" i="21"/>
  <c r="FF27" i="21"/>
  <c r="FG27" i="21"/>
  <c r="FH27" i="21"/>
  <c r="FI27" i="21"/>
  <c r="FJ27" i="21"/>
  <c r="FK27" i="21"/>
  <c r="FL27" i="21"/>
  <c r="CF28" i="21"/>
  <c r="CG28" i="21"/>
  <c r="CH28" i="21"/>
  <c r="CI28" i="21"/>
  <c r="CJ28" i="21"/>
  <c r="DM28" i="21"/>
  <c r="DN28" i="21"/>
  <c r="DO28" i="21"/>
  <c r="DP28" i="21"/>
  <c r="DQ28" i="21"/>
  <c r="DR28" i="21"/>
  <c r="DS28" i="21"/>
  <c r="DT28" i="21"/>
  <c r="DU28" i="21"/>
  <c r="DV28" i="21"/>
  <c r="DW28" i="21"/>
  <c r="DX28" i="21"/>
  <c r="DY28" i="21"/>
  <c r="DZ28" i="21"/>
  <c r="EA28" i="21"/>
  <c r="EB28" i="21"/>
  <c r="EC28" i="21"/>
  <c r="ED28" i="21"/>
  <c r="EE28" i="21"/>
  <c r="EF28" i="21"/>
  <c r="EG28" i="21"/>
  <c r="EH28" i="21"/>
  <c r="EI28" i="21"/>
  <c r="EJ28" i="21"/>
  <c r="EK28" i="21"/>
  <c r="EL28" i="21"/>
  <c r="EM28" i="21"/>
  <c r="EN28" i="21"/>
  <c r="EO28" i="21"/>
  <c r="EP28" i="21"/>
  <c r="EQ28" i="21"/>
  <c r="ER28" i="21"/>
  <c r="ES28" i="21"/>
  <c r="ET28" i="21"/>
  <c r="EU28" i="21"/>
  <c r="EV28" i="21"/>
  <c r="EW28" i="21"/>
  <c r="EX28" i="21"/>
  <c r="EY28" i="21"/>
  <c r="EZ28" i="21"/>
  <c r="FA28" i="21"/>
  <c r="FB28" i="21"/>
  <c r="FC28" i="21"/>
  <c r="FD28" i="21"/>
  <c r="FE28" i="21"/>
  <c r="FF28" i="21"/>
  <c r="FG28" i="21"/>
  <c r="FH28" i="21"/>
  <c r="FI28" i="21"/>
  <c r="FJ28" i="21"/>
  <c r="FK28" i="21"/>
  <c r="FL28" i="21"/>
  <c r="CF29" i="21"/>
  <c r="CG29" i="21"/>
  <c r="CH29" i="21"/>
  <c r="CI29" i="21"/>
  <c r="CJ29" i="21"/>
  <c r="DM29" i="21"/>
  <c r="DN29" i="21"/>
  <c r="DO29" i="21"/>
  <c r="DP29" i="21"/>
  <c r="DQ29" i="21"/>
  <c r="DR29" i="21"/>
  <c r="DS29" i="21"/>
  <c r="DT29" i="21"/>
  <c r="DU29" i="21"/>
  <c r="DV29" i="21"/>
  <c r="DW29" i="21"/>
  <c r="DX29" i="21"/>
  <c r="DY29" i="21"/>
  <c r="DZ29" i="21"/>
  <c r="EA29" i="21"/>
  <c r="EB29" i="21"/>
  <c r="EC29" i="21"/>
  <c r="ED29" i="21"/>
  <c r="EE29" i="21"/>
  <c r="EF29" i="21"/>
  <c r="EG29" i="21"/>
  <c r="EH29" i="21"/>
  <c r="EI29" i="21"/>
  <c r="EJ29" i="21"/>
  <c r="EK29" i="21"/>
  <c r="EL29" i="21"/>
  <c r="EM29" i="21"/>
  <c r="EN29" i="21"/>
  <c r="EO29" i="21"/>
  <c r="EP29" i="21"/>
  <c r="EQ29" i="21"/>
  <c r="ER29" i="21"/>
  <c r="ES29" i="21"/>
  <c r="ET29" i="21"/>
  <c r="EU29" i="21"/>
  <c r="EV29" i="21"/>
  <c r="EW29" i="21"/>
  <c r="EX29" i="21"/>
  <c r="EY29" i="21"/>
  <c r="EZ29" i="21"/>
  <c r="FA29" i="21"/>
  <c r="FB29" i="21"/>
  <c r="FC29" i="21"/>
  <c r="FD29" i="21"/>
  <c r="FE29" i="21"/>
  <c r="FF29" i="21"/>
  <c r="FG29" i="21"/>
  <c r="FH29" i="21"/>
  <c r="FI29" i="21"/>
  <c r="FJ29" i="21"/>
  <c r="FK29" i="21"/>
  <c r="FL29" i="21"/>
  <c r="CF30" i="21"/>
  <c r="CG30" i="21"/>
  <c r="CH30" i="21"/>
  <c r="CI30" i="21"/>
  <c r="CJ30" i="21"/>
  <c r="DM30" i="21"/>
  <c r="DN30" i="21"/>
  <c r="DO30" i="21"/>
  <c r="DP30" i="21"/>
  <c r="DQ30" i="21"/>
  <c r="DR30" i="21"/>
  <c r="DS30" i="21"/>
  <c r="DT30" i="21"/>
  <c r="DU30" i="21"/>
  <c r="DV30" i="21"/>
  <c r="DW30" i="21"/>
  <c r="DX30" i="21"/>
  <c r="DY30" i="21"/>
  <c r="DZ30" i="21"/>
  <c r="EA30" i="21"/>
  <c r="EB30" i="21"/>
  <c r="EC30" i="21"/>
  <c r="ED30" i="21"/>
  <c r="EE30" i="21"/>
  <c r="EF30" i="21"/>
  <c r="EG30" i="21"/>
  <c r="EH30" i="21"/>
  <c r="EI30" i="21"/>
  <c r="EJ30" i="21"/>
  <c r="EK30" i="21"/>
  <c r="EL30" i="21"/>
  <c r="EM30" i="21"/>
  <c r="EN30" i="21"/>
  <c r="EO30" i="21"/>
  <c r="EP30" i="21"/>
  <c r="EQ30" i="21"/>
  <c r="ER30" i="21"/>
  <c r="ES30" i="21"/>
  <c r="ET30" i="21"/>
  <c r="EU30" i="21"/>
  <c r="EV30" i="21"/>
  <c r="EW30" i="21"/>
  <c r="EX30" i="21"/>
  <c r="EY30" i="21"/>
  <c r="EZ30" i="21"/>
  <c r="FA30" i="21"/>
  <c r="FB30" i="21"/>
  <c r="FC30" i="21"/>
  <c r="FD30" i="21"/>
  <c r="FE30" i="21"/>
  <c r="FF30" i="21"/>
  <c r="FG30" i="21"/>
  <c r="FH30" i="21"/>
  <c r="FI30" i="21"/>
  <c r="FJ30" i="21"/>
  <c r="FK30" i="21"/>
  <c r="FL30" i="21"/>
  <c r="CF31" i="21"/>
  <c r="CG31" i="21"/>
  <c r="CH31" i="21"/>
  <c r="CI31" i="21"/>
  <c r="CJ31" i="21"/>
  <c r="DM31" i="21"/>
  <c r="DN31" i="21"/>
  <c r="DO31" i="21"/>
  <c r="DP31" i="21"/>
  <c r="DQ31" i="21"/>
  <c r="DR31" i="21"/>
  <c r="DS31" i="21"/>
  <c r="DT31" i="21"/>
  <c r="DU31" i="21"/>
  <c r="DV31" i="21"/>
  <c r="DW31" i="21"/>
  <c r="DX31" i="21"/>
  <c r="DY31" i="21"/>
  <c r="DZ31" i="21"/>
  <c r="EA31" i="21"/>
  <c r="EB31" i="21"/>
  <c r="EC31" i="21"/>
  <c r="ED31" i="21"/>
  <c r="EE31" i="21"/>
  <c r="EF31" i="21"/>
  <c r="EG31" i="21"/>
  <c r="EH31" i="21"/>
  <c r="EI31" i="21"/>
  <c r="EJ31" i="21"/>
  <c r="EK31" i="21"/>
  <c r="EL31" i="21"/>
  <c r="EM31" i="21"/>
  <c r="EN31" i="21"/>
  <c r="EO31" i="21"/>
  <c r="EP31" i="21"/>
  <c r="EQ31" i="21"/>
  <c r="ER31" i="21"/>
  <c r="ES31" i="21"/>
  <c r="ET31" i="21"/>
  <c r="EU31" i="21"/>
  <c r="EV31" i="21"/>
  <c r="EW31" i="21"/>
  <c r="EX31" i="21"/>
  <c r="EY31" i="21"/>
  <c r="EZ31" i="21"/>
  <c r="FA31" i="21"/>
  <c r="FB31" i="21"/>
  <c r="FC31" i="21"/>
  <c r="FD31" i="21"/>
  <c r="FE31" i="21"/>
  <c r="FF31" i="21"/>
  <c r="FG31" i="21"/>
  <c r="FH31" i="21"/>
  <c r="FI31" i="21"/>
  <c r="FJ31" i="21"/>
  <c r="FK31" i="21"/>
  <c r="FL31" i="21"/>
  <c r="CF32" i="21"/>
  <c r="CG32" i="21"/>
  <c r="CH32" i="21"/>
  <c r="CI32" i="21"/>
  <c r="CJ32" i="21"/>
  <c r="DM32" i="21"/>
  <c r="DN32" i="21"/>
  <c r="DO32" i="21"/>
  <c r="DP32" i="21"/>
  <c r="DQ32" i="21"/>
  <c r="DR32" i="21"/>
  <c r="DS32" i="21"/>
  <c r="DT32" i="21"/>
  <c r="DU32" i="21"/>
  <c r="DV32" i="21"/>
  <c r="DW32" i="21"/>
  <c r="DX32" i="21"/>
  <c r="DY32" i="21"/>
  <c r="DZ32" i="21"/>
  <c r="EA32" i="21"/>
  <c r="EB32" i="21"/>
  <c r="EC32" i="21"/>
  <c r="ED32" i="21"/>
  <c r="EE32" i="21"/>
  <c r="EF32" i="21"/>
  <c r="EG32" i="21"/>
  <c r="EH32" i="21"/>
  <c r="EI32" i="21"/>
  <c r="EJ32" i="21"/>
  <c r="EK32" i="21"/>
  <c r="EL32" i="21"/>
  <c r="EM32" i="21"/>
  <c r="EN32" i="21"/>
  <c r="EO32" i="21"/>
  <c r="EP32" i="21"/>
  <c r="EQ32" i="21"/>
  <c r="ER32" i="21"/>
  <c r="ES32" i="21"/>
  <c r="ET32" i="21"/>
  <c r="EU32" i="21"/>
  <c r="EV32" i="21"/>
  <c r="EW32" i="21"/>
  <c r="EX32" i="21"/>
  <c r="EY32" i="21"/>
  <c r="EZ32" i="21"/>
  <c r="FA32" i="21"/>
  <c r="FB32" i="21"/>
  <c r="FC32" i="21"/>
  <c r="FD32" i="21"/>
  <c r="FE32" i="21"/>
  <c r="FF32" i="21"/>
  <c r="FG32" i="21"/>
  <c r="FH32" i="21"/>
  <c r="FI32" i="21"/>
  <c r="FJ32" i="21"/>
  <c r="FK32" i="21"/>
  <c r="FL32" i="21"/>
  <c r="CG7" i="21"/>
  <c r="CH7" i="21"/>
  <c r="CI7" i="21"/>
  <c r="CJ7" i="21"/>
  <c r="DM7" i="21"/>
  <c r="DN7" i="21"/>
  <c r="DO7" i="21"/>
  <c r="DP7" i="21"/>
  <c r="DQ7" i="21"/>
  <c r="DR7" i="21"/>
  <c r="DS7" i="21"/>
  <c r="DT7" i="21"/>
  <c r="DU7" i="21"/>
  <c r="DV7" i="21"/>
  <c r="DW7" i="21"/>
  <c r="DX7" i="21"/>
  <c r="DY7" i="21"/>
  <c r="DZ7" i="21"/>
  <c r="EA7" i="21"/>
  <c r="EB7" i="21"/>
  <c r="EC7" i="21"/>
  <c r="ED7" i="21"/>
  <c r="EE7" i="21"/>
  <c r="EF7" i="21"/>
  <c r="EG7" i="21"/>
  <c r="EH7" i="21"/>
  <c r="EI7" i="21"/>
  <c r="EJ7" i="21"/>
  <c r="EK7" i="21"/>
  <c r="EL7" i="21"/>
  <c r="EM7" i="21"/>
  <c r="EN7" i="21"/>
  <c r="EO7" i="21"/>
  <c r="EP7" i="21"/>
  <c r="EQ7" i="21"/>
  <c r="ER7" i="21"/>
  <c r="ES7" i="21"/>
  <c r="ET7" i="21"/>
  <c r="EU7" i="21"/>
  <c r="EV7" i="21"/>
  <c r="EW7" i="21"/>
  <c r="EX7" i="21"/>
  <c r="EY7" i="21"/>
  <c r="EZ7" i="21"/>
  <c r="FA7" i="21"/>
  <c r="FB7" i="21"/>
  <c r="FC7" i="21"/>
  <c r="FD7" i="21"/>
  <c r="FE7" i="21"/>
  <c r="FF7" i="21"/>
  <c r="FG7" i="21"/>
  <c r="FH7" i="21"/>
  <c r="FI7" i="21"/>
  <c r="FJ7" i="21"/>
  <c r="FK7" i="21"/>
  <c r="FL7" i="21"/>
  <c r="CF7" i="21"/>
  <c r="E57" i="19"/>
  <c r="E63" i="18"/>
  <c r="CC29" i="21"/>
  <c r="E65" i="18" s="1"/>
  <c r="CC30" i="21"/>
  <c r="E63" i="19" s="1"/>
  <c r="CC31" i="21"/>
  <c r="E62" i="18" s="1"/>
  <c r="CC32" i="21"/>
  <c r="E67" i="18" s="1"/>
  <c r="CC33" i="21"/>
  <c r="E65" i="19" s="1"/>
  <c r="CC34" i="21"/>
  <c r="CC35" i="21"/>
  <c r="E59" i="19" s="1"/>
  <c r="CC36" i="21"/>
  <c r="E67" i="19" s="1"/>
  <c r="CC8" i="21"/>
  <c r="E56" i="19" s="1"/>
  <c r="CC9" i="21"/>
  <c r="E62" i="19" s="1"/>
  <c r="CC10" i="21"/>
  <c r="E66" i="18" s="1"/>
  <c r="CC11" i="21"/>
  <c r="E61" i="18" s="1"/>
  <c r="CJ133" i="21" s="1"/>
  <c r="CC12" i="21"/>
  <c r="E58" i="19" s="1"/>
  <c r="CC13" i="21"/>
  <c r="E64" i="18" s="1"/>
  <c r="CC14" i="21"/>
  <c r="E64" i="19" s="1"/>
  <c r="CC15" i="21"/>
  <c r="E68" i="19" s="1"/>
  <c r="CC16" i="21"/>
  <c r="E68" i="18" s="1"/>
  <c r="CC17" i="21"/>
  <c r="CC18" i="21"/>
  <c r="E54" i="19" s="1"/>
  <c r="CJ190" i="21" s="1"/>
  <c r="CC19" i="21"/>
  <c r="E61" i="19" s="1"/>
  <c r="CJ197" i="21" s="1"/>
  <c r="CC20" i="21"/>
  <c r="CC21" i="21"/>
  <c r="CC22" i="21"/>
  <c r="E65" i="17" s="1"/>
  <c r="CJ69" i="21" s="1"/>
  <c r="CC23" i="21"/>
  <c r="E66" i="19" s="1"/>
  <c r="CC24" i="21"/>
  <c r="E55" i="19" s="1"/>
  <c r="CJ192" i="21" s="1"/>
  <c r="CC25" i="21"/>
  <c r="CC26" i="21"/>
  <c r="E60" i="18" s="1"/>
  <c r="CJ130" i="21" s="1"/>
  <c r="CC27" i="21"/>
  <c r="CC28" i="21"/>
  <c r="E60" i="19" s="1"/>
  <c r="CC7" i="21"/>
  <c r="CJ193" i="21" l="1"/>
  <c r="CJ195" i="21"/>
  <c r="CJ194" i="21"/>
  <c r="CJ131" i="21"/>
  <c r="CJ132" i="21"/>
  <c r="CJ196" i="21"/>
  <c r="CJ191" i="21"/>
  <c r="FJ2" i="21"/>
  <c r="FF2" i="21"/>
  <c r="BQ22" i="21" s="1"/>
  <c r="FB2" i="21"/>
  <c r="BM22" i="21" s="1"/>
  <c r="EX2" i="21"/>
  <c r="BI22" i="21" s="1"/>
  <c r="ET2" i="21"/>
  <c r="BE22" i="21" s="1"/>
  <c r="EP2" i="21"/>
  <c r="BA22" i="21" s="1"/>
  <c r="EL2" i="21"/>
  <c r="AW22" i="21" s="1"/>
  <c r="EH2" i="21"/>
  <c r="AS22" i="21" s="1"/>
  <c r="ED2" i="21"/>
  <c r="AO22" i="21" s="1"/>
  <c r="DZ2" i="21"/>
  <c r="DR2" i="21"/>
  <c r="AC22" i="21" s="1"/>
  <c r="DN2" i="21"/>
  <c r="Y22" i="21" s="1"/>
  <c r="FI2" i="21"/>
  <c r="BT22" i="21" s="1"/>
  <c r="FE2" i="21"/>
  <c r="FA2" i="21"/>
  <c r="BL22" i="21" s="1"/>
  <c r="EW2" i="21"/>
  <c r="BH22" i="21" s="1"/>
  <c r="ES2" i="21"/>
  <c r="BD22" i="21" s="1"/>
  <c r="EO2" i="21"/>
  <c r="AZ22" i="21" s="1"/>
  <c r="EK2" i="21"/>
  <c r="AV22" i="21" s="1"/>
  <c r="EG2" i="21"/>
  <c r="AR22" i="21" s="1"/>
  <c r="EC2" i="21"/>
  <c r="AN22" i="21" s="1"/>
  <c r="DY2" i="21"/>
  <c r="DU2" i="21"/>
  <c r="AF22" i="21" s="1"/>
  <c r="DQ2" i="21"/>
  <c r="AB22" i="21" s="1"/>
  <c r="DM2" i="21"/>
  <c r="X22" i="21" s="1"/>
  <c r="DV2" i="21"/>
  <c r="AG22" i="21" s="1"/>
  <c r="FK2" i="21"/>
  <c r="BV22" i="21" s="1"/>
  <c r="FG2" i="21"/>
  <c r="FC2" i="21"/>
  <c r="BN22" i="21" s="1"/>
  <c r="EY2" i="21"/>
  <c r="BJ22" i="21" s="1"/>
  <c r="EU2" i="21"/>
  <c r="BF22" i="21" s="1"/>
  <c r="EQ2" i="21"/>
  <c r="BB22" i="21" s="1"/>
  <c r="EM2" i="21"/>
  <c r="AX22" i="21" s="1"/>
  <c r="FI3" i="21"/>
  <c r="FE3" i="21"/>
  <c r="BP23" i="21" s="1"/>
  <c r="FA3" i="21"/>
  <c r="BL23" i="21" s="1"/>
  <c r="EW3" i="21"/>
  <c r="BH23" i="21" s="1"/>
  <c r="ES3" i="21"/>
  <c r="BD23" i="21" s="1"/>
  <c r="EO3" i="21"/>
  <c r="AZ23" i="21" s="1"/>
  <c r="EK3" i="21"/>
  <c r="EG3" i="21"/>
  <c r="AR23" i="21" s="1"/>
  <c r="EC3" i="21"/>
  <c r="AN23" i="21" s="1"/>
  <c r="DY3" i="21"/>
  <c r="AJ23" i="21" s="1"/>
  <c r="DU3" i="21"/>
  <c r="DQ3" i="21"/>
  <c r="AB23" i="21" s="1"/>
  <c r="DM3" i="21"/>
  <c r="X23" i="21" s="1"/>
  <c r="EI2" i="21"/>
  <c r="AT22" i="21" s="1"/>
  <c r="FL2" i="21"/>
  <c r="BW22" i="21" s="1"/>
  <c r="FH2" i="21"/>
  <c r="BS22" i="21" s="1"/>
  <c r="EE2" i="21"/>
  <c r="AP22" i="21" s="1"/>
  <c r="FL3" i="21"/>
  <c r="BW23" i="21" s="1"/>
  <c r="FH3" i="21"/>
  <c r="FD3" i="21"/>
  <c r="BO23" i="21" s="1"/>
  <c r="EZ3" i="21"/>
  <c r="BK23" i="21" s="1"/>
  <c r="EV3" i="21"/>
  <c r="ER3" i="21"/>
  <c r="BC23" i="21" s="1"/>
  <c r="FE5" i="21"/>
  <c r="BP25" i="21" s="1"/>
  <c r="EW5" i="21"/>
  <c r="BH25" i="21" s="1"/>
  <c r="EO5" i="21"/>
  <c r="AZ25" i="21" s="1"/>
  <c r="EG5" i="21"/>
  <c r="AR25" i="21" s="1"/>
  <c r="DY5" i="21"/>
  <c r="AJ25" i="21" s="1"/>
  <c r="DQ5" i="21"/>
  <c r="FK3" i="21"/>
  <c r="BV23" i="21" s="1"/>
  <c r="FG3" i="21"/>
  <c r="BR23" i="21" s="1"/>
  <c r="FC3" i="21"/>
  <c r="BN23" i="21" s="1"/>
  <c r="EY3" i="21"/>
  <c r="EU3" i="21"/>
  <c r="BF23" i="21" s="1"/>
  <c r="EQ3" i="21"/>
  <c r="EM3" i="21"/>
  <c r="AX23" i="21" s="1"/>
  <c r="EI3" i="21"/>
  <c r="AT23" i="21" s="1"/>
  <c r="EE3" i="21"/>
  <c r="EA3" i="21"/>
  <c r="AL23" i="21" s="1"/>
  <c r="DW3" i="21"/>
  <c r="AH23" i="21" s="1"/>
  <c r="FI5" i="21"/>
  <c r="BT25" i="21" s="1"/>
  <c r="FA5" i="21"/>
  <c r="BL25" i="21" s="1"/>
  <c r="ES5" i="21"/>
  <c r="BD25" i="21" s="1"/>
  <c r="EK5" i="21"/>
  <c r="AV25" i="21" s="1"/>
  <c r="EC5" i="21"/>
  <c r="AN25" i="21" s="1"/>
  <c r="DU5" i="21"/>
  <c r="AF25" i="21" s="1"/>
  <c r="DM5" i="21"/>
  <c r="FL5" i="21"/>
  <c r="BW25" i="21" s="1"/>
  <c r="FH5" i="21"/>
  <c r="BS25" i="21" s="1"/>
  <c r="FD5" i="21"/>
  <c r="BO25" i="21" s="1"/>
  <c r="EZ5" i="21"/>
  <c r="EV5" i="21"/>
  <c r="BG25" i="21" s="1"/>
  <c r="ER5" i="21"/>
  <c r="BC25" i="21" s="1"/>
  <c r="EN5" i="21"/>
  <c r="EJ5" i="21"/>
  <c r="AU25" i="21" s="1"/>
  <c r="EF5" i="21"/>
  <c r="AQ25" i="21" s="1"/>
  <c r="EB5" i="21"/>
  <c r="AM25" i="21" s="1"/>
  <c r="DX5" i="21"/>
  <c r="AI25" i="21" s="1"/>
  <c r="DT5" i="21"/>
  <c r="AE25" i="21" s="1"/>
  <c r="DP5" i="21"/>
  <c r="AA25" i="21" s="1"/>
  <c r="FJ3" i="21"/>
  <c r="BU23" i="21" s="1"/>
  <c r="FF3" i="21"/>
  <c r="BQ23" i="21" s="1"/>
  <c r="FB3" i="21"/>
  <c r="BM23" i="21" s="1"/>
  <c r="EX3" i="21"/>
  <c r="BI23" i="21" s="1"/>
  <c r="ET3" i="21"/>
  <c r="EP3" i="21"/>
  <c r="BA23" i="21" s="1"/>
  <c r="EL3" i="21"/>
  <c r="AW23" i="21" s="1"/>
  <c r="EH3" i="21"/>
  <c r="AS23" i="21" s="1"/>
  <c r="ED3" i="21"/>
  <c r="AO23" i="21" s="1"/>
  <c r="DZ3" i="21"/>
  <c r="AK23" i="21" s="1"/>
  <c r="DV3" i="21"/>
  <c r="AG23" i="21" s="1"/>
  <c r="DR3" i="21"/>
  <c r="AC23" i="21" s="1"/>
  <c r="DN3" i="21"/>
  <c r="Y23" i="21" s="1"/>
  <c r="FD2" i="21"/>
  <c r="BO22" i="21" s="1"/>
  <c r="EZ2" i="21"/>
  <c r="BK22" i="21" s="1"/>
  <c r="EV2" i="21"/>
  <c r="BG22" i="21" s="1"/>
  <c r="ER2" i="21"/>
  <c r="BC22" i="21" s="1"/>
  <c r="EN2" i="21"/>
  <c r="AY22" i="21" s="1"/>
  <c r="EJ2" i="21"/>
  <c r="AU22" i="21" s="1"/>
  <c r="EF2" i="21"/>
  <c r="AQ22" i="21" s="1"/>
  <c r="EB2" i="21"/>
  <c r="DX2" i="21"/>
  <c r="AI22" i="21" s="1"/>
  <c r="EA2" i="21"/>
  <c r="AL22" i="21" s="1"/>
  <c r="DW2" i="21"/>
  <c r="AH22" i="21" s="1"/>
  <c r="DS2" i="21"/>
  <c r="AD22" i="21" s="1"/>
  <c r="DO2" i="21"/>
  <c r="Z22" i="21" s="1"/>
  <c r="F64" i="19"/>
  <c r="CJ200" i="21"/>
  <c r="F65" i="19"/>
  <c r="CJ201" i="21"/>
  <c r="DT2" i="21"/>
  <c r="AE22" i="21" s="1"/>
  <c r="DP2" i="21"/>
  <c r="AA22" i="21" s="1"/>
  <c r="F62" i="19"/>
  <c r="CJ198" i="21"/>
  <c r="F63" i="19"/>
  <c r="CJ199" i="21"/>
  <c r="F66" i="19"/>
  <c r="CJ202" i="21"/>
  <c r="F68" i="19"/>
  <c r="CJ204" i="21"/>
  <c r="F67" i="19"/>
  <c r="CJ203" i="21"/>
  <c r="EN3" i="21"/>
  <c r="AY23" i="21" s="1"/>
  <c r="EJ3" i="21"/>
  <c r="AU23" i="21" s="1"/>
  <c r="EF3" i="21"/>
  <c r="AQ23" i="21" s="1"/>
  <c r="EB3" i="21"/>
  <c r="AM23" i="21" s="1"/>
  <c r="DX3" i="21"/>
  <c r="AI23" i="21" s="1"/>
  <c r="DT3" i="21"/>
  <c r="AE23" i="21" s="1"/>
  <c r="DP3" i="21"/>
  <c r="AA23" i="21" s="1"/>
  <c r="DS3" i="21"/>
  <c r="AD23" i="21" s="1"/>
  <c r="DO3" i="21"/>
  <c r="Z23" i="21" s="1"/>
  <c r="FG5" i="21"/>
  <c r="BR25" i="21" s="1"/>
  <c r="EY5" i="21"/>
  <c r="EQ5" i="21"/>
  <c r="BB25" i="21" s="1"/>
  <c r="EI5" i="21"/>
  <c r="AT25" i="21" s="1"/>
  <c r="EA5" i="21"/>
  <c r="AL25" i="21" s="1"/>
  <c r="DS5" i="21"/>
  <c r="AD25" i="21" s="1"/>
  <c r="FK5" i="21"/>
  <c r="BV25" i="21" s="1"/>
  <c r="FC5" i="21"/>
  <c r="BN25" i="21" s="1"/>
  <c r="EU5" i="21"/>
  <c r="BF25" i="21" s="1"/>
  <c r="EM5" i="21"/>
  <c r="AX25" i="21" s="1"/>
  <c r="EE5" i="21"/>
  <c r="AP25" i="21" s="1"/>
  <c r="DW5" i="21"/>
  <c r="AH25" i="21" s="1"/>
  <c r="DO5" i="21"/>
  <c r="Z25" i="21" s="1"/>
  <c r="FJ5" i="21"/>
  <c r="FF5" i="21"/>
  <c r="BQ25" i="21" s="1"/>
  <c r="FB5" i="21"/>
  <c r="BM25" i="21" s="1"/>
  <c r="EX5" i="21"/>
  <c r="BI25" i="21" s="1"/>
  <c r="ET5" i="21"/>
  <c r="BE25" i="21" s="1"/>
  <c r="EP5" i="21"/>
  <c r="EL5" i="21"/>
  <c r="AW25" i="21" s="1"/>
  <c r="EH5" i="21"/>
  <c r="AS25" i="21" s="1"/>
  <c r="ED5" i="21"/>
  <c r="AO25" i="21" s="1"/>
  <c r="DZ5" i="21"/>
  <c r="DV5" i="21"/>
  <c r="AG25" i="21" s="1"/>
  <c r="DR5" i="21"/>
  <c r="AC25" i="21" s="1"/>
  <c r="DN5" i="21"/>
  <c r="Y25" i="21" s="1"/>
  <c r="F67" i="18"/>
  <c r="CJ137" i="21"/>
  <c r="H66" i="18"/>
  <c r="CM136" i="21" s="1"/>
  <c r="CO136" i="21"/>
  <c r="H68" i="18"/>
  <c r="CM138" i="21" s="1"/>
  <c r="CO138" i="21"/>
  <c r="F66" i="18"/>
  <c r="CJ136" i="21"/>
  <c r="F68" i="18"/>
  <c r="CJ138" i="21"/>
  <c r="F65" i="18"/>
  <c r="CJ135" i="21"/>
  <c r="H67" i="18"/>
  <c r="CM137" i="21" s="1"/>
  <c r="CO137" i="21"/>
  <c r="H65" i="18"/>
  <c r="CM135" i="21" s="1"/>
  <c r="CO135" i="21"/>
  <c r="CJ80" i="21"/>
  <c r="CJ81" i="21"/>
  <c r="CJ150" i="21"/>
  <c r="CJ153" i="21"/>
  <c r="CJ149" i="21"/>
  <c r="CJ152" i="21"/>
  <c r="CJ148" i="21"/>
  <c r="CJ151" i="21"/>
  <c r="FK4" i="21"/>
  <c r="BV24" i="21" s="1"/>
  <c r="FG4" i="21"/>
  <c r="BR24" i="21" s="1"/>
  <c r="EY4" i="21"/>
  <c r="BJ24" i="21" s="1"/>
  <c r="FC4" i="21"/>
  <c r="BN24" i="21" s="1"/>
  <c r="EU4" i="21"/>
  <c r="BF24" i="21" s="1"/>
  <c r="BR22" i="21"/>
  <c r="BU22" i="21"/>
  <c r="AK22" i="21"/>
  <c r="BP22" i="21"/>
  <c r="CJ134" i="21"/>
  <c r="BT23" i="21"/>
  <c r="BS23" i="21"/>
  <c r="BG23" i="21"/>
  <c r="BJ23" i="21"/>
  <c r="AV23" i="21"/>
  <c r="AF23" i="21"/>
  <c r="AJ22" i="21"/>
  <c r="AM22" i="21"/>
  <c r="CJ143" i="21"/>
  <c r="CJ146" i="21"/>
  <c r="CJ142" i="21"/>
  <c r="CJ139" i="21"/>
  <c r="CJ145" i="21"/>
  <c r="CJ141" i="21"/>
  <c r="CJ144" i="21"/>
  <c r="CJ140" i="21"/>
  <c r="CJ74" i="21"/>
  <c r="CJ73" i="21"/>
  <c r="CJ77" i="21"/>
  <c r="BB23" i="21"/>
  <c r="AP23" i="21"/>
  <c r="CJ76" i="21"/>
  <c r="BE23" i="21"/>
  <c r="CJ75" i="21"/>
  <c r="FF4" i="21"/>
  <c r="BQ24" i="21" s="1"/>
  <c r="FB4" i="21"/>
  <c r="BM24" i="21" s="1"/>
  <c r="FI4" i="21"/>
  <c r="BT24" i="21" s="1"/>
  <c r="FA4" i="21"/>
  <c r="BL24" i="21" s="1"/>
  <c r="FJ4" i="21"/>
  <c r="BU24" i="21" s="1"/>
  <c r="EX4" i="21"/>
  <c r="BI24" i="21" s="1"/>
  <c r="FE4" i="21"/>
  <c r="BP24" i="21" s="1"/>
  <c r="EW4" i="21"/>
  <c r="BH24" i="21" s="1"/>
  <c r="FL4" i="21"/>
  <c r="BW24" i="21" s="1"/>
  <c r="FH4" i="21"/>
  <c r="BS24" i="21" s="1"/>
  <c r="FD4" i="21"/>
  <c r="BO24" i="21" s="1"/>
  <c r="EZ4" i="21"/>
  <c r="BK24" i="21" s="1"/>
  <c r="EV4" i="21"/>
  <c r="BG24" i="21" s="1"/>
  <c r="EN4" i="21"/>
  <c r="AY24" i="21" s="1"/>
  <c r="ER4" i="21"/>
  <c r="BC24" i="21" s="1"/>
  <c r="EJ4" i="21"/>
  <c r="AU24" i="21" s="1"/>
  <c r="EF4" i="21"/>
  <c r="AQ24" i="21" s="1"/>
  <c r="EB4" i="21"/>
  <c r="AM24" i="21" s="1"/>
  <c r="DX4" i="21"/>
  <c r="AI24" i="21" s="1"/>
  <c r="DT4" i="21"/>
  <c r="AE24" i="21" s="1"/>
  <c r="DP4" i="21"/>
  <c r="AA24" i="21" s="1"/>
  <c r="EQ4" i="21"/>
  <c r="BB24" i="21" s="1"/>
  <c r="EM4" i="21"/>
  <c r="AX24" i="21" s="1"/>
  <c r="EI4" i="21"/>
  <c r="AT24" i="21" s="1"/>
  <c r="EE4" i="21"/>
  <c r="AP24" i="21" s="1"/>
  <c r="EA4" i="21"/>
  <c r="AL24" i="21" s="1"/>
  <c r="DW4" i="21"/>
  <c r="AH24" i="21" s="1"/>
  <c r="DS4" i="21"/>
  <c r="AD24" i="21" s="1"/>
  <c r="ET4" i="21"/>
  <c r="BE24" i="21" s="1"/>
  <c r="EP4" i="21"/>
  <c r="BA24" i="21" s="1"/>
  <c r="EL4" i="21"/>
  <c r="AW24" i="21" s="1"/>
  <c r="EH4" i="21"/>
  <c r="AS24" i="21" s="1"/>
  <c r="ED4" i="21"/>
  <c r="AO24" i="21" s="1"/>
  <c r="DZ4" i="21"/>
  <c r="AK24" i="21" s="1"/>
  <c r="DV4" i="21"/>
  <c r="AG24" i="21" s="1"/>
  <c r="DR4" i="21"/>
  <c r="AC24" i="21" s="1"/>
  <c r="DN4" i="21"/>
  <c r="Y24" i="21" s="1"/>
  <c r="ES4" i="21"/>
  <c r="BD24" i="21" s="1"/>
  <c r="EO4" i="21"/>
  <c r="AZ24" i="21" s="1"/>
  <c r="EK4" i="21"/>
  <c r="AV24" i="21" s="1"/>
  <c r="EG4" i="21"/>
  <c r="AR24" i="21" s="1"/>
  <c r="EC4" i="21"/>
  <c r="AN24" i="21" s="1"/>
  <c r="DY4" i="21"/>
  <c r="AJ24" i="21" s="1"/>
  <c r="DU4" i="21"/>
  <c r="AF24" i="21" s="1"/>
  <c r="DQ4" i="21"/>
  <c r="AB24" i="21" s="1"/>
  <c r="DM4" i="21"/>
  <c r="X24" i="21" s="1"/>
  <c r="DO4" i="21"/>
  <c r="Z24" i="21" s="1"/>
  <c r="CJ10" i="21"/>
  <c r="BJ25" i="21"/>
  <c r="BU25" i="21"/>
  <c r="BA25" i="21"/>
  <c r="AK25" i="21"/>
  <c r="BK25" i="21"/>
  <c r="AB25" i="21"/>
  <c r="E67" i="17"/>
  <c r="E66" i="17"/>
  <c r="E64" i="17"/>
  <c r="I67" i="19" l="1"/>
  <c r="CN203" i="21" s="1"/>
  <c r="CK203" i="21"/>
  <c r="I66" i="19"/>
  <c r="CN202" i="21" s="1"/>
  <c r="CK202" i="21"/>
  <c r="I62" i="19"/>
  <c r="CN198" i="21" s="1"/>
  <c r="CK198" i="21"/>
  <c r="I65" i="19"/>
  <c r="CN201" i="21" s="1"/>
  <c r="CK201" i="21"/>
  <c r="I68" i="19"/>
  <c r="CN204" i="21" s="1"/>
  <c r="CK204" i="21"/>
  <c r="I63" i="19"/>
  <c r="CN199" i="21" s="1"/>
  <c r="CK199" i="21"/>
  <c r="I64" i="19"/>
  <c r="CN200" i="21" s="1"/>
  <c r="CK200" i="21"/>
  <c r="I65" i="18"/>
  <c r="CN135" i="21" s="1"/>
  <c r="CK135" i="21"/>
  <c r="I66" i="18"/>
  <c r="CN136" i="21" s="1"/>
  <c r="CK136" i="21"/>
  <c r="I68" i="18"/>
  <c r="CN138" i="21" s="1"/>
  <c r="CK138" i="21"/>
  <c r="I67" i="18"/>
  <c r="CN137" i="21" s="1"/>
  <c r="CK137" i="21"/>
  <c r="D12" i="21"/>
  <c r="F12" i="21"/>
  <c r="E11" i="21"/>
  <c r="E12" i="21"/>
  <c r="D11" i="21"/>
  <c r="CJ68" i="21"/>
  <c r="CJ11" i="21"/>
  <c r="CJ70" i="21"/>
  <c r="CJ9" i="21"/>
  <c r="CJ71" i="21"/>
  <c r="CJ8" i="21"/>
  <c r="F11" i="21"/>
  <c r="X25" i="21"/>
  <c r="H11" i="21"/>
  <c r="H12" i="21"/>
  <c r="AY25" i="21"/>
  <c r="DL197" i="21"/>
  <c r="DL179" i="21"/>
  <c r="DL152" i="21"/>
  <c r="DL185" i="21"/>
  <c r="DL193" i="21"/>
  <c r="DL164" i="21"/>
  <c r="DL158" i="21"/>
  <c r="DL180" i="21"/>
  <c r="DL181" i="21"/>
  <c r="DL188" i="21"/>
  <c r="DL186" i="21"/>
  <c r="DL146" i="21"/>
  <c r="DL168" i="21"/>
  <c r="DL195" i="21"/>
  <c r="DL144" i="21"/>
  <c r="DL165" i="21"/>
  <c r="DL147" i="21"/>
  <c r="DL154" i="21"/>
  <c r="DL145" i="21"/>
  <c r="DL142" i="21"/>
  <c r="DL169" i="21"/>
  <c r="DL161" i="21"/>
  <c r="DL187" i="21"/>
  <c r="DL160" i="21"/>
  <c r="DL177" i="21"/>
  <c r="DL170" i="21"/>
  <c r="DL162" i="21"/>
  <c r="DL183" i="21"/>
  <c r="DL76" i="21"/>
  <c r="DL120" i="21"/>
  <c r="DL102" i="21"/>
  <c r="DL128" i="21"/>
  <c r="DL82" i="21"/>
  <c r="DL113" i="21"/>
  <c r="DL88" i="21"/>
  <c r="DL127" i="21"/>
  <c r="DL123" i="21"/>
  <c r="DL93" i="21"/>
  <c r="DL51" i="21"/>
  <c r="DL62" i="21"/>
  <c r="DL68" i="21"/>
  <c r="DL71" i="21"/>
  <c r="DL52" i="21"/>
  <c r="DL46" i="21"/>
  <c r="DL49" i="21"/>
  <c r="DL65" i="21"/>
  <c r="DL69" i="21"/>
  <c r="DL54" i="21"/>
  <c r="DL34" i="21"/>
  <c r="DL40" i="21"/>
  <c r="DL21" i="21"/>
  <c r="DL19" i="21"/>
  <c r="DL72" i="21"/>
  <c r="DL42" i="21"/>
  <c r="DL63" i="21"/>
  <c r="DL13" i="21"/>
  <c r="DL31" i="21"/>
  <c r="DL41" i="21"/>
  <c r="DL24" i="21"/>
  <c r="DL18" i="21"/>
  <c r="DL50" i="21"/>
  <c r="DL26" i="21"/>
  <c r="DL36" i="21"/>
  <c r="DL15" i="21"/>
  <c r="DL57" i="21"/>
  <c r="DL12" i="21"/>
  <c r="DL20" i="21"/>
  <c r="DL32" i="21"/>
  <c r="DL23" i="21"/>
  <c r="DL70" i="21"/>
  <c r="DL35" i="21"/>
  <c r="DL73" i="21" l="1"/>
  <c r="DL85" i="21"/>
  <c r="DL92" i="21"/>
  <c r="DL77" i="21"/>
  <c r="G12" i="21"/>
  <c r="DL86" i="21"/>
  <c r="DL108" i="21"/>
  <c r="DL103" i="21"/>
  <c r="DL134" i="21"/>
  <c r="DL126" i="21"/>
  <c r="DL89" i="21"/>
  <c r="DL129" i="21"/>
  <c r="DL91" i="21"/>
  <c r="DL74" i="21"/>
  <c r="DL97" i="21"/>
  <c r="DL112" i="21"/>
  <c r="DL90" i="21"/>
  <c r="DL96" i="21"/>
  <c r="DL106" i="21"/>
  <c r="DL124" i="21"/>
  <c r="DL100" i="21"/>
  <c r="DL75" i="21"/>
  <c r="DL98" i="21"/>
  <c r="DL163" i="21"/>
  <c r="DL196" i="21"/>
  <c r="DL151" i="21"/>
  <c r="DL167" i="21"/>
  <c r="DL176" i="21"/>
  <c r="DL155" i="21"/>
  <c r="DL141" i="21"/>
  <c r="DL190" i="21"/>
  <c r="DL150" i="21"/>
  <c r="DL173" i="21"/>
  <c r="DL172" i="21"/>
  <c r="DL159" i="21"/>
  <c r="DL148" i="21"/>
  <c r="DL171" i="21"/>
  <c r="DL191" i="21"/>
  <c r="DL189" i="21"/>
  <c r="DL156" i="21"/>
  <c r="DL166" i="21"/>
  <c r="DL140" i="21"/>
  <c r="DL178" i="21"/>
  <c r="DL175" i="21"/>
  <c r="DL157" i="21"/>
  <c r="DL153" i="21"/>
  <c r="DL174" i="21"/>
  <c r="DL194" i="21"/>
  <c r="DL182" i="21"/>
  <c r="DL143" i="21"/>
  <c r="DL149" i="21"/>
  <c r="DL192" i="21"/>
  <c r="DL139" i="21"/>
  <c r="DL184" i="21"/>
  <c r="DL131" i="21"/>
  <c r="DL107" i="21"/>
  <c r="DL121" i="21"/>
  <c r="DL130" i="21"/>
  <c r="DL118" i="21"/>
  <c r="DL132" i="21"/>
  <c r="DL111" i="21"/>
  <c r="DL122" i="21"/>
  <c r="DL78" i="21"/>
  <c r="DL84" i="21"/>
  <c r="DL119" i="21"/>
  <c r="DL99" i="21"/>
  <c r="DL105" i="21"/>
  <c r="DL116" i="21"/>
  <c r="DL133" i="21"/>
  <c r="DL109" i="21"/>
  <c r="DL95" i="21"/>
  <c r="DL81" i="21"/>
  <c r="DL83" i="21"/>
  <c r="DL104" i="21"/>
  <c r="DL114" i="21"/>
  <c r="DL115" i="21"/>
  <c r="DL117" i="21"/>
  <c r="DL94" i="21"/>
  <c r="DL79" i="21"/>
  <c r="DL125" i="21"/>
  <c r="DL80" i="21"/>
  <c r="DL110" i="21"/>
  <c r="DL87" i="21"/>
  <c r="DL101" i="21"/>
  <c r="G11" i="21"/>
  <c r="DL53" i="21"/>
  <c r="DL64" i="21"/>
  <c r="DL58" i="21"/>
  <c r="DL47" i="21"/>
  <c r="DL45" i="21"/>
  <c r="DL55" i="21"/>
  <c r="DL39" i="21"/>
  <c r="DL48" i="21"/>
  <c r="DL30" i="21"/>
  <c r="DL43" i="21"/>
  <c r="DL44" i="21"/>
  <c r="DL56" i="21"/>
  <c r="DL37" i="21"/>
  <c r="DL33" i="21"/>
  <c r="DL9" i="21"/>
  <c r="DL28" i="21"/>
  <c r="DL38" i="21"/>
  <c r="DL66" i="21"/>
  <c r="DL22" i="21"/>
  <c r="DL60" i="21"/>
  <c r="DL61" i="21"/>
  <c r="DL59" i="21"/>
  <c r="DL8" i="21"/>
  <c r="DL25" i="21"/>
  <c r="DL10" i="21"/>
  <c r="DL17" i="21"/>
  <c r="DL67" i="21"/>
  <c r="DL14" i="21"/>
  <c r="DL29" i="21"/>
  <c r="DL11" i="21"/>
  <c r="DL27" i="21"/>
  <c r="DL7" i="21"/>
  <c r="DL16" i="21"/>
  <c r="DK197" i="21"/>
  <c r="DK179" i="21"/>
  <c r="DK140" i="21"/>
  <c r="DK152" i="21"/>
  <c r="DK185" i="21"/>
  <c r="DK193" i="21"/>
  <c r="DK158" i="21"/>
  <c r="DK180" i="21"/>
  <c r="DK181" i="21"/>
  <c r="DK168" i="21"/>
  <c r="DK195" i="21"/>
  <c r="DK144" i="21"/>
  <c r="DK147" i="21"/>
  <c r="DK154" i="21"/>
  <c r="DK145" i="21"/>
  <c r="DK142" i="21"/>
  <c r="DK169" i="21"/>
  <c r="DK161" i="21"/>
  <c r="DK187" i="21"/>
  <c r="DK160" i="21"/>
  <c r="DK170" i="21"/>
  <c r="DK162" i="21"/>
  <c r="DK183" i="21"/>
  <c r="DK76" i="21"/>
  <c r="DK103" i="21"/>
  <c r="DK113" i="21"/>
  <c r="DK108" i="21"/>
  <c r="DK129" i="21"/>
  <c r="DK123" i="21"/>
  <c r="DK93" i="21"/>
  <c r="DK51" i="21"/>
  <c r="DK71" i="21"/>
  <c r="DK52" i="21"/>
  <c r="DK46" i="21"/>
  <c r="DK49" i="21"/>
  <c r="DK65" i="21"/>
  <c r="DK69" i="21"/>
  <c r="DK54" i="21"/>
  <c r="DK34" i="21"/>
  <c r="DK40" i="21"/>
  <c r="DK21" i="21"/>
  <c r="DK19" i="21"/>
  <c r="DK72" i="21"/>
  <c r="DK42" i="21"/>
  <c r="DK63" i="21"/>
  <c r="DK13" i="21"/>
  <c r="DK31" i="21"/>
  <c r="DK41" i="21"/>
  <c r="DK24" i="21"/>
  <c r="DK18" i="21"/>
  <c r="DK50" i="21"/>
  <c r="DK36" i="21"/>
  <c r="DK15" i="21"/>
  <c r="DK57" i="21"/>
  <c r="DK12" i="21"/>
  <c r="DK20" i="21"/>
  <c r="DK32" i="21"/>
  <c r="DK23" i="21"/>
  <c r="DK70" i="21"/>
  <c r="DK35" i="21"/>
  <c r="DL2" i="21" l="1"/>
  <c r="W22" i="21" s="1"/>
  <c r="DL3" i="21"/>
  <c r="W23" i="21" s="1"/>
  <c r="DL5" i="21"/>
  <c r="W25" i="21" s="1"/>
  <c r="DK107" i="21"/>
  <c r="DK126" i="21"/>
  <c r="DL4" i="21"/>
  <c r="W24" i="21" s="1"/>
  <c r="DK85" i="21"/>
  <c r="DK73" i="21"/>
  <c r="DK86" i="21"/>
  <c r="DK77" i="21"/>
  <c r="DK102" i="21"/>
  <c r="DK89" i="21"/>
  <c r="DK128" i="21"/>
  <c r="DK88" i="21"/>
  <c r="DK124" i="21"/>
  <c r="DK132" i="21"/>
  <c r="DK116" i="21"/>
  <c r="DK133" i="21"/>
  <c r="DK109" i="21"/>
  <c r="DK97" i="21"/>
  <c r="DK127" i="21"/>
  <c r="DK112" i="21"/>
  <c r="DK96" i="21"/>
  <c r="DK115" i="21"/>
  <c r="DK117" i="21"/>
  <c r="DK125" i="21"/>
  <c r="DK87" i="21"/>
  <c r="DK101" i="21"/>
  <c r="DK177" i="21"/>
  <c r="DK148" i="21"/>
  <c r="DK171" i="21"/>
  <c r="DK146" i="21"/>
  <c r="DK186" i="21"/>
  <c r="DK164" i="21"/>
  <c r="DK163" i="21"/>
  <c r="DK151" i="21"/>
  <c r="DK167" i="21"/>
  <c r="DK176" i="21"/>
  <c r="DK155" i="21"/>
  <c r="DK188" i="21"/>
  <c r="DK141" i="21"/>
  <c r="DK190" i="21"/>
  <c r="DK150" i="21"/>
  <c r="DK173" i="21"/>
  <c r="DK172" i="21"/>
  <c r="DK196" i="21"/>
  <c r="DK159" i="21"/>
  <c r="DK191" i="21"/>
  <c r="DK189" i="21"/>
  <c r="DK156" i="21"/>
  <c r="DK166" i="21"/>
  <c r="DK178" i="21"/>
  <c r="DK175" i="21"/>
  <c r="DK157" i="21"/>
  <c r="DK153" i="21"/>
  <c r="DK174" i="21"/>
  <c r="DK165" i="21"/>
  <c r="DK194" i="21"/>
  <c r="DK182" i="21"/>
  <c r="DK143" i="21"/>
  <c r="DK149" i="21"/>
  <c r="DK192" i="21"/>
  <c r="DK139" i="21"/>
  <c r="DK184" i="21"/>
  <c r="DK94" i="21"/>
  <c r="DK79" i="21"/>
  <c r="DK110" i="21"/>
  <c r="DK90" i="21"/>
  <c r="DK120" i="21"/>
  <c r="DK131" i="21"/>
  <c r="DK106" i="21"/>
  <c r="DK74" i="21"/>
  <c r="DK100" i="21"/>
  <c r="DK75" i="21"/>
  <c r="DK98" i="21"/>
  <c r="DK80" i="21"/>
  <c r="DK121" i="21"/>
  <c r="DK134" i="21"/>
  <c r="DK130" i="21"/>
  <c r="DK91" i="21"/>
  <c r="DK118" i="21"/>
  <c r="DK111" i="21"/>
  <c r="DK122" i="21"/>
  <c r="DK78" i="21"/>
  <c r="DK92" i="21"/>
  <c r="DK84" i="21"/>
  <c r="DK119" i="21"/>
  <c r="DK82" i="21"/>
  <c r="DK99" i="21"/>
  <c r="DK105" i="21"/>
  <c r="DK95" i="21"/>
  <c r="DK81" i="21"/>
  <c r="DK83" i="21"/>
  <c r="DK104" i="21"/>
  <c r="DK114" i="21"/>
  <c r="DK17" i="21"/>
  <c r="DK11" i="21"/>
  <c r="DK53" i="21"/>
  <c r="DK43" i="21"/>
  <c r="DK44" i="21"/>
  <c r="DK56" i="21"/>
  <c r="DK68" i="21"/>
  <c r="DK37" i="21"/>
  <c r="DK33" i="21"/>
  <c r="DK62" i="21"/>
  <c r="DK9" i="21"/>
  <c r="DK28" i="21"/>
  <c r="DK26" i="21"/>
  <c r="DK38" i="21"/>
  <c r="DK66" i="21"/>
  <c r="DK22" i="21"/>
  <c r="DK60" i="21"/>
  <c r="DK61" i="21"/>
  <c r="DK59" i="21"/>
  <c r="DK8" i="21"/>
  <c r="DK25" i="21"/>
  <c r="DK10" i="21"/>
  <c r="DK67" i="21"/>
  <c r="DK14" i="21"/>
  <c r="DK29" i="21"/>
  <c r="DK27" i="21"/>
  <c r="DK7" i="21"/>
  <c r="DK16" i="21"/>
  <c r="DK64" i="21"/>
  <c r="DK58" i="21"/>
  <c r="DK47" i="21"/>
  <c r="DK45" i="21"/>
  <c r="DK55" i="21"/>
  <c r="DK39" i="21"/>
  <c r="DK48" i="21"/>
  <c r="DK30" i="21"/>
  <c r="DJ197" i="21"/>
  <c r="DJ163" i="21"/>
  <c r="DJ179" i="21"/>
  <c r="DJ152" i="21"/>
  <c r="DJ151" i="21"/>
  <c r="DJ193" i="21"/>
  <c r="DJ164" i="21"/>
  <c r="DJ158" i="21"/>
  <c r="DJ180" i="21"/>
  <c r="DJ181" i="21"/>
  <c r="DJ186" i="21"/>
  <c r="DJ146" i="21"/>
  <c r="DJ168" i="21"/>
  <c r="DJ195" i="21"/>
  <c r="DJ144" i="21"/>
  <c r="DJ147" i="21"/>
  <c r="DJ154" i="21"/>
  <c r="DJ145" i="21"/>
  <c r="DJ142" i="21"/>
  <c r="DJ169" i="21"/>
  <c r="DJ148" i="21"/>
  <c r="DJ161" i="21"/>
  <c r="DJ187" i="21"/>
  <c r="DJ160" i="21"/>
  <c r="DJ177" i="21"/>
  <c r="DJ170" i="21"/>
  <c r="DJ162" i="21"/>
  <c r="DJ183" i="21"/>
  <c r="DJ76" i="21"/>
  <c r="DJ113" i="21"/>
  <c r="DJ123" i="21"/>
  <c r="DJ51" i="21"/>
  <c r="DJ62" i="21"/>
  <c r="DJ68" i="21"/>
  <c r="DJ71" i="21"/>
  <c r="DJ52" i="21"/>
  <c r="DJ46" i="21"/>
  <c r="DJ49" i="21"/>
  <c r="DJ69" i="21"/>
  <c r="DJ54" i="21"/>
  <c r="DJ34" i="21"/>
  <c r="DJ40" i="21"/>
  <c r="DJ21" i="21"/>
  <c r="DJ19" i="21"/>
  <c r="DJ72" i="21"/>
  <c r="DJ42" i="21"/>
  <c r="DJ63" i="21"/>
  <c r="DJ13" i="21"/>
  <c r="DJ31" i="21"/>
  <c r="DJ41" i="21"/>
  <c r="DJ24" i="21"/>
  <c r="DJ18" i="21"/>
  <c r="DJ50" i="21"/>
  <c r="DJ26" i="21"/>
  <c r="DJ36" i="21"/>
  <c r="DJ15" i="21"/>
  <c r="DJ57" i="21"/>
  <c r="DJ12" i="21"/>
  <c r="DJ20" i="21"/>
  <c r="DJ32" i="21"/>
  <c r="DJ23" i="21"/>
  <c r="DJ70" i="21"/>
  <c r="DJ35" i="21"/>
  <c r="DK2" i="21" l="1"/>
  <c r="V22" i="21" s="1"/>
  <c r="DK3" i="21"/>
  <c r="V23" i="21" s="1"/>
  <c r="DK5" i="21"/>
  <c r="V25" i="21" s="1"/>
  <c r="DJ128" i="21"/>
  <c r="DJ107" i="21"/>
  <c r="DJ82" i="21"/>
  <c r="DJ73" i="21"/>
  <c r="DJ129" i="21"/>
  <c r="DJ85" i="21"/>
  <c r="DJ86" i="21"/>
  <c r="DJ89" i="21"/>
  <c r="DJ92" i="21"/>
  <c r="DJ102" i="21"/>
  <c r="DJ108" i="21"/>
  <c r="DJ93" i="21"/>
  <c r="DJ116" i="21"/>
  <c r="DJ133" i="21"/>
  <c r="DJ109" i="21"/>
  <c r="DJ81" i="21"/>
  <c r="DJ97" i="21"/>
  <c r="DJ127" i="21"/>
  <c r="DJ112" i="21"/>
  <c r="DJ90" i="21"/>
  <c r="DJ88" i="21"/>
  <c r="DJ77" i="21"/>
  <c r="DJ120" i="21"/>
  <c r="DJ96" i="21"/>
  <c r="DJ106" i="21"/>
  <c r="DJ103" i="21"/>
  <c r="DJ124" i="21"/>
  <c r="DJ132" i="21"/>
  <c r="DJ171" i="21"/>
  <c r="DJ191" i="21"/>
  <c r="DJ189" i="21"/>
  <c r="DJ156" i="21"/>
  <c r="DJ166" i="21"/>
  <c r="DJ140" i="21"/>
  <c r="DJ178" i="21"/>
  <c r="DJ175" i="21"/>
  <c r="DJ157" i="21"/>
  <c r="DJ153" i="21"/>
  <c r="DJ174" i="21"/>
  <c r="DJ165" i="21"/>
  <c r="DJ194" i="21"/>
  <c r="DJ182" i="21"/>
  <c r="DJ143" i="21"/>
  <c r="DJ149" i="21"/>
  <c r="DJ192" i="21"/>
  <c r="DJ139" i="21"/>
  <c r="DJ184" i="21"/>
  <c r="DJ167" i="21"/>
  <c r="DJ176" i="21"/>
  <c r="DJ155" i="21"/>
  <c r="DJ188" i="21"/>
  <c r="DJ141" i="21"/>
  <c r="DJ185" i="21"/>
  <c r="DJ190" i="21"/>
  <c r="DJ150" i="21"/>
  <c r="DJ173" i="21"/>
  <c r="DJ172" i="21"/>
  <c r="DJ196" i="21"/>
  <c r="DJ159" i="21"/>
  <c r="DJ115" i="21"/>
  <c r="DJ117" i="21"/>
  <c r="DJ94" i="21"/>
  <c r="DJ79" i="21"/>
  <c r="DJ125" i="21"/>
  <c r="DJ80" i="21"/>
  <c r="DJ110" i="21"/>
  <c r="DJ87" i="21"/>
  <c r="DJ101" i="21"/>
  <c r="DJ131" i="21"/>
  <c r="DJ74" i="21"/>
  <c r="DJ100" i="21"/>
  <c r="DJ75" i="21"/>
  <c r="DJ98" i="21"/>
  <c r="DJ121" i="21"/>
  <c r="DJ134" i="21"/>
  <c r="DJ130" i="21"/>
  <c r="DJ91" i="21"/>
  <c r="DJ118" i="21"/>
  <c r="DJ111" i="21"/>
  <c r="DJ126" i="21"/>
  <c r="DJ122" i="21"/>
  <c r="DJ78" i="21"/>
  <c r="DJ84" i="21"/>
  <c r="DJ119" i="21"/>
  <c r="DJ99" i="21"/>
  <c r="DJ105" i="21"/>
  <c r="DJ95" i="21"/>
  <c r="DJ83" i="21"/>
  <c r="DJ104" i="21"/>
  <c r="DJ114" i="21"/>
  <c r="DJ65" i="21"/>
  <c r="DK4" i="21"/>
  <c r="V24" i="21" s="1"/>
  <c r="DJ43" i="21"/>
  <c r="DJ44" i="21"/>
  <c r="DJ56" i="21"/>
  <c r="DJ37" i="21"/>
  <c r="DJ33" i="21"/>
  <c r="DJ9" i="21"/>
  <c r="DJ28" i="21"/>
  <c r="DJ38" i="21"/>
  <c r="DJ66" i="21"/>
  <c r="DJ22" i="21"/>
  <c r="DJ60" i="21"/>
  <c r="DJ61" i="21"/>
  <c r="DJ59" i="21"/>
  <c r="DJ8" i="21"/>
  <c r="DJ25" i="21"/>
  <c r="DJ10" i="21"/>
  <c r="DJ17" i="21"/>
  <c r="DJ67" i="21"/>
  <c r="DJ14" i="21"/>
  <c r="DJ29" i="21"/>
  <c r="DJ11" i="21"/>
  <c r="DJ27" i="21"/>
  <c r="DJ7" i="21"/>
  <c r="DJ16" i="21"/>
  <c r="DJ53" i="21"/>
  <c r="DJ64" i="21"/>
  <c r="DJ58" i="21"/>
  <c r="DJ47" i="21"/>
  <c r="DJ45" i="21"/>
  <c r="DJ55" i="21"/>
  <c r="DJ39" i="21"/>
  <c r="DJ48" i="21"/>
  <c r="DJ30" i="21"/>
  <c r="DH139" i="21"/>
  <c r="DI139" i="21"/>
  <c r="DI197" i="21"/>
  <c r="DH179" i="21"/>
  <c r="DI179" i="21"/>
  <c r="DH140" i="21"/>
  <c r="DI140" i="21"/>
  <c r="DH152" i="21"/>
  <c r="DI152" i="21"/>
  <c r="DI151" i="21"/>
  <c r="DH193" i="21"/>
  <c r="DI193" i="21"/>
  <c r="DH164" i="21"/>
  <c r="DI164" i="21"/>
  <c r="DH158" i="21"/>
  <c r="DI158" i="21"/>
  <c r="DH180" i="21"/>
  <c r="DI180" i="21"/>
  <c r="DH181" i="21"/>
  <c r="DI181" i="21"/>
  <c r="DH186" i="21"/>
  <c r="DI186" i="21"/>
  <c r="DH146" i="21"/>
  <c r="DI146" i="21"/>
  <c r="DH168" i="21"/>
  <c r="DI168" i="21"/>
  <c r="DH195" i="21"/>
  <c r="DI195" i="21"/>
  <c r="DH144" i="21"/>
  <c r="DI144" i="21"/>
  <c r="DH165" i="21"/>
  <c r="DH147" i="21"/>
  <c r="DI147" i="21"/>
  <c r="DH154" i="21"/>
  <c r="DI154" i="21"/>
  <c r="DH145" i="21"/>
  <c r="DI145" i="21"/>
  <c r="DH142" i="21"/>
  <c r="DI142" i="21"/>
  <c r="DH169" i="21"/>
  <c r="DI169" i="21"/>
  <c r="DH148" i="21"/>
  <c r="DI148" i="21"/>
  <c r="DH161" i="21"/>
  <c r="DI161" i="21"/>
  <c r="DH187" i="21"/>
  <c r="DI187" i="21"/>
  <c r="DH160" i="21"/>
  <c r="DI160" i="21"/>
  <c r="DH177" i="21"/>
  <c r="DI177" i="21"/>
  <c r="DH170" i="21"/>
  <c r="DI170" i="21"/>
  <c r="DH162" i="21"/>
  <c r="DI162" i="21"/>
  <c r="DI183" i="21"/>
  <c r="DH183" i="21"/>
  <c r="DH76" i="21"/>
  <c r="DI76" i="21"/>
  <c r="DH85" i="21"/>
  <c r="DH102" i="21"/>
  <c r="DH128" i="21"/>
  <c r="DI128" i="21"/>
  <c r="DH113" i="21"/>
  <c r="DH107" i="21"/>
  <c r="DH129" i="21"/>
  <c r="DI129" i="21"/>
  <c r="DH123" i="21"/>
  <c r="DI123" i="21"/>
  <c r="DH51" i="21"/>
  <c r="DI51" i="21"/>
  <c r="DH62" i="21"/>
  <c r="DI62" i="21"/>
  <c r="DH68" i="21"/>
  <c r="DI68" i="21"/>
  <c r="DH71" i="21"/>
  <c r="DI71" i="21"/>
  <c r="DH52" i="21"/>
  <c r="DI52" i="21"/>
  <c r="DH46" i="21"/>
  <c r="DI46" i="21"/>
  <c r="DH49" i="21"/>
  <c r="DI49" i="21"/>
  <c r="DH14" i="21"/>
  <c r="DH69" i="21"/>
  <c r="DI69" i="21"/>
  <c r="DH54" i="21"/>
  <c r="DI54" i="21"/>
  <c r="DH34" i="21"/>
  <c r="DI34" i="21"/>
  <c r="DH40" i="21"/>
  <c r="DI40" i="21"/>
  <c r="DH21" i="21"/>
  <c r="DI21" i="21"/>
  <c r="DH19" i="21"/>
  <c r="DI19" i="21"/>
  <c r="DH72" i="21"/>
  <c r="DI72" i="21"/>
  <c r="DH42" i="21"/>
  <c r="DI42" i="21"/>
  <c r="DH63" i="21"/>
  <c r="DI63" i="21"/>
  <c r="DH13" i="21"/>
  <c r="DI13" i="21"/>
  <c r="DH31" i="21"/>
  <c r="DI31" i="21"/>
  <c r="DH41" i="21"/>
  <c r="DI41" i="21"/>
  <c r="DH24" i="21"/>
  <c r="DI24" i="21"/>
  <c r="DH18" i="21"/>
  <c r="DI18" i="21"/>
  <c r="DH50" i="21"/>
  <c r="DI50" i="21"/>
  <c r="DH26" i="21"/>
  <c r="DI26" i="21"/>
  <c r="DH36" i="21"/>
  <c r="DI36" i="21"/>
  <c r="DH15" i="21"/>
  <c r="DI15" i="21"/>
  <c r="DH57" i="21"/>
  <c r="DI57" i="21"/>
  <c r="DH12" i="21"/>
  <c r="DI12" i="21"/>
  <c r="DH20" i="21"/>
  <c r="DI20" i="21"/>
  <c r="DH32" i="21"/>
  <c r="DI32" i="21"/>
  <c r="DH23" i="21"/>
  <c r="DI23" i="21"/>
  <c r="DH70" i="21"/>
  <c r="DI70" i="21"/>
  <c r="DI35" i="21"/>
  <c r="DH35" i="21"/>
  <c r="DJ2" i="21" l="1"/>
  <c r="U22" i="21" s="1"/>
  <c r="DJ3" i="21"/>
  <c r="U23" i="21" s="1"/>
  <c r="DJ5" i="21"/>
  <c r="DI102" i="21"/>
  <c r="DH92" i="21"/>
  <c r="DH86" i="21"/>
  <c r="DH73" i="21"/>
  <c r="DH82" i="21"/>
  <c r="DH89" i="21"/>
  <c r="DH120" i="21"/>
  <c r="DJ4" i="21"/>
  <c r="U24" i="21" s="1"/>
  <c r="DI107" i="21"/>
  <c r="DI93" i="21"/>
  <c r="DI108" i="21"/>
  <c r="DI113" i="21"/>
  <c r="DI103" i="21"/>
  <c r="DI85" i="21"/>
  <c r="DH93" i="21"/>
  <c r="DH103" i="21"/>
  <c r="DH108" i="21"/>
  <c r="DI97" i="21"/>
  <c r="DI127" i="21"/>
  <c r="DI112" i="21"/>
  <c r="DI124" i="21"/>
  <c r="DI132" i="21"/>
  <c r="DH97" i="21"/>
  <c r="DH127" i="21"/>
  <c r="DH112" i="21"/>
  <c r="DH124" i="21"/>
  <c r="DH132" i="21"/>
  <c r="DI119" i="21"/>
  <c r="DI133" i="21"/>
  <c r="DI109" i="21"/>
  <c r="DH90" i="21"/>
  <c r="DH119" i="21"/>
  <c r="DH77" i="21"/>
  <c r="DH116" i="21"/>
  <c r="DH133" i="21"/>
  <c r="DH96" i="21"/>
  <c r="DH109" i="21"/>
  <c r="DH106" i="21"/>
  <c r="DH81" i="21"/>
  <c r="DI115" i="21"/>
  <c r="DI121" i="21"/>
  <c r="DI134" i="21"/>
  <c r="DI117" i="21"/>
  <c r="DI130" i="21"/>
  <c r="DI91" i="21"/>
  <c r="DI118" i="21"/>
  <c r="DI125" i="21"/>
  <c r="DI111" i="21"/>
  <c r="DI126" i="21"/>
  <c r="DI87" i="21"/>
  <c r="DI101" i="21"/>
  <c r="DI171" i="21"/>
  <c r="DI163" i="21"/>
  <c r="DH151" i="21"/>
  <c r="DH163" i="21"/>
  <c r="DH197" i="21"/>
  <c r="DI191" i="21"/>
  <c r="DI189" i="21"/>
  <c r="DI156" i="21"/>
  <c r="DI166" i="21"/>
  <c r="DI167" i="21"/>
  <c r="DI178" i="21"/>
  <c r="DI175" i="21"/>
  <c r="DI157" i="21"/>
  <c r="DI176" i="21"/>
  <c r="DI153" i="21"/>
  <c r="DI155" i="21"/>
  <c r="DH171" i="21"/>
  <c r="DH191" i="21"/>
  <c r="DH189" i="21"/>
  <c r="DH156" i="21"/>
  <c r="DH166" i="21"/>
  <c r="DH167" i="21"/>
  <c r="DH178" i="21"/>
  <c r="DH175" i="21"/>
  <c r="DH157" i="21"/>
  <c r="DH176" i="21"/>
  <c r="DH153" i="21"/>
  <c r="DH155" i="21"/>
  <c r="DI174" i="21"/>
  <c r="DI165" i="21"/>
  <c r="DI188" i="21"/>
  <c r="DI194" i="21"/>
  <c r="DI182" i="21"/>
  <c r="DI141" i="21"/>
  <c r="DI185" i="21"/>
  <c r="DI143" i="21"/>
  <c r="DI190" i="21"/>
  <c r="DI149" i="21"/>
  <c r="DI150" i="21"/>
  <c r="DI173" i="21"/>
  <c r="DI192" i="21"/>
  <c r="DI172" i="21"/>
  <c r="DI196" i="21"/>
  <c r="DI184" i="21"/>
  <c r="DI159" i="21"/>
  <c r="DH174" i="21"/>
  <c r="DH188" i="21"/>
  <c r="DH194" i="21"/>
  <c r="DH182" i="21"/>
  <c r="DH141" i="21"/>
  <c r="DH185" i="21"/>
  <c r="DH143" i="21"/>
  <c r="DH190" i="21"/>
  <c r="DH149" i="21"/>
  <c r="DH150" i="21"/>
  <c r="DH173" i="21"/>
  <c r="DH192" i="21"/>
  <c r="DH172" i="21"/>
  <c r="DH196" i="21"/>
  <c r="DH184" i="21"/>
  <c r="DH159" i="21"/>
  <c r="DI86" i="21"/>
  <c r="DI84" i="21"/>
  <c r="DI90" i="21"/>
  <c r="DI88" i="21"/>
  <c r="DI73" i="21"/>
  <c r="DI77" i="21"/>
  <c r="DI82" i="21"/>
  <c r="DI99" i="21"/>
  <c r="DI89" i="21"/>
  <c r="DI105" i="21"/>
  <c r="DI120" i="21"/>
  <c r="DI116" i="21"/>
  <c r="DI96" i="21"/>
  <c r="DI131" i="21"/>
  <c r="DI95" i="21"/>
  <c r="DI106" i="21"/>
  <c r="DI81" i="21"/>
  <c r="DI74" i="21"/>
  <c r="DI83" i="21"/>
  <c r="DI100" i="21"/>
  <c r="DI104" i="21"/>
  <c r="DI75" i="21"/>
  <c r="DI114" i="21"/>
  <c r="DI98" i="21"/>
  <c r="DI92" i="21"/>
  <c r="DH84" i="21"/>
  <c r="DH88" i="21"/>
  <c r="DH99" i="21"/>
  <c r="DH105" i="21"/>
  <c r="DH131" i="21"/>
  <c r="DH95" i="21"/>
  <c r="DH74" i="21"/>
  <c r="DH83" i="21"/>
  <c r="DH100" i="21"/>
  <c r="DH104" i="21"/>
  <c r="DH75" i="21"/>
  <c r="DH114" i="21"/>
  <c r="DH98" i="21"/>
  <c r="DI94" i="21"/>
  <c r="DI79" i="21"/>
  <c r="DI80" i="21"/>
  <c r="DI110" i="21"/>
  <c r="DI122" i="21"/>
  <c r="DI78" i="21"/>
  <c r="DH115" i="21"/>
  <c r="DH121" i="21"/>
  <c r="DH134" i="21"/>
  <c r="DH117" i="21"/>
  <c r="DH130" i="21"/>
  <c r="DH94" i="21"/>
  <c r="DH91" i="21"/>
  <c r="DH79" i="21"/>
  <c r="DH118" i="21"/>
  <c r="DH125" i="21"/>
  <c r="DH80" i="21"/>
  <c r="DH111" i="21"/>
  <c r="DH110" i="21"/>
  <c r="DH126" i="21"/>
  <c r="DH87" i="21"/>
  <c r="DH122" i="21"/>
  <c r="DH101" i="21"/>
  <c r="DH78" i="21"/>
  <c r="DI65" i="21"/>
  <c r="U25" i="21"/>
  <c r="DH53" i="21"/>
  <c r="DH38" i="21"/>
  <c r="DH66" i="21"/>
  <c r="DH64" i="21"/>
  <c r="DH22" i="21"/>
  <c r="DH58" i="21"/>
  <c r="DH65" i="21"/>
  <c r="DH60" i="21"/>
  <c r="DH47" i="21"/>
  <c r="DH61" i="21"/>
  <c r="DH59" i="21"/>
  <c r="DH45" i="21"/>
  <c r="DH8" i="21"/>
  <c r="DH55" i="21"/>
  <c r="DH25" i="21"/>
  <c r="DH39" i="21"/>
  <c r="DH48" i="21"/>
  <c r="DH10" i="21"/>
  <c r="DH30" i="21"/>
  <c r="DH17" i="21"/>
  <c r="DI43" i="21"/>
  <c r="DI44" i="21"/>
  <c r="DI67" i="21"/>
  <c r="DI14" i="21"/>
  <c r="DI56" i="21"/>
  <c r="DI29" i="21"/>
  <c r="DI37" i="21"/>
  <c r="DI11" i="21"/>
  <c r="DI33" i="21"/>
  <c r="DI27" i="21"/>
  <c r="DI7" i="21"/>
  <c r="DI9" i="21"/>
  <c r="DI16" i="21"/>
  <c r="DI28" i="21"/>
  <c r="DH43" i="21"/>
  <c r="DH44" i="21"/>
  <c r="DH67" i="21"/>
  <c r="DH56" i="21"/>
  <c r="DH29" i="21"/>
  <c r="DH37" i="21"/>
  <c r="DH11" i="21"/>
  <c r="DH33" i="21"/>
  <c r="DH27" i="21"/>
  <c r="DH7" i="21"/>
  <c r="DH9" i="21"/>
  <c r="DH16" i="21"/>
  <c r="DH28" i="21"/>
  <c r="DI53" i="21"/>
  <c r="DI38" i="21"/>
  <c r="DI66" i="21"/>
  <c r="DI64" i="21"/>
  <c r="DI22" i="21"/>
  <c r="DI58" i="21"/>
  <c r="DI60" i="21"/>
  <c r="DI47" i="21"/>
  <c r="DI61" i="21"/>
  <c r="DI59" i="21"/>
  <c r="DI45" i="21"/>
  <c r="DI8" i="21"/>
  <c r="DI55" i="21"/>
  <c r="DI25" i="21"/>
  <c r="DI39" i="21"/>
  <c r="DI48" i="21"/>
  <c r="DI10" i="21"/>
  <c r="DI30" i="21"/>
  <c r="DI17" i="21"/>
  <c r="DG197" i="21"/>
  <c r="DG163" i="21"/>
  <c r="DG179" i="21"/>
  <c r="DG152" i="21"/>
  <c r="DG151" i="21"/>
  <c r="DG193" i="21"/>
  <c r="DG164" i="21"/>
  <c r="DG158" i="21"/>
  <c r="DG180" i="21"/>
  <c r="DG186" i="21"/>
  <c r="DG146" i="21"/>
  <c r="DG168" i="21"/>
  <c r="DG195" i="21"/>
  <c r="DG144" i="21"/>
  <c r="DG147" i="21"/>
  <c r="DG154" i="21"/>
  <c r="DG171" i="21"/>
  <c r="DG145" i="21"/>
  <c r="DG142" i="21"/>
  <c r="DG148" i="21"/>
  <c r="DG161" i="21"/>
  <c r="DG187" i="21"/>
  <c r="DG160" i="21"/>
  <c r="DG177" i="21"/>
  <c r="DG170" i="21"/>
  <c r="DG162" i="21"/>
  <c r="DG183" i="21"/>
  <c r="DG76" i="21"/>
  <c r="DG120" i="21"/>
  <c r="DG113" i="21"/>
  <c r="DG107" i="21"/>
  <c r="DG129" i="21"/>
  <c r="DG123" i="21"/>
  <c r="DG51" i="21"/>
  <c r="DG62" i="21"/>
  <c r="DG71" i="21"/>
  <c r="DG52" i="21"/>
  <c r="DG46" i="21"/>
  <c r="DG49" i="21"/>
  <c r="DG69" i="21"/>
  <c r="DG54" i="21"/>
  <c r="DG34" i="21"/>
  <c r="DG40" i="21"/>
  <c r="DG21" i="21"/>
  <c r="DG19" i="21"/>
  <c r="DG72" i="21"/>
  <c r="DG42" i="21"/>
  <c r="DG63" i="21"/>
  <c r="DG13" i="21"/>
  <c r="DG31" i="21"/>
  <c r="DG41" i="21"/>
  <c r="DG24" i="21"/>
  <c r="DG18" i="21"/>
  <c r="DG50" i="21"/>
  <c r="DG36" i="21"/>
  <c r="DG15" i="21"/>
  <c r="DG57" i="21"/>
  <c r="DG12" i="21"/>
  <c r="DG20" i="21"/>
  <c r="DG32" i="21"/>
  <c r="DG23" i="21"/>
  <c r="DG70" i="21"/>
  <c r="DG35" i="21"/>
  <c r="DH2" i="21" l="1"/>
  <c r="S22" i="21" s="1"/>
  <c r="DI2" i="21"/>
  <c r="T22" i="21" s="1"/>
  <c r="DH3" i="21"/>
  <c r="DI3" i="21"/>
  <c r="T23" i="21" s="1"/>
  <c r="DH5" i="21"/>
  <c r="S25" i="21" s="1"/>
  <c r="DI5" i="21"/>
  <c r="T25" i="21" s="1"/>
  <c r="DG73" i="21"/>
  <c r="DG85" i="21"/>
  <c r="DG86" i="21"/>
  <c r="DG77" i="21"/>
  <c r="DG89" i="21"/>
  <c r="DG82" i="21"/>
  <c r="DG128" i="21"/>
  <c r="S23" i="21"/>
  <c r="DG88" i="21"/>
  <c r="DG102" i="21"/>
  <c r="DG93" i="21"/>
  <c r="DG108" i="21"/>
  <c r="DG103" i="21"/>
  <c r="DG124" i="21"/>
  <c r="DG115" i="21"/>
  <c r="DG132" i="21"/>
  <c r="DG116" i="21"/>
  <c r="DG133" i="21"/>
  <c r="DG109" i="21"/>
  <c r="DG81" i="21"/>
  <c r="DG97" i="21"/>
  <c r="DG127" i="21"/>
  <c r="DG112" i="21"/>
  <c r="DG90" i="21"/>
  <c r="DG96" i="21"/>
  <c r="DG106" i="21"/>
  <c r="DG181" i="21"/>
  <c r="DG169" i="21"/>
  <c r="DG167" i="21"/>
  <c r="DG176" i="21"/>
  <c r="DG155" i="21"/>
  <c r="DG188" i="21"/>
  <c r="DG141" i="21"/>
  <c r="DG185" i="21"/>
  <c r="DG190" i="21"/>
  <c r="DG150" i="21"/>
  <c r="DG173" i="21"/>
  <c r="DG172" i="21"/>
  <c r="DG196" i="21"/>
  <c r="DG159" i="21"/>
  <c r="DG191" i="21"/>
  <c r="DG189" i="21"/>
  <c r="DG156" i="21"/>
  <c r="DG166" i="21"/>
  <c r="DG140" i="21"/>
  <c r="DG178" i="21"/>
  <c r="DG175" i="21"/>
  <c r="DG157" i="21"/>
  <c r="DG153" i="21"/>
  <c r="DG174" i="21"/>
  <c r="DG165" i="21"/>
  <c r="DG194" i="21"/>
  <c r="DG182" i="21"/>
  <c r="DG143" i="21"/>
  <c r="DG149" i="21"/>
  <c r="DG192" i="21"/>
  <c r="DG139" i="21"/>
  <c r="DG184" i="21"/>
  <c r="DG117" i="21"/>
  <c r="DG94" i="21"/>
  <c r="DG79" i="21"/>
  <c r="DG125" i="21"/>
  <c r="DG80" i="21"/>
  <c r="DG110" i="21"/>
  <c r="DG87" i="21"/>
  <c r="DG101" i="21"/>
  <c r="DG131" i="21"/>
  <c r="DG74" i="21"/>
  <c r="DG100" i="21"/>
  <c r="DG75" i="21"/>
  <c r="DG98" i="21"/>
  <c r="DG121" i="21"/>
  <c r="DG134" i="21"/>
  <c r="DG130" i="21"/>
  <c r="DG91" i="21"/>
  <c r="DG118" i="21"/>
  <c r="DG111" i="21"/>
  <c r="DG126" i="21"/>
  <c r="DG122" i="21"/>
  <c r="DG78" i="21"/>
  <c r="DG92" i="21"/>
  <c r="DG84" i="21"/>
  <c r="DG119" i="21"/>
  <c r="DG99" i="21"/>
  <c r="DG105" i="21"/>
  <c r="DG95" i="21"/>
  <c r="DG83" i="21"/>
  <c r="DG104" i="21"/>
  <c r="DG114" i="21"/>
  <c r="DI4" i="21"/>
  <c r="T24" i="21" s="1"/>
  <c r="DG68" i="21"/>
  <c r="DG53" i="21"/>
  <c r="DG65" i="21"/>
  <c r="DH4" i="21"/>
  <c r="S24" i="21" s="1"/>
  <c r="DG26" i="21"/>
  <c r="DG38" i="21"/>
  <c r="DG66" i="21"/>
  <c r="DG22" i="21"/>
  <c r="DG60" i="21"/>
  <c r="DG61" i="21"/>
  <c r="DG59" i="21"/>
  <c r="DG8" i="21"/>
  <c r="DG25" i="21"/>
  <c r="DG10" i="21"/>
  <c r="DG17" i="21"/>
  <c r="DG67" i="21"/>
  <c r="DG14" i="21"/>
  <c r="DG29" i="21"/>
  <c r="DG11" i="21"/>
  <c r="DG27" i="21"/>
  <c r="DG7" i="21"/>
  <c r="DG16" i="21"/>
  <c r="DG64" i="21"/>
  <c r="DG58" i="21"/>
  <c r="DG47" i="21"/>
  <c r="DG45" i="21"/>
  <c r="DG55" i="21"/>
  <c r="DG39" i="21"/>
  <c r="DG48" i="21"/>
  <c r="DG30" i="21"/>
  <c r="DG43" i="21"/>
  <c r="DG44" i="21"/>
  <c r="DG56" i="21"/>
  <c r="DG37" i="21"/>
  <c r="DG33" i="21"/>
  <c r="DG9" i="21"/>
  <c r="DG28" i="21"/>
  <c r="DF157" i="21"/>
  <c r="DF140" i="21"/>
  <c r="DF185" i="21"/>
  <c r="DF193" i="21"/>
  <c r="DF156" i="21"/>
  <c r="DF164" i="21"/>
  <c r="DF181" i="21"/>
  <c r="DF186" i="21"/>
  <c r="DF146" i="21"/>
  <c r="DF168" i="21"/>
  <c r="DF195" i="21"/>
  <c r="DF171" i="21"/>
  <c r="DF169" i="21"/>
  <c r="DF148" i="21"/>
  <c r="DF160" i="21"/>
  <c r="DF177" i="21"/>
  <c r="DF76" i="21"/>
  <c r="DF113" i="21"/>
  <c r="DF129" i="21"/>
  <c r="DF123" i="21"/>
  <c r="DF51" i="21"/>
  <c r="DF62" i="21"/>
  <c r="DF68" i="21"/>
  <c r="DF71" i="21"/>
  <c r="DF52" i="21"/>
  <c r="DF46" i="21"/>
  <c r="DF49" i="21"/>
  <c r="DF65" i="21"/>
  <c r="DF69" i="21"/>
  <c r="DF54" i="21"/>
  <c r="DF34" i="21"/>
  <c r="DF40" i="21"/>
  <c r="DF21" i="21"/>
  <c r="DF19" i="21"/>
  <c r="DF72" i="21"/>
  <c r="DF42" i="21"/>
  <c r="DF63" i="21"/>
  <c r="DF13" i="21"/>
  <c r="DF31" i="21"/>
  <c r="DF41" i="21"/>
  <c r="DF24" i="21"/>
  <c r="DF18" i="21"/>
  <c r="DF50" i="21"/>
  <c r="DF26" i="21"/>
  <c r="DF36" i="21"/>
  <c r="DF15" i="21"/>
  <c r="DF57" i="21"/>
  <c r="DF12" i="21"/>
  <c r="DF20" i="21"/>
  <c r="DF32" i="21"/>
  <c r="DF23" i="21"/>
  <c r="DF70" i="21"/>
  <c r="DF35" i="21"/>
  <c r="DG2" i="21" l="1"/>
  <c r="DG3" i="21"/>
  <c r="R23" i="21" s="1"/>
  <c r="DG5" i="21"/>
  <c r="R25" i="21" s="1"/>
  <c r="DF120" i="21"/>
  <c r="DF88" i="21"/>
  <c r="DF102" i="21"/>
  <c r="DF108" i="21"/>
  <c r="DF103" i="21"/>
  <c r="DF107" i="21"/>
  <c r="DF82" i="21"/>
  <c r="R22" i="21"/>
  <c r="DF92" i="21"/>
  <c r="DF93" i="21"/>
  <c r="DF126" i="21"/>
  <c r="DF127" i="21"/>
  <c r="DF128" i="21"/>
  <c r="DF73" i="21"/>
  <c r="DF85" i="21"/>
  <c r="DF86" i="21"/>
  <c r="DF77" i="21"/>
  <c r="DF89" i="21"/>
  <c r="DF124" i="21"/>
  <c r="DF134" i="21"/>
  <c r="DF91" i="21"/>
  <c r="DF133" i="21"/>
  <c r="DF109" i="21"/>
  <c r="DF97" i="21"/>
  <c r="DF112" i="21"/>
  <c r="DF90" i="21"/>
  <c r="DF96" i="21"/>
  <c r="DF106" i="21"/>
  <c r="DF132" i="21"/>
  <c r="DF162" i="21"/>
  <c r="DF187" i="21"/>
  <c r="DF142" i="21"/>
  <c r="DF154" i="21"/>
  <c r="DF144" i="21"/>
  <c r="DF152" i="21"/>
  <c r="DF197" i="21"/>
  <c r="DF183" i="21"/>
  <c r="DF170" i="21"/>
  <c r="DF161" i="21"/>
  <c r="DF145" i="21"/>
  <c r="DF147" i="21"/>
  <c r="DF158" i="21"/>
  <c r="DF173" i="21"/>
  <c r="DF180" i="21"/>
  <c r="DF151" i="21"/>
  <c r="DF167" i="21"/>
  <c r="DF163" i="21"/>
  <c r="DF176" i="21"/>
  <c r="DF155" i="21"/>
  <c r="DF188" i="21"/>
  <c r="DF141" i="21"/>
  <c r="DF190" i="21"/>
  <c r="DF150" i="21"/>
  <c r="DF172" i="21"/>
  <c r="DF196" i="21"/>
  <c r="DF159" i="21"/>
  <c r="DF191" i="21"/>
  <c r="DF189" i="21"/>
  <c r="DF166" i="21"/>
  <c r="DF178" i="21"/>
  <c r="DF175" i="21"/>
  <c r="DF153" i="21"/>
  <c r="DF174" i="21"/>
  <c r="DF165" i="21"/>
  <c r="DF194" i="21"/>
  <c r="DF182" i="21"/>
  <c r="DF143" i="21"/>
  <c r="DF149" i="21"/>
  <c r="DF179" i="21"/>
  <c r="DF192" i="21"/>
  <c r="DF139" i="21"/>
  <c r="DF184" i="21"/>
  <c r="DF121" i="21"/>
  <c r="DF130" i="21"/>
  <c r="DF118" i="21"/>
  <c r="DF111" i="21"/>
  <c r="DF122" i="21"/>
  <c r="DF78" i="21"/>
  <c r="DF84" i="21"/>
  <c r="DF119" i="21"/>
  <c r="DF99" i="21"/>
  <c r="DF105" i="21"/>
  <c r="DF116" i="21"/>
  <c r="DF95" i="21"/>
  <c r="DF81" i="21"/>
  <c r="DF83" i="21"/>
  <c r="DF104" i="21"/>
  <c r="DF114" i="21"/>
  <c r="DF115" i="21"/>
  <c r="DF117" i="21"/>
  <c r="DF94" i="21"/>
  <c r="DF79" i="21"/>
  <c r="DF125" i="21"/>
  <c r="DF80" i="21"/>
  <c r="DF110" i="21"/>
  <c r="DF87" i="21"/>
  <c r="DF101" i="21"/>
  <c r="DF131" i="21"/>
  <c r="DF74" i="21"/>
  <c r="DF100" i="21"/>
  <c r="DF75" i="21"/>
  <c r="DF98" i="21"/>
  <c r="DG4" i="21"/>
  <c r="R24" i="21" s="1"/>
  <c r="DF43" i="21"/>
  <c r="DF44" i="21"/>
  <c r="DF56" i="21"/>
  <c r="DF37" i="21"/>
  <c r="DF33" i="21"/>
  <c r="DF9" i="21"/>
  <c r="DF28" i="21"/>
  <c r="DF38" i="21"/>
  <c r="DF66" i="21"/>
  <c r="DF22" i="21"/>
  <c r="DF60" i="21"/>
  <c r="DF61" i="21"/>
  <c r="DF59" i="21"/>
  <c r="DF8" i="21"/>
  <c r="DF25" i="21"/>
  <c r="DF10" i="21"/>
  <c r="DF17" i="21"/>
  <c r="DF67" i="21"/>
  <c r="DF14" i="21"/>
  <c r="DF29" i="21"/>
  <c r="DF11" i="21"/>
  <c r="DF27" i="21"/>
  <c r="DF7" i="21"/>
  <c r="DF16" i="21"/>
  <c r="DF53" i="21"/>
  <c r="DF64" i="21"/>
  <c r="DF58" i="21"/>
  <c r="DF47" i="21"/>
  <c r="DF45" i="21"/>
  <c r="DF55" i="21"/>
  <c r="DF39" i="21"/>
  <c r="DF48" i="21"/>
  <c r="DF30" i="21"/>
  <c r="DE197" i="21"/>
  <c r="DE152" i="21"/>
  <c r="DE193" i="21"/>
  <c r="DE164" i="21"/>
  <c r="DE158" i="21"/>
  <c r="DE180" i="21"/>
  <c r="DE188" i="21"/>
  <c r="DE186" i="21"/>
  <c r="DE168" i="21"/>
  <c r="DE195" i="21"/>
  <c r="DE144" i="21"/>
  <c r="DE147" i="21"/>
  <c r="DE154" i="21"/>
  <c r="DE145" i="21"/>
  <c r="DE142" i="21"/>
  <c r="DE161" i="21"/>
  <c r="DE187" i="21"/>
  <c r="DE170" i="21"/>
  <c r="DE162" i="21"/>
  <c r="DE183" i="21"/>
  <c r="DE76" i="21"/>
  <c r="DE120" i="21"/>
  <c r="DE113" i="21"/>
  <c r="DE123" i="21"/>
  <c r="DE51" i="21"/>
  <c r="DE62" i="21"/>
  <c r="DE68" i="21"/>
  <c r="DE71" i="21"/>
  <c r="DE52" i="21"/>
  <c r="DE46" i="21"/>
  <c r="DE49" i="21"/>
  <c r="DE69" i="21"/>
  <c r="DE54" i="21"/>
  <c r="DE34" i="21"/>
  <c r="DE40" i="21"/>
  <c r="DE21" i="21"/>
  <c r="DE19" i="21"/>
  <c r="DE72" i="21"/>
  <c r="DE42" i="21"/>
  <c r="DE63" i="21"/>
  <c r="DE13" i="21"/>
  <c r="DE31" i="21"/>
  <c r="DE41" i="21"/>
  <c r="DE24" i="21"/>
  <c r="DE18" i="21"/>
  <c r="DE50" i="21"/>
  <c r="DE26" i="21"/>
  <c r="DE36" i="21"/>
  <c r="DE15" i="21"/>
  <c r="DE57" i="21"/>
  <c r="DE12" i="21"/>
  <c r="DE20" i="21"/>
  <c r="DE32" i="21"/>
  <c r="DE23" i="21"/>
  <c r="DE70" i="21"/>
  <c r="DE35" i="21"/>
  <c r="DF2" i="21" l="1"/>
  <c r="Q22" i="21" s="1"/>
  <c r="DF3" i="21"/>
  <c r="Q23" i="21" s="1"/>
  <c r="DF5" i="21"/>
  <c r="Q25" i="21" s="1"/>
  <c r="DE128" i="21"/>
  <c r="DE82" i="21"/>
  <c r="DE107" i="21"/>
  <c r="DE92" i="21"/>
  <c r="DE129" i="21"/>
  <c r="DE73" i="21"/>
  <c r="DE85" i="21"/>
  <c r="DE86" i="21"/>
  <c r="DE89" i="21"/>
  <c r="DE102" i="21"/>
  <c r="DE93" i="21"/>
  <c r="DE108" i="21"/>
  <c r="DE103" i="21"/>
  <c r="DE124" i="21"/>
  <c r="DE132" i="21"/>
  <c r="DE116" i="21"/>
  <c r="DE133" i="21"/>
  <c r="DE109" i="21"/>
  <c r="DE97" i="21"/>
  <c r="DE127" i="21"/>
  <c r="DE112" i="21"/>
  <c r="DE90" i="21"/>
  <c r="DE88" i="21"/>
  <c r="DE77" i="21"/>
  <c r="DE96" i="21"/>
  <c r="DE106" i="21"/>
  <c r="DE81" i="21"/>
  <c r="DE185" i="21"/>
  <c r="DE173" i="21"/>
  <c r="DE181" i="21"/>
  <c r="DE140" i="21"/>
  <c r="DE177" i="21"/>
  <c r="DE160" i="21"/>
  <c r="DE169" i="21"/>
  <c r="DE165" i="21"/>
  <c r="DE146" i="21"/>
  <c r="DE179" i="21"/>
  <c r="DE148" i="21"/>
  <c r="DE171" i="21"/>
  <c r="DE191" i="21"/>
  <c r="DE189" i="21"/>
  <c r="DE156" i="21"/>
  <c r="DE166" i="21"/>
  <c r="DE178" i="21"/>
  <c r="DE175" i="21"/>
  <c r="DE157" i="21"/>
  <c r="DE153" i="21"/>
  <c r="DE174" i="21"/>
  <c r="DE194" i="21"/>
  <c r="DE182" i="21"/>
  <c r="DE143" i="21"/>
  <c r="DE149" i="21"/>
  <c r="DE192" i="21"/>
  <c r="DE139" i="21"/>
  <c r="DE184" i="21"/>
  <c r="DE151" i="21"/>
  <c r="DE167" i="21"/>
  <c r="DE163" i="21"/>
  <c r="DE176" i="21"/>
  <c r="DE155" i="21"/>
  <c r="DE141" i="21"/>
  <c r="DE190" i="21"/>
  <c r="DE150" i="21"/>
  <c r="DE172" i="21"/>
  <c r="DE196" i="21"/>
  <c r="DE159" i="21"/>
  <c r="DE131" i="21"/>
  <c r="DE74" i="21"/>
  <c r="DE100" i="21"/>
  <c r="DE75" i="21"/>
  <c r="DE98" i="21"/>
  <c r="DE121" i="21"/>
  <c r="DE134" i="21"/>
  <c r="DE130" i="21"/>
  <c r="DE91" i="21"/>
  <c r="DE118" i="21"/>
  <c r="DE111" i="21"/>
  <c r="DE126" i="21"/>
  <c r="DE122" i="21"/>
  <c r="DE78" i="21"/>
  <c r="DE84" i="21"/>
  <c r="DE119" i="21"/>
  <c r="DE99" i="21"/>
  <c r="DE105" i="21"/>
  <c r="DE95" i="21"/>
  <c r="DE83" i="21"/>
  <c r="DE104" i="21"/>
  <c r="DE114" i="21"/>
  <c r="DE115" i="21"/>
  <c r="DE117" i="21"/>
  <c r="DE94" i="21"/>
  <c r="DE79" i="21"/>
  <c r="DE125" i="21"/>
  <c r="DE80" i="21"/>
  <c r="DE110" i="21"/>
  <c r="DE87" i="21"/>
  <c r="DE101" i="21"/>
  <c r="DE65" i="21"/>
  <c r="DF4" i="21"/>
  <c r="Q24" i="21" s="1"/>
  <c r="DE43" i="21"/>
  <c r="DE44" i="21"/>
  <c r="DE56" i="21"/>
  <c r="DE37" i="21"/>
  <c r="DE33" i="21"/>
  <c r="DE9" i="21"/>
  <c r="DE28" i="21"/>
  <c r="DE38" i="21"/>
  <c r="DE66" i="21"/>
  <c r="DE22" i="21"/>
  <c r="DE60" i="21"/>
  <c r="DE61" i="21"/>
  <c r="DE59" i="21"/>
  <c r="DE8" i="21"/>
  <c r="DE25" i="21"/>
  <c r="DE10" i="21"/>
  <c r="DE17" i="21"/>
  <c r="DE67" i="21"/>
  <c r="DE14" i="21"/>
  <c r="DE29" i="21"/>
  <c r="DE11" i="21"/>
  <c r="DE27" i="21"/>
  <c r="DE7" i="21"/>
  <c r="DE16" i="21"/>
  <c r="DE53" i="21"/>
  <c r="DE64" i="21"/>
  <c r="DE58" i="21"/>
  <c r="DE47" i="21"/>
  <c r="DE45" i="21"/>
  <c r="DE55" i="21"/>
  <c r="DE39" i="21"/>
  <c r="DE48" i="21"/>
  <c r="DE30" i="21"/>
  <c r="DD157" i="21"/>
  <c r="DD197" i="21"/>
  <c r="DD140" i="21"/>
  <c r="DD152" i="21"/>
  <c r="DD185" i="21"/>
  <c r="DD193" i="21"/>
  <c r="DD156" i="21"/>
  <c r="DD164" i="21"/>
  <c r="DD181" i="21"/>
  <c r="DD186" i="21"/>
  <c r="DD146" i="21"/>
  <c r="DD168" i="21"/>
  <c r="DD195" i="21"/>
  <c r="DD144" i="21"/>
  <c r="DD154" i="21"/>
  <c r="DD171" i="21"/>
  <c r="DD142" i="21"/>
  <c r="DD169" i="21"/>
  <c r="DD148" i="21"/>
  <c r="DD187" i="21"/>
  <c r="DD160" i="21"/>
  <c r="DD177" i="21"/>
  <c r="DD162" i="21"/>
  <c r="DD76" i="21"/>
  <c r="DD128" i="21"/>
  <c r="DD113" i="21"/>
  <c r="DD129" i="21"/>
  <c r="DD123" i="21"/>
  <c r="DD51" i="21"/>
  <c r="DD62" i="21"/>
  <c r="DD68" i="21"/>
  <c r="DD71" i="21"/>
  <c r="DD52" i="21"/>
  <c r="DD46" i="21"/>
  <c r="DD49" i="21"/>
  <c r="DD65" i="21"/>
  <c r="DD69" i="21"/>
  <c r="DD54" i="21"/>
  <c r="DD34" i="21"/>
  <c r="DD40" i="21"/>
  <c r="DD21" i="21"/>
  <c r="DD19" i="21"/>
  <c r="DD72" i="21"/>
  <c r="DD42" i="21"/>
  <c r="DD63" i="21"/>
  <c r="DD13" i="21"/>
  <c r="DD31" i="21"/>
  <c r="DD41" i="21"/>
  <c r="DD24" i="21"/>
  <c r="DD18" i="21"/>
  <c r="DD50" i="21"/>
  <c r="DD26" i="21"/>
  <c r="DD36" i="21"/>
  <c r="DD15" i="21"/>
  <c r="DD57" i="21"/>
  <c r="DD12" i="21"/>
  <c r="DD20" i="21"/>
  <c r="DD32" i="21"/>
  <c r="DD23" i="21"/>
  <c r="DD70" i="21"/>
  <c r="DD35" i="21"/>
  <c r="DE2" i="21" l="1"/>
  <c r="DE3" i="21"/>
  <c r="DE5" i="21"/>
  <c r="DD107" i="21"/>
  <c r="DD108" i="21"/>
  <c r="DD103" i="21"/>
  <c r="DD88" i="21"/>
  <c r="DD102" i="21"/>
  <c r="P22" i="21"/>
  <c r="DD73" i="21"/>
  <c r="DD85" i="21"/>
  <c r="DD86" i="21"/>
  <c r="DD93" i="21"/>
  <c r="DD120" i="21"/>
  <c r="DD92" i="21"/>
  <c r="DD126" i="21"/>
  <c r="DD90" i="21"/>
  <c r="DD82" i="21"/>
  <c r="DD97" i="21"/>
  <c r="DD127" i="21"/>
  <c r="DD112" i="21"/>
  <c r="P23" i="21"/>
  <c r="DD106" i="21"/>
  <c r="DD124" i="21"/>
  <c r="DD132" i="21"/>
  <c r="DD133" i="21"/>
  <c r="DD109" i="21"/>
  <c r="DD77" i="21"/>
  <c r="DD89" i="21"/>
  <c r="DD96" i="21"/>
  <c r="DD116" i="21"/>
  <c r="DD183" i="21"/>
  <c r="DD170" i="21"/>
  <c r="DD161" i="21"/>
  <c r="DD145" i="21"/>
  <c r="DD147" i="21"/>
  <c r="DD158" i="21"/>
  <c r="DD173" i="21"/>
  <c r="DD180" i="21"/>
  <c r="DD151" i="21"/>
  <c r="DD167" i="21"/>
  <c r="DD163" i="21"/>
  <c r="DD176" i="21"/>
  <c r="DD155" i="21"/>
  <c r="DD188" i="21"/>
  <c r="DD141" i="21"/>
  <c r="DD190" i="21"/>
  <c r="DD150" i="21"/>
  <c r="DD172" i="21"/>
  <c r="DD196" i="21"/>
  <c r="DD159" i="21"/>
  <c r="DD191" i="21"/>
  <c r="DD189" i="21"/>
  <c r="DD166" i="21"/>
  <c r="DD178" i="21"/>
  <c r="DD175" i="21"/>
  <c r="DD153" i="21"/>
  <c r="DD174" i="21"/>
  <c r="DD165" i="21"/>
  <c r="DD194" i="21"/>
  <c r="DD182" i="21"/>
  <c r="DD143" i="21"/>
  <c r="DD149" i="21"/>
  <c r="DD179" i="21"/>
  <c r="DD192" i="21"/>
  <c r="DD139" i="21"/>
  <c r="DD184" i="21"/>
  <c r="DD84" i="21"/>
  <c r="DD119" i="21"/>
  <c r="DD99" i="21"/>
  <c r="DD105" i="21"/>
  <c r="DD95" i="21"/>
  <c r="DD81" i="21"/>
  <c r="DD83" i="21"/>
  <c r="DD104" i="21"/>
  <c r="DD114" i="21"/>
  <c r="DD115" i="21"/>
  <c r="DD117" i="21"/>
  <c r="DD94" i="21"/>
  <c r="DD79" i="21"/>
  <c r="DD125" i="21"/>
  <c r="DD80" i="21"/>
  <c r="DD110" i="21"/>
  <c r="DD87" i="21"/>
  <c r="DD101" i="21"/>
  <c r="DD131" i="21"/>
  <c r="DD74" i="21"/>
  <c r="DD100" i="21"/>
  <c r="DD75" i="21"/>
  <c r="DD98" i="21"/>
  <c r="DD121" i="21"/>
  <c r="DD134" i="21"/>
  <c r="DD130" i="21"/>
  <c r="DD91" i="21"/>
  <c r="DD118" i="21"/>
  <c r="DD111" i="21"/>
  <c r="DD122" i="21"/>
  <c r="DD78" i="21"/>
  <c r="P25" i="21"/>
  <c r="DE4" i="21"/>
  <c r="P24" i="21" s="1"/>
  <c r="DD43" i="21"/>
  <c r="DD44" i="21"/>
  <c r="DD56" i="21"/>
  <c r="DD37" i="21"/>
  <c r="DD33" i="21"/>
  <c r="DD9" i="21"/>
  <c r="DD28" i="21"/>
  <c r="DD38" i="21"/>
  <c r="DD66" i="21"/>
  <c r="DD22" i="21"/>
  <c r="DD60" i="21"/>
  <c r="DD61" i="21"/>
  <c r="DD59" i="21"/>
  <c r="DD8" i="21"/>
  <c r="DD25" i="21"/>
  <c r="DD10" i="21"/>
  <c r="DD17" i="21"/>
  <c r="DD67" i="21"/>
  <c r="DD14" i="21"/>
  <c r="DD29" i="21"/>
  <c r="DD11" i="21"/>
  <c r="DD27" i="21"/>
  <c r="DD7" i="21"/>
  <c r="DD16" i="21"/>
  <c r="DD53" i="21"/>
  <c r="DD64" i="21"/>
  <c r="DD58" i="21"/>
  <c r="DD47" i="21"/>
  <c r="DD45" i="21"/>
  <c r="DD55" i="21"/>
  <c r="DD39" i="21"/>
  <c r="DD48" i="21"/>
  <c r="DD30" i="21"/>
  <c r="BH1" i="23"/>
  <c r="BI1" i="23"/>
  <c r="BJ1" i="23"/>
  <c r="BK1" i="23"/>
  <c r="BL1" i="23"/>
  <c r="BM1" i="23"/>
  <c r="BN1" i="23"/>
  <c r="BO1" i="23"/>
  <c r="BP1" i="23"/>
  <c r="BQ1" i="23"/>
  <c r="BR1" i="23"/>
  <c r="BS1" i="23"/>
  <c r="BT1" i="23"/>
  <c r="BU1" i="23"/>
  <c r="BV1" i="23"/>
  <c r="BW1" i="23"/>
  <c r="BX1" i="23"/>
  <c r="BY1" i="23"/>
  <c r="BZ1" i="23"/>
  <c r="CA1" i="23"/>
  <c r="CB1" i="23"/>
  <c r="CC1" i="23"/>
  <c r="CD1" i="23"/>
  <c r="CE1" i="23"/>
  <c r="CF1" i="23"/>
  <c r="Y1" i="19"/>
  <c r="Z1" i="19"/>
  <c r="AA1" i="19"/>
  <c r="AB1" i="19"/>
  <c r="AC1" i="19"/>
  <c r="AD1" i="19"/>
  <c r="AE1" i="19"/>
  <c r="AF1" i="19"/>
  <c r="AG1" i="19"/>
  <c r="AH1" i="19"/>
  <c r="AI1" i="19"/>
  <c r="AJ1" i="19"/>
  <c r="AK1" i="19"/>
  <c r="AL1" i="19"/>
  <c r="AM1" i="19"/>
  <c r="AN1" i="19"/>
  <c r="AO1" i="19"/>
  <c r="AP1" i="19"/>
  <c r="AQ1" i="19"/>
  <c r="AR1" i="19"/>
  <c r="AS1" i="19"/>
  <c r="AT1" i="19"/>
  <c r="AU1" i="19"/>
  <c r="AV1" i="19"/>
  <c r="AW1" i="19"/>
  <c r="AX1" i="19"/>
  <c r="AY1" i="19"/>
  <c r="AZ1" i="19"/>
  <c r="BA1" i="19"/>
  <c r="BB1" i="19"/>
  <c r="BC1" i="19"/>
  <c r="BD1" i="19"/>
  <c r="BE1" i="19"/>
  <c r="BF1" i="19"/>
  <c r="BG1" i="19"/>
  <c r="BH1" i="19"/>
  <c r="BI1" i="19"/>
  <c r="BJ1" i="19"/>
  <c r="BK1" i="19"/>
  <c r="BL1" i="19"/>
  <c r="BM1" i="19"/>
  <c r="BN1" i="19"/>
  <c r="BO1" i="19"/>
  <c r="BP1" i="19"/>
  <c r="BQ1" i="19"/>
  <c r="BR1" i="19"/>
  <c r="BS1" i="19"/>
  <c r="BT1" i="19"/>
  <c r="BU1" i="19"/>
  <c r="BV1" i="19"/>
  <c r="BW1" i="19"/>
  <c r="BX1" i="19"/>
  <c r="BY1" i="19"/>
  <c r="BZ1" i="19"/>
  <c r="CA1" i="19"/>
  <c r="CB1" i="19"/>
  <c r="CC1" i="19"/>
  <c r="CD1" i="19"/>
  <c r="CE1" i="19"/>
  <c r="CF1" i="19"/>
  <c r="CG1" i="19"/>
  <c r="CQ139" i="21"/>
  <c r="CR139" i="21"/>
  <c r="CT139" i="21"/>
  <c r="CU139" i="21"/>
  <c r="CV139" i="21"/>
  <c r="CX139" i="21"/>
  <c r="CY139" i="21"/>
  <c r="CZ139" i="21"/>
  <c r="DB139" i="21"/>
  <c r="DC139" i="21"/>
  <c r="CR197" i="21"/>
  <c r="CS197" i="21"/>
  <c r="CT197" i="21"/>
  <c r="CV197" i="21"/>
  <c r="CW197" i="21"/>
  <c r="CX197" i="21"/>
  <c r="CZ197" i="21"/>
  <c r="DA197" i="21"/>
  <c r="DB197" i="21"/>
  <c r="CQ163" i="21"/>
  <c r="CR163" i="21"/>
  <c r="CT163" i="21"/>
  <c r="CU163" i="21"/>
  <c r="CV163" i="21"/>
  <c r="CX163" i="21"/>
  <c r="CY163" i="21"/>
  <c r="CZ163" i="21"/>
  <c r="DB163" i="21"/>
  <c r="DC163" i="21"/>
  <c r="CQ179" i="21"/>
  <c r="CR179" i="21"/>
  <c r="CS179" i="21"/>
  <c r="CU179" i="21"/>
  <c r="CV179" i="21"/>
  <c r="CW179" i="21"/>
  <c r="CY179" i="21"/>
  <c r="CZ179" i="21"/>
  <c r="DA179" i="21"/>
  <c r="DC179" i="21"/>
  <c r="CQ140" i="21"/>
  <c r="CS140" i="21"/>
  <c r="CT140" i="21"/>
  <c r="CU140" i="21"/>
  <c r="CW140" i="21"/>
  <c r="CX140" i="21"/>
  <c r="CY140" i="21"/>
  <c r="DA140" i="21"/>
  <c r="DB140" i="21"/>
  <c r="DC140" i="21"/>
  <c r="CR152" i="21"/>
  <c r="CS152" i="21"/>
  <c r="CT152" i="21"/>
  <c r="CV152" i="21"/>
  <c r="CW152" i="21"/>
  <c r="CX152" i="21"/>
  <c r="CZ152" i="21"/>
  <c r="DA152" i="21"/>
  <c r="DB152" i="21"/>
  <c r="CQ151" i="21"/>
  <c r="CR151" i="21"/>
  <c r="CT151" i="21"/>
  <c r="CU151" i="21"/>
  <c r="CV151" i="21"/>
  <c r="CX151" i="21"/>
  <c r="CY151" i="21"/>
  <c r="CZ151" i="21"/>
  <c r="DB151" i="21"/>
  <c r="DC151" i="21"/>
  <c r="CQ193" i="21"/>
  <c r="CR193" i="21"/>
  <c r="CS193" i="21"/>
  <c r="CT193" i="21"/>
  <c r="CU193" i="21"/>
  <c r="CV193" i="21"/>
  <c r="CW193" i="21"/>
  <c r="CX193" i="21"/>
  <c r="CY193" i="21"/>
  <c r="CZ193" i="21"/>
  <c r="DA193" i="21"/>
  <c r="DB193" i="21"/>
  <c r="DC193" i="21"/>
  <c r="CQ164" i="21"/>
  <c r="CR164" i="21"/>
  <c r="CT164" i="21"/>
  <c r="CU164" i="21"/>
  <c r="CV164" i="21"/>
  <c r="CX164" i="21"/>
  <c r="CY164" i="21"/>
  <c r="CZ164" i="21"/>
  <c r="DB164" i="21"/>
  <c r="DC164" i="21"/>
  <c r="CQ158" i="21"/>
  <c r="CR158" i="21"/>
  <c r="CS158" i="21"/>
  <c r="CU158" i="21"/>
  <c r="CV158" i="21"/>
  <c r="CW158" i="21"/>
  <c r="CY158" i="21"/>
  <c r="CZ158" i="21"/>
  <c r="DA158" i="21"/>
  <c r="DC158" i="21"/>
  <c r="CQ180" i="21"/>
  <c r="CR180" i="21"/>
  <c r="CS180" i="21"/>
  <c r="CU180" i="21"/>
  <c r="CV180" i="21"/>
  <c r="CW180" i="21"/>
  <c r="CY180" i="21"/>
  <c r="CZ180" i="21"/>
  <c r="DA180" i="21"/>
  <c r="DC180" i="21"/>
  <c r="CQ181" i="21"/>
  <c r="CS181" i="21"/>
  <c r="CT181" i="21"/>
  <c r="CU181" i="21"/>
  <c r="CW181" i="21"/>
  <c r="CX181" i="21"/>
  <c r="CY181" i="21"/>
  <c r="DA181" i="21"/>
  <c r="DB181" i="21"/>
  <c r="DC181" i="21"/>
  <c r="CQ186" i="21"/>
  <c r="CR186" i="21"/>
  <c r="CT186" i="21"/>
  <c r="CU186" i="21"/>
  <c r="CV186" i="21"/>
  <c r="CX186" i="21"/>
  <c r="CY186" i="21"/>
  <c r="CZ186" i="21"/>
  <c r="DB186" i="21"/>
  <c r="DC186" i="21"/>
  <c r="CQ146" i="21"/>
  <c r="CR146" i="21"/>
  <c r="CT146" i="21"/>
  <c r="CU146" i="21"/>
  <c r="CV146" i="21"/>
  <c r="CX146" i="21"/>
  <c r="CY146" i="21"/>
  <c r="CZ146" i="21"/>
  <c r="DB146" i="21"/>
  <c r="DC146" i="21"/>
  <c r="CQ168" i="21"/>
  <c r="CR168" i="21"/>
  <c r="CS168" i="21"/>
  <c r="CT168" i="21"/>
  <c r="CU168" i="21"/>
  <c r="CV168" i="21"/>
  <c r="CW168" i="21"/>
  <c r="CX168" i="21"/>
  <c r="CY168" i="21"/>
  <c r="CZ168" i="21"/>
  <c r="DA168" i="21"/>
  <c r="DB168" i="21"/>
  <c r="DC168" i="21"/>
  <c r="CQ195" i="21"/>
  <c r="CR195" i="21"/>
  <c r="CS195" i="21"/>
  <c r="CT195" i="21"/>
  <c r="CU195" i="21"/>
  <c r="CV195" i="21"/>
  <c r="CW195" i="21"/>
  <c r="CX195" i="21"/>
  <c r="CY195" i="21"/>
  <c r="CZ195" i="21"/>
  <c r="DA195" i="21"/>
  <c r="DB195" i="21"/>
  <c r="DC195" i="21"/>
  <c r="CR144" i="21"/>
  <c r="CS144" i="21"/>
  <c r="CT144" i="21"/>
  <c r="CV144" i="21"/>
  <c r="CW144" i="21"/>
  <c r="CX144" i="21"/>
  <c r="CZ144" i="21"/>
  <c r="DA144" i="21"/>
  <c r="DB144" i="21"/>
  <c r="CQ147" i="21"/>
  <c r="CR147" i="21"/>
  <c r="CS147" i="21"/>
  <c r="CU147" i="21"/>
  <c r="CV147" i="21"/>
  <c r="CW147" i="21"/>
  <c r="CY147" i="21"/>
  <c r="CZ147" i="21"/>
  <c r="DA147" i="21"/>
  <c r="DC147" i="21"/>
  <c r="CR154" i="21"/>
  <c r="CS154" i="21"/>
  <c r="CT154" i="21"/>
  <c r="CV154" i="21"/>
  <c r="CW154" i="21"/>
  <c r="CX154" i="21"/>
  <c r="CZ154" i="21"/>
  <c r="DA154" i="21"/>
  <c r="DB154" i="21"/>
  <c r="CR171" i="21"/>
  <c r="CS171" i="21"/>
  <c r="CT171" i="21"/>
  <c r="CV171" i="21"/>
  <c r="CW171" i="21"/>
  <c r="CX171" i="21"/>
  <c r="CZ171" i="21"/>
  <c r="DA171" i="21"/>
  <c r="DB171" i="21"/>
  <c r="CQ145" i="21"/>
  <c r="CR145" i="21"/>
  <c r="CS145" i="21"/>
  <c r="CU145" i="21"/>
  <c r="CV145" i="21"/>
  <c r="CW145" i="21"/>
  <c r="CY145" i="21"/>
  <c r="CZ145" i="21"/>
  <c r="DA145" i="21"/>
  <c r="DC145" i="21"/>
  <c r="CR142" i="21"/>
  <c r="CS142" i="21"/>
  <c r="CT142" i="21"/>
  <c r="CV142" i="21"/>
  <c r="CW142" i="21"/>
  <c r="CX142" i="21"/>
  <c r="CZ142" i="21"/>
  <c r="DA142" i="21"/>
  <c r="DB142" i="21"/>
  <c r="CQ169" i="21"/>
  <c r="CS169" i="21"/>
  <c r="CT169" i="21"/>
  <c r="CU169" i="21"/>
  <c r="CW169" i="21"/>
  <c r="CX169" i="21"/>
  <c r="CY169" i="21"/>
  <c r="DA169" i="21"/>
  <c r="DB169" i="21"/>
  <c r="DC169" i="21"/>
  <c r="CQ148" i="21"/>
  <c r="CR148" i="21"/>
  <c r="CT148" i="21"/>
  <c r="CU148" i="21"/>
  <c r="CV148" i="21"/>
  <c r="CX148" i="21"/>
  <c r="CY148" i="21"/>
  <c r="CZ148" i="21"/>
  <c r="DB148" i="21"/>
  <c r="DC148" i="21"/>
  <c r="CQ161" i="21"/>
  <c r="CR161" i="21"/>
  <c r="CS161" i="21"/>
  <c r="CU161" i="21"/>
  <c r="CV161" i="21"/>
  <c r="CW161" i="21"/>
  <c r="CY161" i="21"/>
  <c r="CZ161" i="21"/>
  <c r="DA161" i="21"/>
  <c r="DC161" i="21"/>
  <c r="CR187" i="21"/>
  <c r="CS187" i="21"/>
  <c r="CT187" i="21"/>
  <c r="CV187" i="21"/>
  <c r="CW187" i="21"/>
  <c r="CX187" i="21"/>
  <c r="CZ187" i="21"/>
  <c r="DA187" i="21"/>
  <c r="DB187" i="21"/>
  <c r="CQ160" i="21"/>
  <c r="CS160" i="21"/>
  <c r="CT160" i="21"/>
  <c r="CU160" i="21"/>
  <c r="CW160" i="21"/>
  <c r="CX160" i="21"/>
  <c r="CY160" i="21"/>
  <c r="DA160" i="21"/>
  <c r="DB160" i="21"/>
  <c r="DC160" i="21"/>
  <c r="CQ177" i="21"/>
  <c r="CR177" i="21"/>
  <c r="CT177" i="21"/>
  <c r="CU177" i="21"/>
  <c r="CV177" i="21"/>
  <c r="CX177" i="21"/>
  <c r="CY177" i="21"/>
  <c r="CZ177" i="21"/>
  <c r="DB177" i="21"/>
  <c r="DC177" i="21"/>
  <c r="CQ170" i="21"/>
  <c r="CR170" i="21"/>
  <c r="CS170" i="21"/>
  <c r="CU170" i="21"/>
  <c r="CV170" i="21"/>
  <c r="CW170" i="21"/>
  <c r="CY170" i="21"/>
  <c r="CZ170" i="21"/>
  <c r="DA170" i="21"/>
  <c r="DC170" i="21"/>
  <c r="CR162" i="21"/>
  <c r="CS162" i="21"/>
  <c r="CV162" i="21"/>
  <c r="CW162" i="21"/>
  <c r="CZ162" i="21"/>
  <c r="DA162" i="21"/>
  <c r="DC183" i="21"/>
  <c r="DA183" i="21"/>
  <c r="CZ183" i="21"/>
  <c r="CY183" i="21"/>
  <c r="CW183" i="21"/>
  <c r="CV183" i="21"/>
  <c r="CU183" i="21"/>
  <c r="CS183" i="21"/>
  <c r="CR183" i="21"/>
  <c r="CQ183" i="21"/>
  <c r="AW1" i="18"/>
  <c r="AX1" i="18"/>
  <c r="AY1" i="18"/>
  <c r="AZ1" i="18"/>
  <c r="BA1" i="18"/>
  <c r="BB1" i="18"/>
  <c r="BC1" i="18"/>
  <c r="BD1" i="18"/>
  <c r="BE1" i="18"/>
  <c r="BF1" i="18"/>
  <c r="BG1" i="18"/>
  <c r="BH1" i="18"/>
  <c r="BI1" i="18"/>
  <c r="BJ1" i="18"/>
  <c r="BK1" i="18"/>
  <c r="BL1" i="18"/>
  <c r="BM1" i="18"/>
  <c r="BN1" i="18"/>
  <c r="BO1" i="18"/>
  <c r="BP1" i="18"/>
  <c r="BQ1" i="18"/>
  <c r="BR1" i="18"/>
  <c r="BS1" i="18"/>
  <c r="BT1" i="18"/>
  <c r="BU1" i="18"/>
  <c r="BV1" i="18"/>
  <c r="BW1" i="18"/>
  <c r="BX1" i="18"/>
  <c r="BY1" i="18"/>
  <c r="BZ1" i="18"/>
  <c r="CA1" i="18"/>
  <c r="CB1" i="18"/>
  <c r="CC1" i="18"/>
  <c r="CD1" i="18"/>
  <c r="CE1" i="18"/>
  <c r="CF1" i="18"/>
  <c r="CG1" i="18"/>
  <c r="Y1" i="18"/>
  <c r="Z1" i="18"/>
  <c r="AA1" i="18"/>
  <c r="AB1" i="18"/>
  <c r="AC1" i="18"/>
  <c r="AD1" i="18"/>
  <c r="AE1" i="18"/>
  <c r="AF1" i="18"/>
  <c r="AG1" i="18"/>
  <c r="AH1" i="18"/>
  <c r="AI1" i="18"/>
  <c r="AJ1" i="18"/>
  <c r="AK1" i="18"/>
  <c r="AL1" i="18"/>
  <c r="AM1" i="18"/>
  <c r="AN1" i="18"/>
  <c r="AO1" i="18"/>
  <c r="AP1" i="18"/>
  <c r="AQ1" i="18"/>
  <c r="AR1" i="18"/>
  <c r="AS1" i="18"/>
  <c r="AT1" i="18"/>
  <c r="AU1" i="18"/>
  <c r="AV1" i="18"/>
  <c r="CQ76" i="21"/>
  <c r="CR76" i="21"/>
  <c r="CS76" i="21"/>
  <c r="CT76" i="21"/>
  <c r="CU76" i="21"/>
  <c r="CV76" i="21"/>
  <c r="CW76" i="21"/>
  <c r="CX76" i="21"/>
  <c r="CY76" i="21"/>
  <c r="CZ76" i="21"/>
  <c r="DA76" i="21"/>
  <c r="DB76" i="21"/>
  <c r="DC76" i="21"/>
  <c r="CS85" i="21"/>
  <c r="CT85" i="21"/>
  <c r="CW85" i="21"/>
  <c r="CX85" i="21"/>
  <c r="DA85" i="21"/>
  <c r="DB85" i="21"/>
  <c r="CT120" i="21"/>
  <c r="CX120" i="21"/>
  <c r="DB120" i="21"/>
  <c r="CT89" i="21"/>
  <c r="CX89" i="21"/>
  <c r="DB89" i="21"/>
  <c r="CQ102" i="21"/>
  <c r="CT102" i="21"/>
  <c r="CU102" i="21"/>
  <c r="CX102" i="21"/>
  <c r="CY102" i="21"/>
  <c r="DB102" i="21"/>
  <c r="DC102" i="21"/>
  <c r="CR128" i="21"/>
  <c r="CS128" i="21"/>
  <c r="CV128" i="21"/>
  <c r="CW128" i="21"/>
  <c r="CZ128" i="21"/>
  <c r="DA128" i="21"/>
  <c r="CR82" i="21"/>
  <c r="CV82" i="21"/>
  <c r="CZ82" i="21"/>
  <c r="CQ103" i="21"/>
  <c r="CS103" i="21"/>
  <c r="CU103" i="21"/>
  <c r="CW103" i="21"/>
  <c r="CY103" i="21"/>
  <c r="DA103" i="21"/>
  <c r="DC103" i="21"/>
  <c r="CS113" i="21"/>
  <c r="CT113" i="21"/>
  <c r="CW113" i="21"/>
  <c r="CX113" i="21"/>
  <c r="DA113" i="21"/>
  <c r="DB113" i="21"/>
  <c r="CR73" i="21"/>
  <c r="CS73" i="21"/>
  <c r="CT73" i="21"/>
  <c r="CV73" i="21"/>
  <c r="CW73" i="21"/>
  <c r="CX73" i="21"/>
  <c r="CZ73" i="21"/>
  <c r="DA73" i="21"/>
  <c r="DB73" i="21"/>
  <c r="CQ107" i="21"/>
  <c r="CR107" i="21"/>
  <c r="CS107" i="21"/>
  <c r="CU107" i="21"/>
  <c r="CV107" i="21"/>
  <c r="CW107" i="21"/>
  <c r="CY107" i="21"/>
  <c r="CZ107" i="21"/>
  <c r="DA107" i="21"/>
  <c r="DC107" i="21"/>
  <c r="CQ108" i="21"/>
  <c r="CT108" i="21"/>
  <c r="CU108" i="21"/>
  <c r="CX108" i="21"/>
  <c r="CY108" i="21"/>
  <c r="DB108" i="21"/>
  <c r="DC108" i="21"/>
  <c r="CQ129" i="21"/>
  <c r="CT129" i="21"/>
  <c r="CU129" i="21"/>
  <c r="CX129" i="21"/>
  <c r="CY129" i="21"/>
  <c r="DB129" i="21"/>
  <c r="DC129" i="21"/>
  <c r="CS86" i="21"/>
  <c r="DA86" i="21"/>
  <c r="CQ123" i="21"/>
  <c r="CR123" i="21"/>
  <c r="CS123" i="21"/>
  <c r="CT123" i="21"/>
  <c r="CU123" i="21"/>
  <c r="CV123" i="21"/>
  <c r="CW123" i="21"/>
  <c r="CX123" i="21"/>
  <c r="CY123" i="21"/>
  <c r="CZ123" i="21"/>
  <c r="DA123" i="21"/>
  <c r="DB123" i="21"/>
  <c r="DC123" i="21"/>
  <c r="CQ93" i="21"/>
  <c r="CU93" i="21"/>
  <c r="CY93" i="21"/>
  <c r="DC93" i="21"/>
  <c r="CY51" i="21"/>
  <c r="CZ51" i="21"/>
  <c r="DA51" i="21"/>
  <c r="DB51" i="21"/>
  <c r="DC51" i="21"/>
  <c r="CY62" i="21"/>
  <c r="CZ62" i="21"/>
  <c r="DA62" i="21"/>
  <c r="DB62" i="21"/>
  <c r="DC62" i="21"/>
  <c r="CY68" i="21"/>
  <c r="CZ68" i="21"/>
  <c r="DA68" i="21"/>
  <c r="DB68" i="21"/>
  <c r="DC68" i="21"/>
  <c r="CY71" i="21"/>
  <c r="CZ71" i="21"/>
  <c r="DA71" i="21"/>
  <c r="DB71" i="21"/>
  <c r="DC71" i="21"/>
  <c r="CY52" i="21"/>
  <c r="CZ52" i="21"/>
  <c r="DA52" i="21"/>
  <c r="DB52" i="21"/>
  <c r="DC52" i="21"/>
  <c r="CY46" i="21"/>
  <c r="CZ46" i="21"/>
  <c r="DA46" i="21"/>
  <c r="DB46" i="21"/>
  <c r="DC46" i="21"/>
  <c r="CY49" i="21"/>
  <c r="CZ49" i="21"/>
  <c r="DA49" i="21"/>
  <c r="DB49" i="21"/>
  <c r="DC49" i="21"/>
  <c r="CY14" i="21"/>
  <c r="CZ14" i="21"/>
  <c r="DA14" i="21"/>
  <c r="DB14" i="21"/>
  <c r="DC14" i="21"/>
  <c r="CY69" i="21"/>
  <c r="CZ69" i="21"/>
  <c r="DA69" i="21"/>
  <c r="DB69" i="21"/>
  <c r="DC69" i="21"/>
  <c r="CY54" i="21"/>
  <c r="CZ54" i="21"/>
  <c r="DA54" i="21"/>
  <c r="DB54" i="21"/>
  <c r="DC54" i="21"/>
  <c r="CY34" i="21"/>
  <c r="CZ34" i="21"/>
  <c r="DA34" i="21"/>
  <c r="DB34" i="21"/>
  <c r="DC34" i="21"/>
  <c r="CY40" i="21"/>
  <c r="CZ40" i="21"/>
  <c r="DA40" i="21"/>
  <c r="DB40" i="21"/>
  <c r="DC40" i="21"/>
  <c r="CY21" i="21"/>
  <c r="CZ21" i="21"/>
  <c r="DA21" i="21"/>
  <c r="DB21" i="21"/>
  <c r="DC21" i="21"/>
  <c r="CY19" i="21"/>
  <c r="CZ19" i="21"/>
  <c r="DA19" i="21"/>
  <c r="DB19" i="21"/>
  <c r="DC19" i="21"/>
  <c r="CY72" i="21"/>
  <c r="CZ72" i="21"/>
  <c r="DA72" i="21"/>
  <c r="DB72" i="21"/>
  <c r="DC72" i="21"/>
  <c r="CY42" i="21"/>
  <c r="CZ42" i="21"/>
  <c r="DA42" i="21"/>
  <c r="DB42" i="21"/>
  <c r="DC42" i="21"/>
  <c r="CY63" i="21"/>
  <c r="CZ63" i="21"/>
  <c r="DA63" i="21"/>
  <c r="DB63" i="21"/>
  <c r="DC63" i="21"/>
  <c r="CY13" i="21"/>
  <c r="CZ13" i="21"/>
  <c r="DA13" i="21"/>
  <c r="DB13" i="21"/>
  <c r="DC13" i="21"/>
  <c r="CY31" i="21"/>
  <c r="CZ31" i="21"/>
  <c r="DA31" i="21"/>
  <c r="DB31" i="21"/>
  <c r="DC31" i="21"/>
  <c r="CY41" i="21"/>
  <c r="CZ41" i="21"/>
  <c r="DA41" i="21"/>
  <c r="DB41" i="21"/>
  <c r="DC41" i="21"/>
  <c r="CY24" i="21"/>
  <c r="CZ24" i="21"/>
  <c r="DA24" i="21"/>
  <c r="DB24" i="21"/>
  <c r="DC24" i="21"/>
  <c r="CY18" i="21"/>
  <c r="CZ18" i="21"/>
  <c r="DA18" i="21"/>
  <c r="DB18" i="21"/>
  <c r="DC18" i="21"/>
  <c r="CY50" i="21"/>
  <c r="CZ50" i="21"/>
  <c r="DA50" i="21"/>
  <c r="DB50" i="21"/>
  <c r="DC50" i="21"/>
  <c r="CY26" i="21"/>
  <c r="CZ26" i="21"/>
  <c r="DA26" i="21"/>
  <c r="DB26" i="21"/>
  <c r="DC26" i="21"/>
  <c r="CY36" i="21"/>
  <c r="CZ36" i="21"/>
  <c r="DA36" i="21"/>
  <c r="DB36" i="21"/>
  <c r="DC36" i="21"/>
  <c r="CY15" i="21"/>
  <c r="CZ15" i="21"/>
  <c r="DA15" i="21"/>
  <c r="DB15" i="21"/>
  <c r="DC15" i="21"/>
  <c r="CY57" i="21"/>
  <c r="CZ57" i="21"/>
  <c r="DA57" i="21"/>
  <c r="DB57" i="21"/>
  <c r="DC57" i="21"/>
  <c r="CY12" i="21"/>
  <c r="CZ12" i="21"/>
  <c r="DA12" i="21"/>
  <c r="DB12" i="21"/>
  <c r="DC12" i="21"/>
  <c r="CY20" i="21"/>
  <c r="CZ20" i="21"/>
  <c r="DA20" i="21"/>
  <c r="DB20" i="21"/>
  <c r="DC20" i="21"/>
  <c r="CY32" i="21"/>
  <c r="CZ32" i="21"/>
  <c r="DA32" i="21"/>
  <c r="DB32" i="21"/>
  <c r="DC32" i="21"/>
  <c r="CY23" i="21"/>
  <c r="CZ23" i="21"/>
  <c r="DA23" i="21"/>
  <c r="DB23" i="21"/>
  <c r="DC23" i="21"/>
  <c r="CY70" i="21"/>
  <c r="CZ70" i="21"/>
  <c r="DA70" i="21"/>
  <c r="DB70" i="21"/>
  <c r="DC70" i="21"/>
  <c r="DC35" i="21"/>
  <c r="DB35" i="21"/>
  <c r="DA35" i="21"/>
  <c r="CZ35" i="21"/>
  <c r="CY35" i="21"/>
  <c r="CX51" i="21"/>
  <c r="CX68" i="21"/>
  <c r="CX52" i="21"/>
  <c r="CX46" i="21"/>
  <c r="CX49" i="21"/>
  <c r="CX14" i="21"/>
  <c r="CX69" i="21"/>
  <c r="CX34" i="21"/>
  <c r="CX40" i="21"/>
  <c r="CX21" i="21"/>
  <c r="CX72" i="21"/>
  <c r="CX42" i="21"/>
  <c r="CX63" i="21"/>
  <c r="CX13" i="21"/>
  <c r="CX31" i="21"/>
  <c r="CX24" i="21"/>
  <c r="CX50" i="21"/>
  <c r="CX26" i="21"/>
  <c r="CX36" i="21"/>
  <c r="CX15" i="21"/>
  <c r="CX12" i="21"/>
  <c r="CX32" i="21"/>
  <c r="CX23" i="21"/>
  <c r="CX70" i="21"/>
  <c r="CX17" i="21"/>
  <c r="CX35" i="21"/>
  <c r="CW51" i="21"/>
  <c r="CW68" i="21"/>
  <c r="CW71" i="21"/>
  <c r="CW52" i="21"/>
  <c r="CW46" i="21"/>
  <c r="CW65" i="21"/>
  <c r="CW69" i="21"/>
  <c r="CW54" i="21"/>
  <c r="CW21" i="21"/>
  <c r="CW19" i="21"/>
  <c r="CW72" i="21"/>
  <c r="CW42" i="21"/>
  <c r="CW63" i="21"/>
  <c r="CW13" i="21"/>
  <c r="CW41" i="21"/>
  <c r="CW18" i="21"/>
  <c r="CW50" i="21"/>
  <c r="CW36" i="21"/>
  <c r="CW15" i="21"/>
  <c r="CW57" i="21"/>
  <c r="CW12" i="21"/>
  <c r="CW20" i="21"/>
  <c r="CW32" i="21"/>
  <c r="CW23" i="21"/>
  <c r="CW70" i="21"/>
  <c r="CW17" i="21"/>
  <c r="CW35" i="21"/>
  <c r="CV51" i="21"/>
  <c r="CV68" i="21"/>
  <c r="CV52" i="21"/>
  <c r="CV46" i="21"/>
  <c r="CV65" i="21"/>
  <c r="CV69" i="21"/>
  <c r="CV21" i="21"/>
  <c r="CV72" i="21"/>
  <c r="CV42" i="21"/>
  <c r="CV63" i="21"/>
  <c r="CV13" i="21"/>
  <c r="CV24" i="21"/>
  <c r="CV50" i="21"/>
  <c r="CV26" i="21"/>
  <c r="CV36" i="21"/>
  <c r="CV15" i="21"/>
  <c r="CV12" i="21"/>
  <c r="CV32" i="21"/>
  <c r="CV23" i="21"/>
  <c r="CV70" i="21"/>
  <c r="CV17" i="21"/>
  <c r="CV35" i="21"/>
  <c r="CU51" i="21"/>
  <c r="CU68" i="21"/>
  <c r="CU71" i="21"/>
  <c r="CU52" i="21"/>
  <c r="CU65" i="21"/>
  <c r="CU69" i="21"/>
  <c r="CU21" i="21"/>
  <c r="CU72" i="21"/>
  <c r="CU42" i="21"/>
  <c r="CU63" i="21"/>
  <c r="CU13" i="21"/>
  <c r="CU24" i="21"/>
  <c r="CU18" i="21"/>
  <c r="CU50" i="21"/>
  <c r="CU26" i="21"/>
  <c r="CU36" i="21"/>
  <c r="CU15" i="21"/>
  <c r="CU12" i="21"/>
  <c r="CU32" i="21"/>
  <c r="CU70" i="21"/>
  <c r="CU17" i="21"/>
  <c r="CU35" i="21"/>
  <c r="CT51" i="21"/>
  <c r="CT71" i="21"/>
  <c r="CT52" i="21"/>
  <c r="CT46" i="21"/>
  <c r="CT65" i="21"/>
  <c r="CT69" i="21"/>
  <c r="CT21" i="21"/>
  <c r="CT42" i="21"/>
  <c r="CT63" i="21"/>
  <c r="CT13" i="21"/>
  <c r="CT24" i="21"/>
  <c r="CT18" i="21"/>
  <c r="CT50" i="21"/>
  <c r="CT36" i="21"/>
  <c r="CT15" i="21"/>
  <c r="CT12" i="21"/>
  <c r="CT32" i="21"/>
  <c r="CT23" i="21"/>
  <c r="CT70" i="21"/>
  <c r="CT17" i="21"/>
  <c r="CT35" i="21"/>
  <c r="CS28" i="21"/>
  <c r="CS62" i="21"/>
  <c r="CS52" i="21"/>
  <c r="CS46" i="21"/>
  <c r="CS49" i="21"/>
  <c r="CS14" i="21"/>
  <c r="CS69" i="21"/>
  <c r="CS54" i="21"/>
  <c r="CS34" i="21"/>
  <c r="CS40" i="21"/>
  <c r="CS21" i="21"/>
  <c r="CS19" i="21"/>
  <c r="CS63" i="21"/>
  <c r="CS13" i="21"/>
  <c r="CS31" i="21"/>
  <c r="CS41" i="21"/>
  <c r="CS24" i="21"/>
  <c r="CS50" i="21"/>
  <c r="CS26" i="21"/>
  <c r="CS36" i="21"/>
  <c r="CS15" i="21"/>
  <c r="CS57" i="21"/>
  <c r="CS20" i="21"/>
  <c r="CS32" i="21"/>
  <c r="CS23" i="21"/>
  <c r="CS35" i="21"/>
  <c r="CR28" i="21"/>
  <c r="CR62" i="21"/>
  <c r="CR68" i="21"/>
  <c r="CR71" i="21"/>
  <c r="CR52" i="21"/>
  <c r="CR49" i="21"/>
  <c r="CR14" i="21"/>
  <c r="CR69" i="21"/>
  <c r="CR54" i="21"/>
  <c r="CR34" i="21"/>
  <c r="CR40" i="21"/>
  <c r="CR21" i="21"/>
  <c r="CR19" i="21"/>
  <c r="CR72" i="21"/>
  <c r="CR63" i="21"/>
  <c r="CR13" i="21"/>
  <c r="CR31" i="21"/>
  <c r="CR41" i="21"/>
  <c r="CR18" i="21"/>
  <c r="CR50" i="21"/>
  <c r="CR26" i="21"/>
  <c r="CR36" i="21"/>
  <c r="CR15" i="21"/>
  <c r="CR57" i="21"/>
  <c r="CR20" i="21"/>
  <c r="CR32" i="21"/>
  <c r="CR35" i="21"/>
  <c r="CQ65" i="21"/>
  <c r="CQ21" i="21"/>
  <c r="CQ13" i="21"/>
  <c r="CQ36" i="21"/>
  <c r="CQ15" i="21"/>
  <c r="CQ12" i="21"/>
  <c r="CQ28" i="21"/>
  <c r="CQ30" i="21"/>
  <c r="CQ16" i="21"/>
  <c r="CQ9" i="21"/>
  <c r="CQ48" i="21"/>
  <c r="CQ7" i="21"/>
  <c r="CQ62" i="21"/>
  <c r="CQ39" i="21"/>
  <c r="CQ25" i="21"/>
  <c r="CQ33" i="21"/>
  <c r="CQ37" i="21"/>
  <c r="CQ45" i="21"/>
  <c r="CQ29" i="21"/>
  <c r="CQ59" i="21"/>
  <c r="CQ68" i="21"/>
  <c r="CQ52" i="21"/>
  <c r="CQ56" i="21"/>
  <c r="CQ35" i="21"/>
  <c r="J189" i="23"/>
  <c r="I189" i="23" s="1"/>
  <c r="G189" i="23" s="1"/>
  <c r="H189" i="23" s="1"/>
  <c r="F189" i="23"/>
  <c r="E189" i="23"/>
  <c r="J188" i="23"/>
  <c r="I188" i="23" s="1"/>
  <c r="G188" i="23" s="1"/>
  <c r="H188" i="23" s="1"/>
  <c r="F188" i="23"/>
  <c r="E188" i="23"/>
  <c r="J187" i="23"/>
  <c r="I187" i="23" s="1"/>
  <c r="G187" i="23" s="1"/>
  <c r="H187" i="23" s="1"/>
  <c r="F187" i="23"/>
  <c r="E187" i="23"/>
  <c r="J186" i="23"/>
  <c r="I186" i="23" s="1"/>
  <c r="G186" i="23" s="1"/>
  <c r="H186" i="23" s="1"/>
  <c r="F186" i="23"/>
  <c r="E186" i="23"/>
  <c r="J185" i="23"/>
  <c r="I185" i="23" s="1"/>
  <c r="G185" i="23" s="1"/>
  <c r="H185" i="23" s="1"/>
  <c r="F185" i="23"/>
  <c r="E185" i="23"/>
  <c r="J184" i="23"/>
  <c r="I184" i="23" s="1"/>
  <c r="G184" i="23" s="1"/>
  <c r="H184" i="23" s="1"/>
  <c r="F184" i="23"/>
  <c r="E184" i="23"/>
  <c r="J183" i="23"/>
  <c r="I183" i="23" s="1"/>
  <c r="G183" i="23" s="1"/>
  <c r="H183" i="23" s="1"/>
  <c r="F183" i="23"/>
  <c r="E183" i="23"/>
  <c r="J182" i="23"/>
  <c r="I182" i="23" s="1"/>
  <c r="G182" i="23" s="1"/>
  <c r="H182" i="23" s="1"/>
  <c r="F182" i="23"/>
  <c r="E182" i="23"/>
  <c r="J181" i="23"/>
  <c r="I181" i="23" s="1"/>
  <c r="G181" i="23" s="1"/>
  <c r="H181" i="23" s="1"/>
  <c r="F181" i="23"/>
  <c r="E181" i="23"/>
  <c r="J180" i="23"/>
  <c r="I180" i="23" s="1"/>
  <c r="G180" i="23" s="1"/>
  <c r="H180" i="23" s="1"/>
  <c r="F180" i="23"/>
  <c r="E180" i="23"/>
  <c r="J179" i="23"/>
  <c r="I179" i="23" s="1"/>
  <c r="G179" i="23" s="1"/>
  <c r="H179" i="23" s="1"/>
  <c r="F179" i="23"/>
  <c r="E179" i="23"/>
  <c r="J178" i="23"/>
  <c r="I178" i="23" s="1"/>
  <c r="G178" i="23" s="1"/>
  <c r="H178" i="23" s="1"/>
  <c r="F178" i="23"/>
  <c r="E178" i="23"/>
  <c r="J177" i="23"/>
  <c r="I177" i="23" s="1"/>
  <c r="G177" i="23" s="1"/>
  <c r="H177" i="23" s="1"/>
  <c r="F177" i="23"/>
  <c r="E177" i="23"/>
  <c r="J176" i="23"/>
  <c r="I176" i="23" s="1"/>
  <c r="G176" i="23" s="1"/>
  <c r="H176" i="23" s="1"/>
  <c r="F176" i="23"/>
  <c r="E176" i="23"/>
  <c r="J175" i="23"/>
  <c r="I175" i="23" s="1"/>
  <c r="G175" i="23" s="1"/>
  <c r="H175" i="23" s="1"/>
  <c r="F175" i="23"/>
  <c r="E175" i="23"/>
  <c r="J174" i="23"/>
  <c r="I174" i="23" s="1"/>
  <c r="G174" i="23" s="1"/>
  <c r="H174" i="23" s="1"/>
  <c r="F174" i="23"/>
  <c r="E174" i="23"/>
  <c r="J173" i="23"/>
  <c r="I173" i="23" s="1"/>
  <c r="G173" i="23" s="1"/>
  <c r="H173" i="23" s="1"/>
  <c r="F173" i="23"/>
  <c r="E173" i="23"/>
  <c r="J172" i="23"/>
  <c r="I172" i="23" s="1"/>
  <c r="G172" i="23" s="1"/>
  <c r="H172" i="23" s="1"/>
  <c r="F172" i="23"/>
  <c r="E172" i="23"/>
  <c r="J171" i="23"/>
  <c r="I171" i="23" s="1"/>
  <c r="G171" i="23" s="1"/>
  <c r="H171" i="23" s="1"/>
  <c r="F171" i="23"/>
  <c r="E171" i="23"/>
  <c r="J170" i="23"/>
  <c r="I170" i="23" s="1"/>
  <c r="G170" i="23" s="1"/>
  <c r="H170" i="23" s="1"/>
  <c r="F170" i="23"/>
  <c r="E170" i="23"/>
  <c r="J169" i="23"/>
  <c r="I169" i="23" s="1"/>
  <c r="G169" i="23" s="1"/>
  <c r="H169" i="23" s="1"/>
  <c r="F169" i="23"/>
  <c r="E169" i="23"/>
  <c r="J168" i="23"/>
  <c r="I168" i="23" s="1"/>
  <c r="G168" i="23" s="1"/>
  <c r="H168" i="23" s="1"/>
  <c r="F168" i="23"/>
  <c r="E168" i="23"/>
  <c r="J167" i="23"/>
  <c r="I167" i="23" s="1"/>
  <c r="G167" i="23" s="1"/>
  <c r="H167" i="23" s="1"/>
  <c r="F167" i="23"/>
  <c r="E167" i="23"/>
  <c r="J166" i="23"/>
  <c r="I166" i="23" s="1"/>
  <c r="G166" i="23" s="1"/>
  <c r="H166" i="23" s="1"/>
  <c r="F166" i="23"/>
  <c r="E166" i="23"/>
  <c r="J165" i="23"/>
  <c r="I165" i="23" s="1"/>
  <c r="G165" i="23" s="1"/>
  <c r="H165" i="23" s="1"/>
  <c r="F165" i="23"/>
  <c r="E165" i="23"/>
  <c r="J164" i="23"/>
  <c r="I164" i="23" s="1"/>
  <c r="G164" i="23" s="1"/>
  <c r="H164" i="23" s="1"/>
  <c r="F164" i="23"/>
  <c r="E164" i="23"/>
  <c r="J163" i="23"/>
  <c r="I163" i="23" s="1"/>
  <c r="G163" i="23" s="1"/>
  <c r="H163" i="23" s="1"/>
  <c r="F163" i="23"/>
  <c r="E163" i="23"/>
  <c r="J162" i="23"/>
  <c r="I162" i="23" s="1"/>
  <c r="G162" i="23" s="1"/>
  <c r="H162" i="23" s="1"/>
  <c r="F162" i="23"/>
  <c r="E162" i="23"/>
  <c r="J161" i="23"/>
  <c r="I161" i="23" s="1"/>
  <c r="G161" i="23" s="1"/>
  <c r="H161" i="23" s="1"/>
  <c r="F161" i="23"/>
  <c r="E161" i="23"/>
  <c r="J160" i="23"/>
  <c r="I160" i="23" s="1"/>
  <c r="G160" i="23" s="1"/>
  <c r="H160" i="23" s="1"/>
  <c r="F160" i="23"/>
  <c r="E160" i="23"/>
  <c r="J159" i="23"/>
  <c r="I159" i="23" s="1"/>
  <c r="G159" i="23" s="1"/>
  <c r="H159" i="23" s="1"/>
  <c r="F159" i="23"/>
  <c r="E159" i="23"/>
  <c r="J158" i="23"/>
  <c r="I158" i="23" s="1"/>
  <c r="G158" i="23" s="1"/>
  <c r="H158" i="23" s="1"/>
  <c r="F158" i="23"/>
  <c r="E158" i="23"/>
  <c r="J157" i="23"/>
  <c r="I157" i="23" s="1"/>
  <c r="G157" i="23" s="1"/>
  <c r="H157" i="23" s="1"/>
  <c r="F157" i="23"/>
  <c r="E157" i="23"/>
  <c r="J156" i="23"/>
  <c r="I156" i="23" s="1"/>
  <c r="G156" i="23" s="1"/>
  <c r="H156" i="23" s="1"/>
  <c r="F156" i="23"/>
  <c r="E156" i="23"/>
  <c r="J155" i="23"/>
  <c r="I155" i="23" s="1"/>
  <c r="G155" i="23" s="1"/>
  <c r="H155" i="23" s="1"/>
  <c r="F155" i="23"/>
  <c r="E155" i="23"/>
  <c r="J154" i="23"/>
  <c r="I154" i="23" s="1"/>
  <c r="G154" i="23" s="1"/>
  <c r="H154" i="23" s="1"/>
  <c r="F154" i="23"/>
  <c r="E154" i="23"/>
  <c r="J153" i="23"/>
  <c r="I153" i="23" s="1"/>
  <c r="G153" i="23" s="1"/>
  <c r="H153" i="23" s="1"/>
  <c r="F153" i="23"/>
  <c r="E153" i="23"/>
  <c r="J152" i="23"/>
  <c r="I152" i="23" s="1"/>
  <c r="G152" i="23" s="1"/>
  <c r="H152" i="23" s="1"/>
  <c r="F152" i="23"/>
  <c r="E152" i="23"/>
  <c r="J151" i="23"/>
  <c r="I151" i="23" s="1"/>
  <c r="G151" i="23" s="1"/>
  <c r="H151" i="23" s="1"/>
  <c r="F151" i="23"/>
  <c r="E151" i="23"/>
  <c r="J150" i="23"/>
  <c r="I150" i="23" s="1"/>
  <c r="G150" i="23" s="1"/>
  <c r="H150" i="23" s="1"/>
  <c r="F150" i="23"/>
  <c r="E150" i="23"/>
  <c r="J149" i="23"/>
  <c r="I149" i="23" s="1"/>
  <c r="G149" i="23" s="1"/>
  <c r="H149" i="23" s="1"/>
  <c r="F149" i="23"/>
  <c r="E149" i="23"/>
  <c r="J148" i="23"/>
  <c r="I148" i="23" s="1"/>
  <c r="G148" i="23" s="1"/>
  <c r="H148" i="23" s="1"/>
  <c r="F148" i="23"/>
  <c r="E148" i="23"/>
  <c r="J147" i="23"/>
  <c r="I147" i="23" s="1"/>
  <c r="G147" i="23" s="1"/>
  <c r="H147" i="23" s="1"/>
  <c r="F147" i="23"/>
  <c r="E147" i="23"/>
  <c r="J146" i="23"/>
  <c r="I146" i="23" s="1"/>
  <c r="G146" i="23" s="1"/>
  <c r="H146" i="23" s="1"/>
  <c r="E146" i="23"/>
  <c r="F146" i="23" s="1"/>
  <c r="J145" i="23"/>
  <c r="I145" i="23" s="1"/>
  <c r="G145" i="23" s="1"/>
  <c r="H145" i="23" s="1"/>
  <c r="E145" i="23"/>
  <c r="F145" i="23" s="1"/>
  <c r="J144" i="23"/>
  <c r="I144" i="23" s="1"/>
  <c r="G144" i="23" s="1"/>
  <c r="H144" i="23" s="1"/>
  <c r="E144" i="23"/>
  <c r="F144" i="23" s="1"/>
  <c r="J143" i="23"/>
  <c r="I143" i="23" s="1"/>
  <c r="G143" i="23" s="1"/>
  <c r="H143" i="23" s="1"/>
  <c r="E143" i="23"/>
  <c r="F143" i="23" s="1"/>
  <c r="J142" i="23"/>
  <c r="I142" i="23" s="1"/>
  <c r="G142" i="23" s="1"/>
  <c r="H142" i="23" s="1"/>
  <c r="E142" i="23"/>
  <c r="F142" i="23" s="1"/>
  <c r="J141" i="23"/>
  <c r="I141" i="23" s="1"/>
  <c r="G141" i="23" s="1"/>
  <c r="H141" i="23" s="1"/>
  <c r="E141" i="23"/>
  <c r="F141" i="23" s="1"/>
  <c r="J140" i="23"/>
  <c r="I140" i="23" s="1"/>
  <c r="G140" i="23" s="1"/>
  <c r="H140" i="23" s="1"/>
  <c r="E140" i="23"/>
  <c r="F140" i="23" s="1"/>
  <c r="J139" i="23"/>
  <c r="I139" i="23" s="1"/>
  <c r="G139" i="23" s="1"/>
  <c r="H139" i="23" s="1"/>
  <c r="E139" i="23"/>
  <c r="F139" i="23" s="1"/>
  <c r="J138" i="23"/>
  <c r="I138" i="23" s="1"/>
  <c r="G138" i="23" s="1"/>
  <c r="H138" i="23" s="1"/>
  <c r="E138" i="23"/>
  <c r="F138" i="23" s="1"/>
  <c r="J137" i="23"/>
  <c r="I137" i="23" s="1"/>
  <c r="G137" i="23" s="1"/>
  <c r="H137" i="23" s="1"/>
  <c r="E137" i="23"/>
  <c r="F137" i="23" s="1"/>
  <c r="J136" i="23"/>
  <c r="I136" i="23" s="1"/>
  <c r="G136" i="23" s="1"/>
  <c r="H136" i="23" s="1"/>
  <c r="E136" i="23"/>
  <c r="F136" i="23" s="1"/>
  <c r="J135" i="23"/>
  <c r="I135" i="23" s="1"/>
  <c r="G135" i="23" s="1"/>
  <c r="H135" i="23" s="1"/>
  <c r="E135" i="23"/>
  <c r="F135" i="23" s="1"/>
  <c r="J134" i="23"/>
  <c r="I134" i="23" s="1"/>
  <c r="G134" i="23" s="1"/>
  <c r="H134" i="23" s="1"/>
  <c r="E134" i="23"/>
  <c r="F134" i="23" s="1"/>
  <c r="J133" i="23"/>
  <c r="I133" i="23" s="1"/>
  <c r="G133" i="23" s="1"/>
  <c r="H133" i="23" s="1"/>
  <c r="E133" i="23"/>
  <c r="F133" i="23" s="1"/>
  <c r="J132" i="23"/>
  <c r="I132" i="23" s="1"/>
  <c r="G132" i="23" s="1"/>
  <c r="H132" i="23" s="1"/>
  <c r="E132" i="23"/>
  <c r="F132" i="23" s="1"/>
  <c r="J131" i="23"/>
  <c r="I131" i="23" s="1"/>
  <c r="G131" i="23" s="1"/>
  <c r="H131" i="23" s="1"/>
  <c r="E131" i="23"/>
  <c r="F131" i="23" s="1"/>
  <c r="J130" i="23"/>
  <c r="I130" i="23" s="1"/>
  <c r="G130" i="23" s="1"/>
  <c r="H130" i="23" s="1"/>
  <c r="E130" i="23"/>
  <c r="F130" i="23" s="1"/>
  <c r="J129" i="23"/>
  <c r="I129" i="23" s="1"/>
  <c r="G129" i="23" s="1"/>
  <c r="H129" i="23" s="1"/>
  <c r="E129" i="23"/>
  <c r="F129" i="23" s="1"/>
  <c r="J128" i="23"/>
  <c r="I128" i="23" s="1"/>
  <c r="G128" i="23" s="1"/>
  <c r="H128" i="23" s="1"/>
  <c r="E128" i="23"/>
  <c r="F128" i="23" s="1"/>
  <c r="J127" i="23"/>
  <c r="I127" i="23" s="1"/>
  <c r="G127" i="23" s="1"/>
  <c r="H127" i="23" s="1"/>
  <c r="E127" i="23"/>
  <c r="F127" i="23" s="1"/>
  <c r="J126" i="23"/>
  <c r="I126" i="23" s="1"/>
  <c r="G126" i="23" s="1"/>
  <c r="H126" i="23" s="1"/>
  <c r="E126" i="23"/>
  <c r="F126" i="23" s="1"/>
  <c r="J125" i="23"/>
  <c r="I125" i="23" s="1"/>
  <c r="G125" i="23" s="1"/>
  <c r="H125" i="23" s="1"/>
  <c r="E125" i="23"/>
  <c r="F125" i="23" s="1"/>
  <c r="J124" i="23"/>
  <c r="I124" i="23" s="1"/>
  <c r="G124" i="23" s="1"/>
  <c r="H124" i="23" s="1"/>
  <c r="E124" i="23"/>
  <c r="F124" i="23" s="1"/>
  <c r="J123" i="23"/>
  <c r="I123" i="23" s="1"/>
  <c r="G123" i="23" s="1"/>
  <c r="H123" i="23" s="1"/>
  <c r="E123" i="23"/>
  <c r="F123" i="23" s="1"/>
  <c r="J122" i="23"/>
  <c r="I122" i="23" s="1"/>
  <c r="G122" i="23" s="1"/>
  <c r="H122" i="23" s="1"/>
  <c r="E122" i="23"/>
  <c r="F122" i="23" s="1"/>
  <c r="J121" i="23"/>
  <c r="I121" i="23" s="1"/>
  <c r="G121" i="23" s="1"/>
  <c r="H121" i="23" s="1"/>
  <c r="E121" i="23"/>
  <c r="F121" i="23" s="1"/>
  <c r="J120" i="23"/>
  <c r="I120" i="23" s="1"/>
  <c r="G120" i="23" s="1"/>
  <c r="H120" i="23" s="1"/>
  <c r="E120" i="23"/>
  <c r="F120" i="23" s="1"/>
  <c r="J119" i="23"/>
  <c r="I119" i="23" s="1"/>
  <c r="G119" i="23" s="1"/>
  <c r="H119" i="23" s="1"/>
  <c r="E119" i="23"/>
  <c r="F119" i="23" s="1"/>
  <c r="J118" i="23"/>
  <c r="I118" i="23" s="1"/>
  <c r="G118" i="23" s="1"/>
  <c r="H118" i="23" s="1"/>
  <c r="E118" i="23"/>
  <c r="F118" i="23" s="1"/>
  <c r="J117" i="23"/>
  <c r="I117" i="23" s="1"/>
  <c r="G117" i="23" s="1"/>
  <c r="H117" i="23" s="1"/>
  <c r="E117" i="23"/>
  <c r="F117" i="23" s="1"/>
  <c r="J116" i="23"/>
  <c r="I116" i="23" s="1"/>
  <c r="G116" i="23" s="1"/>
  <c r="H116" i="23" s="1"/>
  <c r="E116" i="23"/>
  <c r="F116" i="23" s="1"/>
  <c r="J115" i="23"/>
  <c r="I115" i="23" s="1"/>
  <c r="G115" i="23" s="1"/>
  <c r="H115" i="23" s="1"/>
  <c r="E115" i="23"/>
  <c r="F115" i="23" s="1"/>
  <c r="J114" i="23"/>
  <c r="I114" i="23" s="1"/>
  <c r="G114" i="23" s="1"/>
  <c r="H114" i="23" s="1"/>
  <c r="E114" i="23"/>
  <c r="F114" i="23" s="1"/>
  <c r="J113" i="23"/>
  <c r="I113" i="23" s="1"/>
  <c r="G113" i="23" s="1"/>
  <c r="H113" i="23" s="1"/>
  <c r="E113" i="23"/>
  <c r="F113" i="23" s="1"/>
  <c r="J112" i="23"/>
  <c r="I112" i="23" s="1"/>
  <c r="G112" i="23" s="1"/>
  <c r="H112" i="23" s="1"/>
  <c r="E112" i="23"/>
  <c r="F112" i="23" s="1"/>
  <c r="J111" i="23"/>
  <c r="I111" i="23" s="1"/>
  <c r="G111" i="23" s="1"/>
  <c r="H111" i="23" s="1"/>
  <c r="E111" i="23"/>
  <c r="F111" i="23" s="1"/>
  <c r="J110" i="23"/>
  <c r="I110" i="23" s="1"/>
  <c r="G110" i="23" s="1"/>
  <c r="H110" i="23" s="1"/>
  <c r="F110" i="23"/>
  <c r="E110" i="23"/>
  <c r="J109" i="23"/>
  <c r="I109" i="23" s="1"/>
  <c r="G109" i="23" s="1"/>
  <c r="H109" i="23" s="1"/>
  <c r="F109" i="23"/>
  <c r="E109" i="23"/>
  <c r="J108" i="23"/>
  <c r="I108" i="23" s="1"/>
  <c r="G108" i="23" s="1"/>
  <c r="H108" i="23" s="1"/>
  <c r="F108" i="23"/>
  <c r="E108" i="23"/>
  <c r="J107" i="23"/>
  <c r="I107" i="23" s="1"/>
  <c r="G107" i="23" s="1"/>
  <c r="H107" i="23" s="1"/>
  <c r="F107" i="23"/>
  <c r="E107" i="23"/>
  <c r="J106" i="23"/>
  <c r="I106" i="23" s="1"/>
  <c r="G106" i="23" s="1"/>
  <c r="H106" i="23" s="1"/>
  <c r="F106" i="23"/>
  <c r="E106" i="23"/>
  <c r="J105" i="23"/>
  <c r="I105" i="23" s="1"/>
  <c r="G105" i="23" s="1"/>
  <c r="H105" i="23" s="1"/>
  <c r="F105" i="23"/>
  <c r="E105" i="23"/>
  <c r="J104" i="23"/>
  <c r="I104" i="23" s="1"/>
  <c r="G104" i="23" s="1"/>
  <c r="H104" i="23" s="1"/>
  <c r="F104" i="23"/>
  <c r="E104" i="23"/>
  <c r="J103" i="23"/>
  <c r="I103" i="23" s="1"/>
  <c r="G103" i="23" s="1"/>
  <c r="H103" i="23" s="1"/>
  <c r="F103" i="23"/>
  <c r="E103" i="23"/>
  <c r="J102" i="23"/>
  <c r="I102" i="23" s="1"/>
  <c r="G102" i="23" s="1"/>
  <c r="H102" i="23" s="1"/>
  <c r="F102" i="23"/>
  <c r="E102" i="23"/>
  <c r="J101" i="23"/>
  <c r="I101" i="23" s="1"/>
  <c r="G101" i="23" s="1"/>
  <c r="H101" i="23" s="1"/>
  <c r="F101" i="23"/>
  <c r="E101" i="23"/>
  <c r="J100" i="23"/>
  <c r="I100" i="23" s="1"/>
  <c r="G100" i="23" s="1"/>
  <c r="H100" i="23" s="1"/>
  <c r="F100" i="23"/>
  <c r="E100" i="23"/>
  <c r="J99" i="23"/>
  <c r="I99" i="23" s="1"/>
  <c r="G99" i="23" s="1"/>
  <c r="H99" i="23" s="1"/>
  <c r="F99" i="23"/>
  <c r="E99" i="23"/>
  <c r="J98" i="23"/>
  <c r="I98" i="23" s="1"/>
  <c r="G98" i="23" s="1"/>
  <c r="H98" i="23" s="1"/>
  <c r="F98" i="23"/>
  <c r="E98" i="23"/>
  <c r="J97" i="23"/>
  <c r="I97" i="23" s="1"/>
  <c r="G97" i="23" s="1"/>
  <c r="H97" i="23" s="1"/>
  <c r="F97" i="23"/>
  <c r="E97" i="23"/>
  <c r="J96" i="23"/>
  <c r="I96" i="23" s="1"/>
  <c r="G96" i="23" s="1"/>
  <c r="H96" i="23" s="1"/>
  <c r="F96" i="23"/>
  <c r="E96" i="23"/>
  <c r="J95" i="23"/>
  <c r="I95" i="23" s="1"/>
  <c r="G95" i="23" s="1"/>
  <c r="H95" i="23" s="1"/>
  <c r="F95" i="23"/>
  <c r="E95" i="23"/>
  <c r="J94" i="23"/>
  <c r="I94" i="23" s="1"/>
  <c r="G94" i="23" s="1"/>
  <c r="H94" i="23" s="1"/>
  <c r="F94" i="23"/>
  <c r="E94" i="23"/>
  <c r="J93" i="23"/>
  <c r="I93" i="23" s="1"/>
  <c r="G93" i="23" s="1"/>
  <c r="H93" i="23" s="1"/>
  <c r="F93" i="23"/>
  <c r="E93" i="23"/>
  <c r="J92" i="23"/>
  <c r="I92" i="23" s="1"/>
  <c r="G92" i="23" s="1"/>
  <c r="H92" i="23" s="1"/>
  <c r="F92" i="23"/>
  <c r="E92" i="23"/>
  <c r="J91" i="23"/>
  <c r="I91" i="23" s="1"/>
  <c r="G91" i="23" s="1"/>
  <c r="H91" i="23" s="1"/>
  <c r="F91" i="23"/>
  <c r="E91" i="23"/>
  <c r="J90" i="23"/>
  <c r="I90" i="23" s="1"/>
  <c r="G90" i="23" s="1"/>
  <c r="H90" i="23" s="1"/>
  <c r="F90" i="23"/>
  <c r="E90" i="23"/>
  <c r="J89" i="23"/>
  <c r="I89" i="23" s="1"/>
  <c r="G89" i="23" s="1"/>
  <c r="H89" i="23" s="1"/>
  <c r="F89" i="23"/>
  <c r="E89" i="23"/>
  <c r="J88" i="23"/>
  <c r="I88" i="23" s="1"/>
  <c r="G88" i="23" s="1"/>
  <c r="H88" i="23" s="1"/>
  <c r="F88" i="23"/>
  <c r="E88" i="23"/>
  <c r="J87" i="23"/>
  <c r="I87" i="23" s="1"/>
  <c r="G87" i="23" s="1"/>
  <c r="H87" i="23" s="1"/>
  <c r="F87" i="23"/>
  <c r="E87" i="23"/>
  <c r="J86" i="23"/>
  <c r="I86" i="23" s="1"/>
  <c r="G86" i="23" s="1"/>
  <c r="H86" i="23" s="1"/>
  <c r="F86" i="23"/>
  <c r="E86" i="23"/>
  <c r="J85" i="23"/>
  <c r="I85" i="23" s="1"/>
  <c r="G85" i="23" s="1"/>
  <c r="H85" i="23" s="1"/>
  <c r="F85" i="23"/>
  <c r="E85" i="23"/>
  <c r="J84" i="23"/>
  <c r="I84" i="23" s="1"/>
  <c r="G84" i="23" s="1"/>
  <c r="H84" i="23" s="1"/>
  <c r="F84" i="23"/>
  <c r="E84" i="23"/>
  <c r="J83" i="23"/>
  <c r="I83" i="23" s="1"/>
  <c r="G83" i="23" s="1"/>
  <c r="H83" i="23" s="1"/>
  <c r="F83" i="23"/>
  <c r="E83" i="23"/>
  <c r="J82" i="23"/>
  <c r="I82" i="23" s="1"/>
  <c r="G82" i="23" s="1"/>
  <c r="H82" i="23" s="1"/>
  <c r="F82" i="23"/>
  <c r="E82" i="23"/>
  <c r="J81" i="23"/>
  <c r="I81" i="23" s="1"/>
  <c r="G81" i="23" s="1"/>
  <c r="H81" i="23" s="1"/>
  <c r="F81" i="23"/>
  <c r="E81" i="23"/>
  <c r="J80" i="23"/>
  <c r="I80" i="23" s="1"/>
  <c r="G80" i="23" s="1"/>
  <c r="H80" i="23" s="1"/>
  <c r="F80" i="23"/>
  <c r="E80" i="23"/>
  <c r="J79" i="23"/>
  <c r="I79" i="23" s="1"/>
  <c r="G79" i="23" s="1"/>
  <c r="H79" i="23" s="1"/>
  <c r="F79" i="23"/>
  <c r="E79" i="23"/>
  <c r="J78" i="23"/>
  <c r="I78" i="23" s="1"/>
  <c r="G78" i="23" s="1"/>
  <c r="H78" i="23" s="1"/>
  <c r="F78" i="23"/>
  <c r="E78" i="23"/>
  <c r="J77" i="23"/>
  <c r="I77" i="23" s="1"/>
  <c r="G77" i="23" s="1"/>
  <c r="H77" i="23" s="1"/>
  <c r="F77" i="23"/>
  <c r="E77" i="23"/>
  <c r="J76" i="23"/>
  <c r="I76" i="23" s="1"/>
  <c r="G76" i="23" s="1"/>
  <c r="H76" i="23" s="1"/>
  <c r="F76" i="23"/>
  <c r="E76" i="23"/>
  <c r="J75" i="23"/>
  <c r="I75" i="23" s="1"/>
  <c r="G75" i="23" s="1"/>
  <c r="H75" i="23" s="1"/>
  <c r="F75" i="23"/>
  <c r="E75" i="23"/>
  <c r="J74" i="23"/>
  <c r="I74" i="23" s="1"/>
  <c r="G74" i="23" s="1"/>
  <c r="H74" i="23" s="1"/>
  <c r="F74" i="23"/>
  <c r="E74" i="23"/>
  <c r="J73" i="23"/>
  <c r="I73" i="23" s="1"/>
  <c r="G73" i="23" s="1"/>
  <c r="H73" i="23" s="1"/>
  <c r="F73" i="23"/>
  <c r="E73" i="23"/>
  <c r="J72" i="23"/>
  <c r="I72" i="23" s="1"/>
  <c r="G72" i="23" s="1"/>
  <c r="H72" i="23" s="1"/>
  <c r="F72" i="23"/>
  <c r="E72" i="23"/>
  <c r="J71" i="23"/>
  <c r="I71" i="23" s="1"/>
  <c r="G71" i="23" s="1"/>
  <c r="H71" i="23" s="1"/>
  <c r="F71" i="23"/>
  <c r="E71" i="23"/>
  <c r="J70" i="23"/>
  <c r="I70" i="23" s="1"/>
  <c r="G70" i="23" s="1"/>
  <c r="H70" i="23" s="1"/>
  <c r="F70" i="23"/>
  <c r="E70" i="23"/>
  <c r="J69" i="23"/>
  <c r="I69" i="23" s="1"/>
  <c r="G69" i="23" s="1"/>
  <c r="H69" i="23" s="1"/>
  <c r="F69" i="23"/>
  <c r="E69" i="23"/>
  <c r="J68" i="23"/>
  <c r="I68" i="23" s="1"/>
  <c r="G68" i="23" s="1"/>
  <c r="H68" i="23" s="1"/>
  <c r="F68" i="23"/>
  <c r="E68" i="23"/>
  <c r="J67" i="23"/>
  <c r="I67" i="23" s="1"/>
  <c r="G67" i="23" s="1"/>
  <c r="H67" i="23" s="1"/>
  <c r="F67" i="23"/>
  <c r="E67" i="23"/>
  <c r="J66" i="23"/>
  <c r="I66" i="23" s="1"/>
  <c r="G66" i="23" s="1"/>
  <c r="H66" i="23" s="1"/>
  <c r="F66" i="23"/>
  <c r="E66" i="23"/>
  <c r="J65" i="23"/>
  <c r="I65" i="23" s="1"/>
  <c r="G65" i="23" s="1"/>
  <c r="H65" i="23" s="1"/>
  <c r="F65" i="23"/>
  <c r="E65" i="23"/>
  <c r="J64" i="23"/>
  <c r="I64" i="23" s="1"/>
  <c r="G64" i="23" s="1"/>
  <c r="H64" i="23" s="1"/>
  <c r="F64" i="23"/>
  <c r="E64" i="23"/>
  <c r="J63" i="23"/>
  <c r="I63" i="23" s="1"/>
  <c r="G63" i="23" s="1"/>
  <c r="H63" i="23" s="1"/>
  <c r="F63" i="23"/>
  <c r="E63" i="23"/>
  <c r="J62" i="23"/>
  <c r="I62" i="23" s="1"/>
  <c r="G62" i="23" s="1"/>
  <c r="H62" i="23" s="1"/>
  <c r="F62" i="23"/>
  <c r="E62" i="23"/>
  <c r="J61" i="23"/>
  <c r="I61" i="23" s="1"/>
  <c r="G61" i="23" s="1"/>
  <c r="H61" i="23" s="1"/>
  <c r="F61" i="23"/>
  <c r="E61" i="23"/>
  <c r="J60" i="23"/>
  <c r="I60" i="23" s="1"/>
  <c r="G60" i="23" s="1"/>
  <c r="H60" i="23" s="1"/>
  <c r="F60" i="23"/>
  <c r="E60" i="23"/>
  <c r="J59" i="23"/>
  <c r="I59" i="23" s="1"/>
  <c r="G59" i="23" s="1"/>
  <c r="H59" i="23" s="1"/>
  <c r="F59" i="23"/>
  <c r="E59" i="23"/>
  <c r="J58" i="23"/>
  <c r="I58" i="23" s="1"/>
  <c r="G58" i="23" s="1"/>
  <c r="H58" i="23" s="1"/>
  <c r="F58" i="23"/>
  <c r="E58" i="23"/>
  <c r="J57" i="23"/>
  <c r="I57" i="23" s="1"/>
  <c r="G57" i="23" s="1"/>
  <c r="H57" i="23" s="1"/>
  <c r="F57" i="23"/>
  <c r="E57" i="23"/>
  <c r="J56" i="23"/>
  <c r="I56" i="23" s="1"/>
  <c r="G56" i="23" s="1"/>
  <c r="H56" i="23" s="1"/>
  <c r="F56" i="23"/>
  <c r="E56" i="23"/>
  <c r="J55" i="23"/>
  <c r="I55" i="23" s="1"/>
  <c r="G55" i="23" s="1"/>
  <c r="H55" i="23" s="1"/>
  <c r="F55" i="23"/>
  <c r="E55" i="23"/>
  <c r="J54" i="23"/>
  <c r="I54" i="23" s="1"/>
  <c r="G54" i="23" s="1"/>
  <c r="H54" i="23" s="1"/>
  <c r="F54" i="23"/>
  <c r="E54" i="23"/>
  <c r="J53" i="23"/>
  <c r="I53" i="23" s="1"/>
  <c r="G53" i="23" s="1"/>
  <c r="H53" i="23" s="1"/>
  <c r="F53" i="23"/>
  <c r="E53" i="23"/>
  <c r="J52" i="23"/>
  <c r="I52" i="23" s="1"/>
  <c r="G52" i="23" s="1"/>
  <c r="H52" i="23" s="1"/>
  <c r="F52" i="23"/>
  <c r="E52" i="23"/>
  <c r="J51" i="23"/>
  <c r="I51" i="23" s="1"/>
  <c r="G51" i="23" s="1"/>
  <c r="H51" i="23" s="1"/>
  <c r="F51" i="23"/>
  <c r="E51" i="23"/>
  <c r="J50" i="23"/>
  <c r="I50" i="23" s="1"/>
  <c r="G50" i="23" s="1"/>
  <c r="H50" i="23" s="1"/>
  <c r="F50" i="23"/>
  <c r="E50" i="23"/>
  <c r="J49" i="23"/>
  <c r="I49" i="23" s="1"/>
  <c r="G49" i="23" s="1"/>
  <c r="H49" i="23" s="1"/>
  <c r="F49" i="23"/>
  <c r="E49" i="23"/>
  <c r="J48" i="23"/>
  <c r="I48" i="23" s="1"/>
  <c r="G48" i="23" s="1"/>
  <c r="H48" i="23" s="1"/>
  <c r="F48" i="23"/>
  <c r="E48" i="23"/>
  <c r="J47" i="23"/>
  <c r="I47" i="23" s="1"/>
  <c r="G47" i="23" s="1"/>
  <c r="H47" i="23" s="1"/>
  <c r="F47" i="23"/>
  <c r="E47" i="23"/>
  <c r="J46" i="23"/>
  <c r="I46" i="23" s="1"/>
  <c r="G46" i="23" s="1"/>
  <c r="H46" i="23" s="1"/>
  <c r="F46" i="23"/>
  <c r="E46" i="23"/>
  <c r="J45" i="23"/>
  <c r="I45" i="23" s="1"/>
  <c r="G45" i="23" s="1"/>
  <c r="H45" i="23" s="1"/>
  <c r="F45" i="23"/>
  <c r="E45" i="23"/>
  <c r="J44" i="23"/>
  <c r="I44" i="23" s="1"/>
  <c r="G44" i="23" s="1"/>
  <c r="H44" i="23" s="1"/>
  <c r="F44" i="23"/>
  <c r="E44" i="23"/>
  <c r="J43" i="23"/>
  <c r="I43" i="23" s="1"/>
  <c r="G43" i="23" s="1"/>
  <c r="H43" i="23" s="1"/>
  <c r="F43" i="23"/>
  <c r="E43" i="23"/>
  <c r="J42" i="23"/>
  <c r="I42" i="23" s="1"/>
  <c r="G42" i="23" s="1"/>
  <c r="H42" i="23" s="1"/>
  <c r="F42" i="23"/>
  <c r="E42" i="23"/>
  <c r="J41" i="23"/>
  <c r="I41" i="23" s="1"/>
  <c r="G41" i="23" s="1"/>
  <c r="H41" i="23" s="1"/>
  <c r="F41" i="23"/>
  <c r="E41" i="23"/>
  <c r="J40" i="23"/>
  <c r="I40" i="23" s="1"/>
  <c r="G40" i="23" s="1"/>
  <c r="H40" i="23" s="1"/>
  <c r="F40" i="23"/>
  <c r="E40" i="23"/>
  <c r="J39" i="23"/>
  <c r="I39" i="23" s="1"/>
  <c r="G39" i="23" s="1"/>
  <c r="H39" i="23" s="1"/>
  <c r="F39" i="23"/>
  <c r="E39" i="23"/>
  <c r="J38" i="23"/>
  <c r="I38" i="23" s="1"/>
  <c r="G38" i="23" s="1"/>
  <c r="H38" i="23" s="1"/>
  <c r="F38" i="23"/>
  <c r="E38" i="23"/>
  <c r="J37" i="23"/>
  <c r="I37" i="23" s="1"/>
  <c r="G37" i="23" s="1"/>
  <c r="H37" i="23" s="1"/>
  <c r="F37" i="23"/>
  <c r="E37" i="23"/>
  <c r="J36" i="23"/>
  <c r="I36" i="23" s="1"/>
  <c r="G36" i="23" s="1"/>
  <c r="H36" i="23" s="1"/>
  <c r="F36" i="23"/>
  <c r="E36" i="23"/>
  <c r="J35" i="23"/>
  <c r="I35" i="23" s="1"/>
  <c r="G35" i="23" s="1"/>
  <c r="H35" i="23" s="1"/>
  <c r="F35" i="23"/>
  <c r="E35" i="23"/>
  <c r="J34" i="23"/>
  <c r="I34" i="23" s="1"/>
  <c r="G34" i="23" s="1"/>
  <c r="H34" i="23" s="1"/>
  <c r="F34" i="23"/>
  <c r="E34" i="23"/>
  <c r="J33" i="23"/>
  <c r="I33" i="23" s="1"/>
  <c r="G33" i="23" s="1"/>
  <c r="H33" i="23" s="1"/>
  <c r="F33" i="23"/>
  <c r="E33" i="23"/>
  <c r="J32" i="23"/>
  <c r="I32" i="23" s="1"/>
  <c r="G32" i="23" s="1"/>
  <c r="H32" i="23" s="1"/>
  <c r="F32" i="23"/>
  <c r="E32" i="23"/>
  <c r="J31" i="23"/>
  <c r="I31" i="23" s="1"/>
  <c r="G31" i="23" s="1"/>
  <c r="H31" i="23" s="1"/>
  <c r="F31" i="23"/>
  <c r="E31" i="23"/>
  <c r="J30" i="23"/>
  <c r="I30" i="23" s="1"/>
  <c r="G30" i="23" s="1"/>
  <c r="H30" i="23" s="1"/>
  <c r="F30" i="23"/>
  <c r="E30" i="23"/>
  <c r="J29" i="23"/>
  <c r="I29" i="23" s="1"/>
  <c r="G29" i="23" s="1"/>
  <c r="H29" i="23" s="1"/>
  <c r="F29" i="23"/>
  <c r="E29" i="23"/>
  <c r="J28" i="23"/>
  <c r="I28" i="23" s="1"/>
  <c r="G28" i="23" s="1"/>
  <c r="H28" i="23" s="1"/>
  <c r="F28" i="23"/>
  <c r="E28" i="23"/>
  <c r="J27" i="23"/>
  <c r="I27" i="23" s="1"/>
  <c r="G27" i="23" s="1"/>
  <c r="H27" i="23" s="1"/>
  <c r="E27" i="23"/>
  <c r="F27" i="23" s="1"/>
  <c r="J26" i="23"/>
  <c r="I26" i="23" s="1"/>
  <c r="G26" i="23" s="1"/>
  <c r="H26" i="23" s="1"/>
  <c r="E26" i="23"/>
  <c r="F26" i="23" s="1"/>
  <c r="J25" i="23"/>
  <c r="I25" i="23" s="1"/>
  <c r="G25" i="23" s="1"/>
  <c r="H25" i="23" s="1"/>
  <c r="E25" i="23"/>
  <c r="F25" i="23" s="1"/>
  <c r="J24" i="23"/>
  <c r="I24" i="23" s="1"/>
  <c r="G24" i="23" s="1"/>
  <c r="H24" i="23" s="1"/>
  <c r="E24" i="23"/>
  <c r="F24" i="23" s="1"/>
  <c r="J23" i="23"/>
  <c r="I23" i="23" s="1"/>
  <c r="G23" i="23" s="1"/>
  <c r="H23" i="23" s="1"/>
  <c r="E23" i="23"/>
  <c r="F23" i="23" s="1"/>
  <c r="J22" i="23"/>
  <c r="I22" i="23" s="1"/>
  <c r="G22" i="23" s="1"/>
  <c r="H22" i="23" s="1"/>
  <c r="E22" i="23"/>
  <c r="F22" i="23" s="1"/>
  <c r="J21" i="23"/>
  <c r="I21" i="23" s="1"/>
  <c r="G21" i="23" s="1"/>
  <c r="H21" i="23" s="1"/>
  <c r="E21" i="23"/>
  <c r="F21" i="23" s="1"/>
  <c r="J20" i="23"/>
  <c r="I20" i="23" s="1"/>
  <c r="G20" i="23" s="1"/>
  <c r="H20" i="23" s="1"/>
  <c r="E20" i="23"/>
  <c r="F20" i="23" s="1"/>
  <c r="J19" i="23"/>
  <c r="I19" i="23" s="1"/>
  <c r="G19" i="23" s="1"/>
  <c r="H19" i="23" s="1"/>
  <c r="E19" i="23"/>
  <c r="F19" i="23" s="1"/>
  <c r="J18" i="23"/>
  <c r="I18" i="23" s="1"/>
  <c r="G18" i="23" s="1"/>
  <c r="H18" i="23" s="1"/>
  <c r="E18" i="23"/>
  <c r="F18" i="23" s="1"/>
  <c r="J17" i="23"/>
  <c r="I17" i="23" s="1"/>
  <c r="G17" i="23" s="1"/>
  <c r="H17" i="23" s="1"/>
  <c r="E17" i="23"/>
  <c r="F17" i="23" s="1"/>
  <c r="J16" i="23"/>
  <c r="I16" i="23" s="1"/>
  <c r="G16" i="23" s="1"/>
  <c r="H16" i="23" s="1"/>
  <c r="E16" i="23"/>
  <c r="F16" i="23" s="1"/>
  <c r="J15" i="23"/>
  <c r="I15" i="23" s="1"/>
  <c r="G15" i="23" s="1"/>
  <c r="H15" i="23" s="1"/>
  <c r="E15" i="23"/>
  <c r="F15" i="23" s="1"/>
  <c r="J14" i="23"/>
  <c r="I14" i="23" s="1"/>
  <c r="G14" i="23" s="1"/>
  <c r="H14" i="23" s="1"/>
  <c r="E14" i="23"/>
  <c r="F14" i="23" s="1"/>
  <c r="J13" i="23"/>
  <c r="I13" i="23" s="1"/>
  <c r="G13" i="23" s="1"/>
  <c r="H13" i="23" s="1"/>
  <c r="E13" i="23"/>
  <c r="F13" i="23" s="1"/>
  <c r="J12" i="23"/>
  <c r="I12" i="23" s="1"/>
  <c r="G12" i="23" s="1"/>
  <c r="H12" i="23" s="1"/>
  <c r="E12" i="23"/>
  <c r="F12" i="23" s="1"/>
  <c r="J11" i="23"/>
  <c r="I11" i="23" s="1"/>
  <c r="G11" i="23" s="1"/>
  <c r="H11" i="23" s="1"/>
  <c r="E11" i="23"/>
  <c r="F11" i="23" s="1"/>
  <c r="J10" i="23"/>
  <c r="I10" i="23" s="1"/>
  <c r="G10" i="23" s="1"/>
  <c r="H10" i="23" s="1"/>
  <c r="E10" i="23"/>
  <c r="F10" i="23" s="1"/>
  <c r="J9" i="23"/>
  <c r="I9" i="23" s="1"/>
  <c r="G9" i="23" s="1"/>
  <c r="H9" i="23" s="1"/>
  <c r="E9" i="23"/>
  <c r="F9" i="23" s="1"/>
  <c r="J8" i="23"/>
  <c r="I8" i="23" s="1"/>
  <c r="G8" i="23" s="1"/>
  <c r="H8" i="23" s="1"/>
  <c r="E8" i="23"/>
  <c r="F8" i="23" s="1"/>
  <c r="J7" i="23"/>
  <c r="I7" i="23" s="1"/>
  <c r="G7" i="23" s="1"/>
  <c r="H7" i="23" s="1"/>
  <c r="E7" i="23"/>
  <c r="F7" i="23" s="1"/>
  <c r="J6" i="23"/>
  <c r="I6" i="23" s="1"/>
  <c r="G6" i="23" s="1"/>
  <c r="H6" i="23" s="1"/>
  <c r="E6" i="23"/>
  <c r="F6" i="23" s="1"/>
  <c r="J5" i="23"/>
  <c r="I5" i="23" s="1"/>
  <c r="G5" i="23" s="1"/>
  <c r="H5" i="23" s="1"/>
  <c r="E5" i="23"/>
  <c r="F5" i="23" s="1"/>
  <c r="J4" i="23"/>
  <c r="I4" i="23" s="1"/>
  <c r="G4" i="23" s="1"/>
  <c r="H4" i="23" s="1"/>
  <c r="E4" i="23"/>
  <c r="F4" i="23" s="1"/>
  <c r="J3" i="23"/>
  <c r="I3" i="23" s="1"/>
  <c r="E3" i="23"/>
  <c r="F3" i="23" s="1"/>
  <c r="BG1" i="23"/>
  <c r="BF1" i="23"/>
  <c r="BE1" i="23"/>
  <c r="BD1" i="23"/>
  <c r="BC1" i="23"/>
  <c r="BB1" i="23"/>
  <c r="BA1" i="23"/>
  <c r="AZ1" i="23"/>
  <c r="AY1" i="23"/>
  <c r="AX1" i="23"/>
  <c r="AW1" i="23"/>
  <c r="AV1" i="23"/>
  <c r="AU1" i="23"/>
  <c r="AT1" i="23"/>
  <c r="AS1" i="23"/>
  <c r="AR1" i="23"/>
  <c r="AQ1" i="23"/>
  <c r="AP1" i="23"/>
  <c r="AO1" i="23"/>
  <c r="AN1" i="23"/>
  <c r="AM1" i="23"/>
  <c r="AL1" i="23"/>
  <c r="AK1" i="23"/>
  <c r="AJ1" i="23"/>
  <c r="AI1" i="23"/>
  <c r="AH1" i="23"/>
  <c r="AG1" i="23"/>
  <c r="AF1" i="23"/>
  <c r="AE1" i="23"/>
  <c r="AD1" i="23"/>
  <c r="AC1" i="23"/>
  <c r="AB1" i="23"/>
  <c r="AA1" i="23"/>
  <c r="Z1" i="23"/>
  <c r="Y1" i="23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DD2" i="21" l="1"/>
  <c r="O22" i="21" s="1"/>
  <c r="DD3" i="21"/>
  <c r="O23" i="21" s="1"/>
  <c r="DD5" i="21"/>
  <c r="O25" i="21" s="1"/>
  <c r="CY82" i="21"/>
  <c r="CQ82" i="21"/>
  <c r="CV85" i="21"/>
  <c r="DA93" i="21"/>
  <c r="CW93" i="21"/>
  <c r="CS93" i="21"/>
  <c r="DA129" i="21"/>
  <c r="CW129" i="21"/>
  <c r="CS129" i="21"/>
  <c r="DC113" i="21"/>
  <c r="CY113" i="21"/>
  <c r="CU113" i="21"/>
  <c r="CQ113" i="21"/>
  <c r="DB82" i="21"/>
  <c r="CX82" i="21"/>
  <c r="CT82" i="21"/>
  <c r="DC128" i="21"/>
  <c r="CY128" i="21"/>
  <c r="CU128" i="21"/>
  <c r="CQ128" i="21"/>
  <c r="CU85" i="21"/>
  <c r="CQ85" i="21"/>
  <c r="DC82" i="21"/>
  <c r="CU82" i="21"/>
  <c r="CZ85" i="21"/>
  <c r="CR85" i="21"/>
  <c r="CZ129" i="21"/>
  <c r="CV129" i="21"/>
  <c r="CR129" i="21"/>
  <c r="DB128" i="21"/>
  <c r="CX128" i="21"/>
  <c r="CT128" i="21"/>
  <c r="DC120" i="21"/>
  <c r="CY120" i="21"/>
  <c r="CU120" i="21"/>
  <c r="CQ120" i="21"/>
  <c r="CQ92" i="21"/>
  <c r="CU92" i="21"/>
  <c r="CY92" i="21"/>
  <c r="DC92" i="21"/>
  <c r="CW86" i="21"/>
  <c r="CZ120" i="21"/>
  <c r="CV120" i="21"/>
  <c r="CR120" i="21"/>
  <c r="CZ93" i="21"/>
  <c r="CV93" i="21"/>
  <c r="CR93" i="21"/>
  <c r="CZ113" i="21"/>
  <c r="CV113" i="21"/>
  <c r="CR113" i="21"/>
  <c r="DB103" i="21"/>
  <c r="CX103" i="21"/>
  <c r="CT103" i="21"/>
  <c r="DA89" i="21"/>
  <c r="CW89" i="21"/>
  <c r="CS89" i="21"/>
  <c r="DC86" i="21"/>
  <c r="CY86" i="21"/>
  <c r="CU86" i="21"/>
  <c r="CQ86" i="21"/>
  <c r="CZ108" i="21"/>
  <c r="CV108" i="21"/>
  <c r="CR108" i="21"/>
  <c r="DA82" i="21"/>
  <c r="CW82" i="21"/>
  <c r="CS82" i="21"/>
  <c r="DC89" i="21"/>
  <c r="CY89" i="21"/>
  <c r="CU89" i="21"/>
  <c r="CQ89" i="21"/>
  <c r="CS92" i="21"/>
  <c r="CW92" i="21"/>
  <c r="DA92" i="21"/>
  <c r="DB107" i="21"/>
  <c r="CX107" i="21"/>
  <c r="CT107" i="21"/>
  <c r="DC73" i="21"/>
  <c r="CY73" i="21"/>
  <c r="CU73" i="21"/>
  <c r="CQ73" i="21"/>
  <c r="DA120" i="21"/>
  <c r="CW120" i="21"/>
  <c r="CS120" i="21"/>
  <c r="CZ102" i="21"/>
  <c r="CV102" i="21"/>
  <c r="CR102" i="21"/>
  <c r="CZ89" i="21"/>
  <c r="CV89" i="21"/>
  <c r="CR89" i="21"/>
  <c r="DC85" i="21"/>
  <c r="CY85" i="21"/>
  <c r="DB93" i="21"/>
  <c r="CX93" i="21"/>
  <c r="CT93" i="21"/>
  <c r="CZ103" i="21"/>
  <c r="CV103" i="21"/>
  <c r="CR103" i="21"/>
  <c r="CR92" i="21"/>
  <c r="CV92" i="21"/>
  <c r="CZ92" i="21"/>
  <c r="DB86" i="21"/>
  <c r="CX86" i="21"/>
  <c r="CT86" i="21"/>
  <c r="DA102" i="21"/>
  <c r="CW102" i="21"/>
  <c r="CS102" i="21"/>
  <c r="CT92" i="21"/>
  <c r="CX92" i="21"/>
  <c r="DB92" i="21"/>
  <c r="CZ86" i="21"/>
  <c r="CV86" i="21"/>
  <c r="CR86" i="21"/>
  <c r="DA108" i="21"/>
  <c r="CW108" i="21"/>
  <c r="CS108" i="21"/>
  <c r="DC97" i="21"/>
  <c r="CY97" i="21"/>
  <c r="CU97" i="21"/>
  <c r="CQ97" i="21"/>
  <c r="CZ90" i="21"/>
  <c r="CV90" i="21"/>
  <c r="CR90" i="21"/>
  <c r="DB119" i="21"/>
  <c r="CX119" i="21"/>
  <c r="CT119" i="21"/>
  <c r="DC127" i="21"/>
  <c r="CY127" i="21"/>
  <c r="CU127" i="21"/>
  <c r="CQ127" i="21"/>
  <c r="CZ77" i="21"/>
  <c r="CV77" i="21"/>
  <c r="CR77" i="21"/>
  <c r="DC112" i="21"/>
  <c r="CY112" i="21"/>
  <c r="CU112" i="21"/>
  <c r="CQ112" i="21"/>
  <c r="DA124" i="21"/>
  <c r="CW124" i="21"/>
  <c r="CS124" i="21"/>
  <c r="DB116" i="21"/>
  <c r="CX116" i="21"/>
  <c r="CT116" i="21"/>
  <c r="DB133" i="21"/>
  <c r="CX133" i="21"/>
  <c r="CT133" i="21"/>
  <c r="CZ96" i="21"/>
  <c r="CV96" i="21"/>
  <c r="CR96" i="21"/>
  <c r="DB109" i="21"/>
  <c r="CX109" i="21"/>
  <c r="CT109" i="21"/>
  <c r="CZ106" i="21"/>
  <c r="CV106" i="21"/>
  <c r="CR106" i="21"/>
  <c r="DA132" i="21"/>
  <c r="CW132" i="21"/>
  <c r="CS132" i="21"/>
  <c r="DB81" i="21"/>
  <c r="CX81" i="21"/>
  <c r="CT81" i="21"/>
  <c r="DB97" i="21"/>
  <c r="CX97" i="21"/>
  <c r="CT97" i="21"/>
  <c r="DC90" i="21"/>
  <c r="CY90" i="21"/>
  <c r="CU90" i="21"/>
  <c r="CQ90" i="21"/>
  <c r="DA119" i="21"/>
  <c r="CW119" i="21"/>
  <c r="CS119" i="21"/>
  <c r="DB127" i="21"/>
  <c r="CX127" i="21"/>
  <c r="CT127" i="21"/>
  <c r="DC77" i="21"/>
  <c r="CY77" i="21"/>
  <c r="CU77" i="21"/>
  <c r="CQ77" i="21"/>
  <c r="DB112" i="21"/>
  <c r="CX112" i="21"/>
  <c r="CT112" i="21"/>
  <c r="CZ124" i="21"/>
  <c r="CV124" i="21"/>
  <c r="CR124" i="21"/>
  <c r="DA116" i="21"/>
  <c r="CW116" i="21"/>
  <c r="CS116" i="21"/>
  <c r="DA133" i="21"/>
  <c r="CW133" i="21"/>
  <c r="CS133" i="21"/>
  <c r="DC96" i="21"/>
  <c r="CY96" i="21"/>
  <c r="CU96" i="21"/>
  <c r="CQ96" i="21"/>
  <c r="DA109" i="21"/>
  <c r="CW109" i="21"/>
  <c r="CS109" i="21"/>
  <c r="DC106" i="21"/>
  <c r="CY106" i="21"/>
  <c r="CU106" i="21"/>
  <c r="CQ106" i="21"/>
  <c r="CZ132" i="21"/>
  <c r="CV132" i="21"/>
  <c r="CR132" i="21"/>
  <c r="DA81" i="21"/>
  <c r="CW81" i="21"/>
  <c r="CS81" i="21"/>
  <c r="DA97" i="21"/>
  <c r="CW97" i="21"/>
  <c r="CS97" i="21"/>
  <c r="DB90" i="21"/>
  <c r="CX90" i="21"/>
  <c r="CT90" i="21"/>
  <c r="CZ119" i="21"/>
  <c r="CV119" i="21"/>
  <c r="CR119" i="21"/>
  <c r="DA127" i="21"/>
  <c r="CW127" i="21"/>
  <c r="CS127" i="21"/>
  <c r="DB77" i="21"/>
  <c r="CX77" i="21"/>
  <c r="CT77" i="21"/>
  <c r="DA112" i="21"/>
  <c r="CW112" i="21"/>
  <c r="CS112" i="21"/>
  <c r="DC124" i="21"/>
  <c r="CY124" i="21"/>
  <c r="CU124" i="21"/>
  <c r="CQ124" i="21"/>
  <c r="CZ116" i="21"/>
  <c r="CV116" i="21"/>
  <c r="CR116" i="21"/>
  <c r="CZ133" i="21"/>
  <c r="CV133" i="21"/>
  <c r="CR133" i="21"/>
  <c r="DB96" i="21"/>
  <c r="CX96" i="21"/>
  <c r="CT96" i="21"/>
  <c r="CZ109" i="21"/>
  <c r="CV109" i="21"/>
  <c r="CR109" i="21"/>
  <c r="DB106" i="21"/>
  <c r="CX106" i="21"/>
  <c r="CT106" i="21"/>
  <c r="DC132" i="21"/>
  <c r="CY132" i="21"/>
  <c r="CU132" i="21"/>
  <c r="CQ132" i="21"/>
  <c r="CZ81" i="21"/>
  <c r="CV81" i="21"/>
  <c r="CR81" i="21"/>
  <c r="CZ97" i="21"/>
  <c r="CV97" i="21"/>
  <c r="CR97" i="21"/>
  <c r="DA90" i="21"/>
  <c r="CW90" i="21"/>
  <c r="CS90" i="21"/>
  <c r="DC119" i="21"/>
  <c r="CY119" i="21"/>
  <c r="CU119" i="21"/>
  <c r="CQ119" i="21"/>
  <c r="CZ127" i="21"/>
  <c r="CV127" i="21"/>
  <c r="CR127" i="21"/>
  <c r="DA77" i="21"/>
  <c r="CW77" i="21"/>
  <c r="CS77" i="21"/>
  <c r="CZ112" i="21"/>
  <c r="CV112" i="21"/>
  <c r="CR112" i="21"/>
  <c r="DB124" i="21"/>
  <c r="CX124" i="21"/>
  <c r="CT124" i="21"/>
  <c r="DC116" i="21"/>
  <c r="CY116" i="21"/>
  <c r="CU116" i="21"/>
  <c r="CQ116" i="21"/>
  <c r="DC133" i="21"/>
  <c r="CY133" i="21"/>
  <c r="CU133" i="21"/>
  <c r="CQ133" i="21"/>
  <c r="DA96" i="21"/>
  <c r="CW96" i="21"/>
  <c r="CS96" i="21"/>
  <c r="DC109" i="21"/>
  <c r="CY109" i="21"/>
  <c r="CU109" i="21"/>
  <c r="CQ109" i="21"/>
  <c r="DA106" i="21"/>
  <c r="CW106" i="21"/>
  <c r="CS106" i="21"/>
  <c r="DB132" i="21"/>
  <c r="CX132" i="21"/>
  <c r="CT132" i="21"/>
  <c r="DC81" i="21"/>
  <c r="CY81" i="21"/>
  <c r="CU81" i="21"/>
  <c r="CQ81" i="21"/>
  <c r="CQ162" i="21"/>
  <c r="DA177" i="21"/>
  <c r="CU187" i="21"/>
  <c r="DA148" i="21"/>
  <c r="CW148" i="21"/>
  <c r="CS148" i="21"/>
  <c r="DC142" i="21"/>
  <c r="CY142" i="21"/>
  <c r="CU142" i="21"/>
  <c r="CQ142" i="21"/>
  <c r="DC154" i="21"/>
  <c r="CY154" i="21"/>
  <c r="CU154" i="21"/>
  <c r="CQ154" i="21"/>
  <c r="DC144" i="21"/>
  <c r="CY144" i="21"/>
  <c r="CU144" i="21"/>
  <c r="CQ144" i="21"/>
  <c r="DC152" i="21"/>
  <c r="CY152" i="21"/>
  <c r="CU152" i="21"/>
  <c r="CQ152" i="21"/>
  <c r="DB179" i="21"/>
  <c r="CX179" i="21"/>
  <c r="CT179" i="21"/>
  <c r="DC197" i="21"/>
  <c r="CY197" i="21"/>
  <c r="CU197" i="21"/>
  <c r="CQ197" i="21"/>
  <c r="CY162" i="21"/>
  <c r="CW177" i="21"/>
  <c r="CY187" i="21"/>
  <c r="CQ187" i="21"/>
  <c r="DB162" i="21"/>
  <c r="CX162" i="21"/>
  <c r="CT162" i="21"/>
  <c r="DA146" i="21"/>
  <c r="CW146" i="21"/>
  <c r="CS146" i="21"/>
  <c r="CZ181" i="21"/>
  <c r="CV181" i="21"/>
  <c r="CR181" i="21"/>
  <c r="DB180" i="21"/>
  <c r="CX180" i="21"/>
  <c r="CT180" i="21"/>
  <c r="CZ140" i="21"/>
  <c r="CV140" i="21"/>
  <c r="CR140" i="21"/>
  <c r="DA139" i="21"/>
  <c r="CW139" i="21"/>
  <c r="CS139" i="21"/>
  <c r="DC162" i="21"/>
  <c r="CU162" i="21"/>
  <c r="CS177" i="21"/>
  <c r="DC187" i="21"/>
  <c r="CT183" i="21"/>
  <c r="CX183" i="21"/>
  <c r="DB183" i="21"/>
  <c r="DB170" i="21"/>
  <c r="CX170" i="21"/>
  <c r="CT170" i="21"/>
  <c r="CZ160" i="21"/>
  <c r="CV160" i="21"/>
  <c r="CR160" i="21"/>
  <c r="DB161" i="21"/>
  <c r="CX161" i="21"/>
  <c r="CT161" i="21"/>
  <c r="CZ169" i="21"/>
  <c r="CV169" i="21"/>
  <c r="CR169" i="21"/>
  <c r="DB145" i="21"/>
  <c r="CX145" i="21"/>
  <c r="CT145" i="21"/>
  <c r="DC171" i="21"/>
  <c r="CY171" i="21"/>
  <c r="CU171" i="21"/>
  <c r="CQ171" i="21"/>
  <c r="DB147" i="21"/>
  <c r="CX147" i="21"/>
  <c r="CT147" i="21"/>
  <c r="DA186" i="21"/>
  <c r="CW186" i="21"/>
  <c r="CS186" i="21"/>
  <c r="DB158" i="21"/>
  <c r="CX158" i="21"/>
  <c r="CT158" i="21"/>
  <c r="DA164" i="21"/>
  <c r="CW164" i="21"/>
  <c r="CS164" i="21"/>
  <c r="DA151" i="21"/>
  <c r="CW151" i="21"/>
  <c r="CS151" i="21"/>
  <c r="DA163" i="21"/>
  <c r="CW163" i="21"/>
  <c r="CS163" i="21"/>
  <c r="DB174" i="21"/>
  <c r="CX174" i="21"/>
  <c r="CT174" i="21"/>
  <c r="DA191" i="21"/>
  <c r="CW191" i="21"/>
  <c r="CS191" i="21"/>
  <c r="DB165" i="21"/>
  <c r="CX165" i="21"/>
  <c r="DA174" i="21"/>
  <c r="CW174" i="21"/>
  <c r="CS174" i="21"/>
  <c r="CZ191" i="21"/>
  <c r="CV191" i="21"/>
  <c r="CR191" i="21"/>
  <c r="DA165" i="21"/>
  <c r="CW165" i="21"/>
  <c r="CS165" i="21"/>
  <c r="CZ174" i="21"/>
  <c r="CV174" i="21"/>
  <c r="CR174" i="21"/>
  <c r="DC191" i="21"/>
  <c r="CY191" i="21"/>
  <c r="CU191" i="21"/>
  <c r="CQ191" i="21"/>
  <c r="DC174" i="21"/>
  <c r="CY174" i="21"/>
  <c r="CU174" i="21"/>
  <c r="CQ174" i="21"/>
  <c r="DB191" i="21"/>
  <c r="CX191" i="21"/>
  <c r="CT191" i="21"/>
  <c r="DC165" i="21"/>
  <c r="CY165" i="21"/>
  <c r="CU165" i="21"/>
  <c r="CT165" i="21"/>
  <c r="CZ188" i="21"/>
  <c r="CV188" i="21"/>
  <c r="CR188" i="21"/>
  <c r="DB194" i="21"/>
  <c r="CX194" i="21"/>
  <c r="CT194" i="21"/>
  <c r="DA189" i="21"/>
  <c r="CW189" i="21"/>
  <c r="CS189" i="21"/>
  <c r="DB182" i="21"/>
  <c r="CX182" i="21"/>
  <c r="CT182" i="21"/>
  <c r="CZ141" i="21"/>
  <c r="CV141" i="21"/>
  <c r="CR141" i="21"/>
  <c r="DA156" i="21"/>
  <c r="CW156" i="21"/>
  <c r="CS156" i="21"/>
  <c r="CZ185" i="21"/>
  <c r="CV185" i="21"/>
  <c r="CR185" i="21"/>
  <c r="DA166" i="21"/>
  <c r="CW166" i="21"/>
  <c r="CS166" i="21"/>
  <c r="DB143" i="21"/>
  <c r="CX143" i="21"/>
  <c r="CT143" i="21"/>
  <c r="CZ190" i="21"/>
  <c r="CV190" i="21"/>
  <c r="CR190" i="21"/>
  <c r="DB149" i="21"/>
  <c r="CX149" i="21"/>
  <c r="CT149" i="21"/>
  <c r="DC167" i="21"/>
  <c r="CY167" i="21"/>
  <c r="CU167" i="21"/>
  <c r="CQ167" i="21"/>
  <c r="CZ150" i="21"/>
  <c r="CV150" i="21"/>
  <c r="CR150" i="21"/>
  <c r="DA178" i="21"/>
  <c r="CW178" i="21"/>
  <c r="CS178" i="21"/>
  <c r="CZ173" i="21"/>
  <c r="CV173" i="21"/>
  <c r="CR173" i="21"/>
  <c r="DA175" i="21"/>
  <c r="CW175" i="21"/>
  <c r="CS175" i="21"/>
  <c r="DB192" i="21"/>
  <c r="CX192" i="21"/>
  <c r="CT192" i="21"/>
  <c r="CZ172" i="21"/>
  <c r="CV172" i="21"/>
  <c r="CR172" i="21"/>
  <c r="DA157" i="21"/>
  <c r="CW157" i="21"/>
  <c r="CS157" i="21"/>
  <c r="DC176" i="21"/>
  <c r="CY176" i="21"/>
  <c r="CU176" i="21"/>
  <c r="CQ176" i="21"/>
  <c r="CZ196" i="21"/>
  <c r="CV196" i="21"/>
  <c r="CR196" i="21"/>
  <c r="DA153" i="21"/>
  <c r="CW153" i="21"/>
  <c r="CS153" i="21"/>
  <c r="DB184" i="21"/>
  <c r="CX184" i="21"/>
  <c r="CT184" i="21"/>
  <c r="DC155" i="21"/>
  <c r="CY155" i="21"/>
  <c r="CU155" i="21"/>
  <c r="CQ155" i="21"/>
  <c r="CZ159" i="21"/>
  <c r="CV159" i="21"/>
  <c r="CR159" i="21"/>
  <c r="DC188" i="21"/>
  <c r="CY188" i="21"/>
  <c r="CU188" i="21"/>
  <c r="CQ188" i="21"/>
  <c r="DA194" i="21"/>
  <c r="CW194" i="21"/>
  <c r="CS194" i="21"/>
  <c r="CZ189" i="21"/>
  <c r="CV189" i="21"/>
  <c r="CR189" i="21"/>
  <c r="DA182" i="21"/>
  <c r="CW182" i="21"/>
  <c r="CS182" i="21"/>
  <c r="DC141" i="21"/>
  <c r="CY141" i="21"/>
  <c r="CU141" i="21"/>
  <c r="CQ141" i="21"/>
  <c r="CZ156" i="21"/>
  <c r="CV156" i="21"/>
  <c r="CR156" i="21"/>
  <c r="DC185" i="21"/>
  <c r="CY185" i="21"/>
  <c r="CU185" i="21"/>
  <c r="CQ185" i="21"/>
  <c r="CZ166" i="21"/>
  <c r="CV166" i="21"/>
  <c r="CR166" i="21"/>
  <c r="DA143" i="21"/>
  <c r="CW143" i="21"/>
  <c r="CS143" i="21"/>
  <c r="DC190" i="21"/>
  <c r="CY190" i="21"/>
  <c r="CU190" i="21"/>
  <c r="CQ190" i="21"/>
  <c r="DA149" i="21"/>
  <c r="CW149" i="21"/>
  <c r="CS149" i="21"/>
  <c r="DB167" i="21"/>
  <c r="CX167" i="21"/>
  <c r="CT167" i="21"/>
  <c r="DC150" i="21"/>
  <c r="CY150" i="21"/>
  <c r="CU150" i="21"/>
  <c r="CQ150" i="21"/>
  <c r="CZ178" i="21"/>
  <c r="CV178" i="21"/>
  <c r="CR178" i="21"/>
  <c r="DC173" i="21"/>
  <c r="CY173" i="21"/>
  <c r="CU173" i="21"/>
  <c r="CQ173" i="21"/>
  <c r="CZ175" i="21"/>
  <c r="CV175" i="21"/>
  <c r="CR175" i="21"/>
  <c r="DA192" i="21"/>
  <c r="CW192" i="21"/>
  <c r="CS192" i="21"/>
  <c r="DC172" i="21"/>
  <c r="CY172" i="21"/>
  <c r="CU172" i="21"/>
  <c r="CQ172" i="21"/>
  <c r="CZ157" i="21"/>
  <c r="CV157" i="21"/>
  <c r="CR157" i="21"/>
  <c r="DB176" i="21"/>
  <c r="CX176" i="21"/>
  <c r="CT176" i="21"/>
  <c r="DC196" i="21"/>
  <c r="CY196" i="21"/>
  <c r="CU196" i="21"/>
  <c r="CQ196" i="21"/>
  <c r="CZ153" i="21"/>
  <c r="CV153" i="21"/>
  <c r="CR153" i="21"/>
  <c r="DA184" i="21"/>
  <c r="CW184" i="21"/>
  <c r="CS184" i="21"/>
  <c r="DB155" i="21"/>
  <c r="CX155" i="21"/>
  <c r="CT155" i="21"/>
  <c r="DC159" i="21"/>
  <c r="CY159" i="21"/>
  <c r="CU159" i="21"/>
  <c r="CQ159" i="21"/>
  <c r="CZ165" i="21"/>
  <c r="CV165" i="21"/>
  <c r="CR165" i="21"/>
  <c r="DB188" i="21"/>
  <c r="CX188" i="21"/>
  <c r="CT188" i="21"/>
  <c r="CZ194" i="21"/>
  <c r="CV194" i="21"/>
  <c r="CR194" i="21"/>
  <c r="DC189" i="21"/>
  <c r="CY189" i="21"/>
  <c r="CU189" i="21"/>
  <c r="CQ189" i="21"/>
  <c r="CZ182" i="21"/>
  <c r="CV182" i="21"/>
  <c r="CR182" i="21"/>
  <c r="DB141" i="21"/>
  <c r="CX141" i="21"/>
  <c r="CT141" i="21"/>
  <c r="DC156" i="21"/>
  <c r="CY156" i="21"/>
  <c r="CU156" i="21"/>
  <c r="CQ156" i="21"/>
  <c r="DB185" i="21"/>
  <c r="CX185" i="21"/>
  <c r="CT185" i="21"/>
  <c r="DC166" i="21"/>
  <c r="CY166" i="21"/>
  <c r="CU166" i="21"/>
  <c r="CQ166" i="21"/>
  <c r="CZ143" i="21"/>
  <c r="CV143" i="21"/>
  <c r="CR143" i="21"/>
  <c r="DB190" i="21"/>
  <c r="CX190" i="21"/>
  <c r="CT190" i="21"/>
  <c r="CZ149" i="21"/>
  <c r="CV149" i="21"/>
  <c r="CR149" i="21"/>
  <c r="DA167" i="21"/>
  <c r="CW167" i="21"/>
  <c r="CS167" i="21"/>
  <c r="DB150" i="21"/>
  <c r="CX150" i="21"/>
  <c r="CT150" i="21"/>
  <c r="DC178" i="21"/>
  <c r="CY178" i="21"/>
  <c r="CU178" i="21"/>
  <c r="CQ178" i="21"/>
  <c r="DB173" i="21"/>
  <c r="CX173" i="21"/>
  <c r="CT173" i="21"/>
  <c r="DC175" i="21"/>
  <c r="CY175" i="21"/>
  <c r="CU175" i="21"/>
  <c r="CQ175" i="21"/>
  <c r="CZ192" i="21"/>
  <c r="CV192" i="21"/>
  <c r="CR192" i="21"/>
  <c r="DB172" i="21"/>
  <c r="CX172" i="21"/>
  <c r="CT172" i="21"/>
  <c r="DC157" i="21"/>
  <c r="CY157" i="21"/>
  <c r="CU157" i="21"/>
  <c r="CQ157" i="21"/>
  <c r="DA176" i="21"/>
  <c r="CW176" i="21"/>
  <c r="CS176" i="21"/>
  <c r="DB196" i="21"/>
  <c r="CX196" i="21"/>
  <c r="CT196" i="21"/>
  <c r="DC153" i="21"/>
  <c r="CY153" i="21"/>
  <c r="CU153" i="21"/>
  <c r="CQ153" i="21"/>
  <c r="CZ184" i="21"/>
  <c r="CV184" i="21"/>
  <c r="CR184" i="21"/>
  <c r="DA155" i="21"/>
  <c r="CW155" i="21"/>
  <c r="CS155" i="21"/>
  <c r="DB159" i="21"/>
  <c r="CX159" i="21"/>
  <c r="CT159" i="21"/>
  <c r="CQ165" i="21"/>
  <c r="DA188" i="21"/>
  <c r="CW188" i="21"/>
  <c r="CS188" i="21"/>
  <c r="DC194" i="21"/>
  <c r="CY194" i="21"/>
  <c r="CU194" i="21"/>
  <c r="CQ194" i="21"/>
  <c r="DB189" i="21"/>
  <c r="CX189" i="21"/>
  <c r="CT189" i="21"/>
  <c r="DC182" i="21"/>
  <c r="CY182" i="21"/>
  <c r="CU182" i="21"/>
  <c r="CQ182" i="21"/>
  <c r="DA141" i="21"/>
  <c r="CW141" i="21"/>
  <c r="CS141" i="21"/>
  <c r="DB156" i="21"/>
  <c r="CX156" i="21"/>
  <c r="CT156" i="21"/>
  <c r="DA185" i="21"/>
  <c r="CW185" i="21"/>
  <c r="CS185" i="21"/>
  <c r="DB166" i="21"/>
  <c r="CX166" i="21"/>
  <c r="CT166" i="21"/>
  <c r="DC143" i="21"/>
  <c r="CY143" i="21"/>
  <c r="CU143" i="21"/>
  <c r="CQ143" i="21"/>
  <c r="DA190" i="21"/>
  <c r="CW190" i="21"/>
  <c r="CS190" i="21"/>
  <c r="DC149" i="21"/>
  <c r="CY149" i="21"/>
  <c r="CU149" i="21"/>
  <c r="CQ149" i="21"/>
  <c r="CZ167" i="21"/>
  <c r="CV167" i="21"/>
  <c r="CR167" i="21"/>
  <c r="DA150" i="21"/>
  <c r="CW150" i="21"/>
  <c r="CS150" i="21"/>
  <c r="DB178" i="21"/>
  <c r="CX178" i="21"/>
  <c r="CT178" i="21"/>
  <c r="DA173" i="21"/>
  <c r="CW173" i="21"/>
  <c r="CS173" i="21"/>
  <c r="DB175" i="21"/>
  <c r="CX175" i="21"/>
  <c r="CT175" i="21"/>
  <c r="DC192" i="21"/>
  <c r="CY192" i="21"/>
  <c r="CU192" i="21"/>
  <c r="CQ192" i="21"/>
  <c r="DA172" i="21"/>
  <c r="CW172" i="21"/>
  <c r="CS172" i="21"/>
  <c r="DB157" i="21"/>
  <c r="CX157" i="21"/>
  <c r="CT157" i="21"/>
  <c r="CZ176" i="21"/>
  <c r="CV176" i="21"/>
  <c r="CR176" i="21"/>
  <c r="DA196" i="21"/>
  <c r="CW196" i="21"/>
  <c r="CS196" i="21"/>
  <c r="DB153" i="21"/>
  <c r="CX153" i="21"/>
  <c r="CT153" i="21"/>
  <c r="DC184" i="21"/>
  <c r="CY184" i="21"/>
  <c r="CU184" i="21"/>
  <c r="CQ184" i="21"/>
  <c r="CZ155" i="21"/>
  <c r="CV155" i="21"/>
  <c r="CR155" i="21"/>
  <c r="DA159" i="21"/>
  <c r="CW159" i="21"/>
  <c r="CS159" i="21"/>
  <c r="DB84" i="21"/>
  <c r="CX84" i="21"/>
  <c r="CT84" i="21"/>
  <c r="DC115" i="21"/>
  <c r="CY115" i="21"/>
  <c r="CU115" i="21"/>
  <c r="CQ115" i="21"/>
  <c r="CZ88" i="21"/>
  <c r="CV88" i="21"/>
  <c r="CR88" i="21"/>
  <c r="DA121" i="21"/>
  <c r="CW121" i="21"/>
  <c r="CS121" i="21"/>
  <c r="DB99" i="21"/>
  <c r="CX99" i="21"/>
  <c r="CT99" i="21"/>
  <c r="DA134" i="21"/>
  <c r="DA84" i="21"/>
  <c r="CW84" i="21"/>
  <c r="CS84" i="21"/>
  <c r="DB115" i="21"/>
  <c r="CX115" i="21"/>
  <c r="CT115" i="21"/>
  <c r="DC88" i="21"/>
  <c r="CY88" i="21"/>
  <c r="CU88" i="21"/>
  <c r="CQ88" i="21"/>
  <c r="CZ121" i="21"/>
  <c r="CV121" i="21"/>
  <c r="CR121" i="21"/>
  <c r="DA99" i="21"/>
  <c r="CW99" i="21"/>
  <c r="CS99" i="21"/>
  <c r="CZ134" i="21"/>
  <c r="CZ84" i="21"/>
  <c r="CV84" i="21"/>
  <c r="CR84" i="21"/>
  <c r="DA115" i="21"/>
  <c r="CW115" i="21"/>
  <c r="CS115" i="21"/>
  <c r="DB88" i="21"/>
  <c r="CX88" i="21"/>
  <c r="CT88" i="21"/>
  <c r="DC121" i="21"/>
  <c r="CY121" i="21"/>
  <c r="CU121" i="21"/>
  <c r="CQ121" i="21"/>
  <c r="CZ99" i="21"/>
  <c r="CV99" i="21"/>
  <c r="CR99" i="21"/>
  <c r="DC134" i="21"/>
  <c r="CY134" i="21"/>
  <c r="DC84" i="21"/>
  <c r="CY84" i="21"/>
  <c r="CU84" i="21"/>
  <c r="CQ84" i="21"/>
  <c r="CZ115" i="21"/>
  <c r="CV115" i="21"/>
  <c r="CR115" i="21"/>
  <c r="DA88" i="21"/>
  <c r="CW88" i="21"/>
  <c r="CS88" i="21"/>
  <c r="DB121" i="21"/>
  <c r="CX121" i="21"/>
  <c r="CT121" i="21"/>
  <c r="DC99" i="21"/>
  <c r="CY99" i="21"/>
  <c r="CU99" i="21"/>
  <c r="CQ99" i="21"/>
  <c r="DB134" i="21"/>
  <c r="CX134" i="21"/>
  <c r="CW134" i="21"/>
  <c r="CS134" i="21"/>
  <c r="DB105" i="21"/>
  <c r="CX105" i="21"/>
  <c r="CT105" i="21"/>
  <c r="DC117" i="21"/>
  <c r="CY117" i="21"/>
  <c r="CU117" i="21"/>
  <c r="CQ117" i="21"/>
  <c r="DA130" i="21"/>
  <c r="CW130" i="21"/>
  <c r="CS130" i="21"/>
  <c r="DC94" i="21"/>
  <c r="CY94" i="21"/>
  <c r="CU94" i="21"/>
  <c r="CQ94" i="21"/>
  <c r="DA91" i="21"/>
  <c r="CW91" i="21"/>
  <c r="CS91" i="21"/>
  <c r="DC79" i="21"/>
  <c r="CY79" i="21"/>
  <c r="CU79" i="21"/>
  <c r="CQ79" i="21"/>
  <c r="CZ131" i="21"/>
  <c r="CV131" i="21"/>
  <c r="CR131" i="21"/>
  <c r="DA118" i="21"/>
  <c r="CW118" i="21"/>
  <c r="CS118" i="21"/>
  <c r="DB95" i="21"/>
  <c r="CX95" i="21"/>
  <c r="CT95" i="21"/>
  <c r="DC125" i="21"/>
  <c r="CY125" i="21"/>
  <c r="CU125" i="21"/>
  <c r="CQ125" i="21"/>
  <c r="DC80" i="21"/>
  <c r="CY80" i="21"/>
  <c r="CU80" i="21"/>
  <c r="CQ80" i="21"/>
  <c r="CZ74" i="21"/>
  <c r="CV74" i="21"/>
  <c r="CR74" i="21"/>
  <c r="DA111" i="21"/>
  <c r="CW111" i="21"/>
  <c r="CS111" i="21"/>
  <c r="DB83" i="21"/>
  <c r="CX83" i="21"/>
  <c r="CT83" i="21"/>
  <c r="DC110" i="21"/>
  <c r="CY110" i="21"/>
  <c r="CU110" i="21"/>
  <c r="CQ110" i="21"/>
  <c r="CZ100" i="21"/>
  <c r="CV100" i="21"/>
  <c r="CR100" i="21"/>
  <c r="DA126" i="21"/>
  <c r="CW126" i="21"/>
  <c r="CS126" i="21"/>
  <c r="DB104" i="21"/>
  <c r="CX104" i="21"/>
  <c r="CT104" i="21"/>
  <c r="DC87" i="21"/>
  <c r="CY87" i="21"/>
  <c r="CU87" i="21"/>
  <c r="CQ87" i="21"/>
  <c r="CZ75" i="21"/>
  <c r="CV75" i="21"/>
  <c r="CR75" i="21"/>
  <c r="DA122" i="21"/>
  <c r="CW122" i="21"/>
  <c r="CS122" i="21"/>
  <c r="DB114" i="21"/>
  <c r="CX114" i="21"/>
  <c r="CT114" i="21"/>
  <c r="DC101" i="21"/>
  <c r="CY101" i="21"/>
  <c r="CU101" i="21"/>
  <c r="CQ101" i="21"/>
  <c r="CZ98" i="21"/>
  <c r="CV98" i="21"/>
  <c r="CR98" i="21"/>
  <c r="DA78" i="21"/>
  <c r="CW78" i="21"/>
  <c r="CS78" i="21"/>
  <c r="CV134" i="21"/>
  <c r="CR134" i="21"/>
  <c r="DA105" i="21"/>
  <c r="CW105" i="21"/>
  <c r="CS105" i="21"/>
  <c r="DB117" i="21"/>
  <c r="CX117" i="21"/>
  <c r="CT117" i="21"/>
  <c r="CZ130" i="21"/>
  <c r="CV130" i="21"/>
  <c r="CR130" i="21"/>
  <c r="DB94" i="21"/>
  <c r="CX94" i="21"/>
  <c r="CT94" i="21"/>
  <c r="CZ91" i="21"/>
  <c r="CV91" i="21"/>
  <c r="CR91" i="21"/>
  <c r="DB79" i="21"/>
  <c r="CX79" i="21"/>
  <c r="CT79" i="21"/>
  <c r="DC131" i="21"/>
  <c r="CY131" i="21"/>
  <c r="CU131" i="21"/>
  <c r="CQ131" i="21"/>
  <c r="CZ118" i="21"/>
  <c r="CV118" i="21"/>
  <c r="CR118" i="21"/>
  <c r="DA95" i="21"/>
  <c r="CW95" i="21"/>
  <c r="CS95" i="21"/>
  <c r="DB125" i="21"/>
  <c r="CX125" i="21"/>
  <c r="CT125" i="21"/>
  <c r="DB80" i="21"/>
  <c r="CX80" i="21"/>
  <c r="CT80" i="21"/>
  <c r="DC74" i="21"/>
  <c r="CY74" i="21"/>
  <c r="CU74" i="21"/>
  <c r="CQ74" i="21"/>
  <c r="CZ111" i="21"/>
  <c r="CV111" i="21"/>
  <c r="CR111" i="21"/>
  <c r="DA83" i="21"/>
  <c r="CW83" i="21"/>
  <c r="CS83" i="21"/>
  <c r="DB110" i="21"/>
  <c r="CX110" i="21"/>
  <c r="CT110" i="21"/>
  <c r="DC100" i="21"/>
  <c r="CY100" i="21"/>
  <c r="CU100" i="21"/>
  <c r="CQ100" i="21"/>
  <c r="CZ126" i="21"/>
  <c r="CV126" i="21"/>
  <c r="CR126" i="21"/>
  <c r="DA104" i="21"/>
  <c r="CW104" i="21"/>
  <c r="CS104" i="21"/>
  <c r="DB87" i="21"/>
  <c r="CX87" i="21"/>
  <c r="CT87" i="21"/>
  <c r="DC75" i="21"/>
  <c r="CY75" i="21"/>
  <c r="CU75" i="21"/>
  <c r="CQ75" i="21"/>
  <c r="CZ122" i="21"/>
  <c r="CV122" i="21"/>
  <c r="CR122" i="21"/>
  <c r="DA114" i="21"/>
  <c r="CW114" i="21"/>
  <c r="CS114" i="21"/>
  <c r="DB101" i="21"/>
  <c r="CX101" i="21"/>
  <c r="CT101" i="21"/>
  <c r="DC98" i="21"/>
  <c r="CY98" i="21"/>
  <c r="CU98" i="21"/>
  <c r="CQ98" i="21"/>
  <c r="CZ78" i="21"/>
  <c r="CV78" i="21"/>
  <c r="CR78" i="21"/>
  <c r="CU134" i="21"/>
  <c r="CQ134" i="21"/>
  <c r="CZ105" i="21"/>
  <c r="CV105" i="21"/>
  <c r="CR105" i="21"/>
  <c r="DA117" i="21"/>
  <c r="CW117" i="21"/>
  <c r="CS117" i="21"/>
  <c r="DC130" i="21"/>
  <c r="CY130" i="21"/>
  <c r="CU130" i="21"/>
  <c r="CQ130" i="21"/>
  <c r="DA94" i="21"/>
  <c r="CW94" i="21"/>
  <c r="CS94" i="21"/>
  <c r="DC91" i="21"/>
  <c r="CY91" i="21"/>
  <c r="CU91" i="21"/>
  <c r="CQ91" i="21"/>
  <c r="DA79" i="21"/>
  <c r="CW79" i="21"/>
  <c r="CS79" i="21"/>
  <c r="DB131" i="21"/>
  <c r="CX131" i="21"/>
  <c r="CT131" i="21"/>
  <c r="DC118" i="21"/>
  <c r="CY118" i="21"/>
  <c r="CU118" i="21"/>
  <c r="CQ118" i="21"/>
  <c r="CZ95" i="21"/>
  <c r="CV95" i="21"/>
  <c r="CR95" i="21"/>
  <c r="DA125" i="21"/>
  <c r="CW125" i="21"/>
  <c r="CS125" i="21"/>
  <c r="DA80" i="21"/>
  <c r="CW80" i="21"/>
  <c r="CS80" i="21"/>
  <c r="DB74" i="21"/>
  <c r="CX74" i="21"/>
  <c r="CT74" i="21"/>
  <c r="DC111" i="21"/>
  <c r="CY111" i="21"/>
  <c r="CU111" i="21"/>
  <c r="CQ111" i="21"/>
  <c r="CZ83" i="21"/>
  <c r="CV83" i="21"/>
  <c r="CR83" i="21"/>
  <c r="DA110" i="21"/>
  <c r="CW110" i="21"/>
  <c r="CS110" i="21"/>
  <c r="DB100" i="21"/>
  <c r="CX100" i="21"/>
  <c r="CT100" i="21"/>
  <c r="DC126" i="21"/>
  <c r="CY126" i="21"/>
  <c r="CU126" i="21"/>
  <c r="CQ126" i="21"/>
  <c r="CZ104" i="21"/>
  <c r="CV104" i="21"/>
  <c r="CR104" i="21"/>
  <c r="DA87" i="21"/>
  <c r="CW87" i="21"/>
  <c r="CS87" i="21"/>
  <c r="DB75" i="21"/>
  <c r="CX75" i="21"/>
  <c r="CT75" i="21"/>
  <c r="DC122" i="21"/>
  <c r="CY122" i="21"/>
  <c r="CU122" i="21"/>
  <c r="CQ122" i="21"/>
  <c r="CZ114" i="21"/>
  <c r="CV114" i="21"/>
  <c r="CR114" i="21"/>
  <c r="DA101" i="21"/>
  <c r="CW101" i="21"/>
  <c r="CS101" i="21"/>
  <c r="DB98" i="21"/>
  <c r="CX98" i="21"/>
  <c r="CT98" i="21"/>
  <c r="DC78" i="21"/>
  <c r="CY78" i="21"/>
  <c r="CU78" i="21"/>
  <c r="CQ78" i="21"/>
  <c r="CT134" i="21"/>
  <c r="DC105" i="21"/>
  <c r="CY105" i="21"/>
  <c r="CU105" i="21"/>
  <c r="CQ105" i="21"/>
  <c r="CZ117" i="21"/>
  <c r="CV117" i="21"/>
  <c r="CR117" i="21"/>
  <c r="DB130" i="21"/>
  <c r="CX130" i="21"/>
  <c r="CT130" i="21"/>
  <c r="CZ94" i="21"/>
  <c r="CV94" i="21"/>
  <c r="CR94" i="21"/>
  <c r="DB91" i="21"/>
  <c r="CX91" i="21"/>
  <c r="CT91" i="21"/>
  <c r="CZ79" i="21"/>
  <c r="CV79" i="21"/>
  <c r="CR79" i="21"/>
  <c r="DA131" i="21"/>
  <c r="CW131" i="21"/>
  <c r="CS131" i="21"/>
  <c r="DB118" i="21"/>
  <c r="CX118" i="21"/>
  <c r="CT118" i="21"/>
  <c r="DC95" i="21"/>
  <c r="CY95" i="21"/>
  <c r="CU95" i="21"/>
  <c r="CQ95" i="21"/>
  <c r="CZ125" i="21"/>
  <c r="CV125" i="21"/>
  <c r="CR125" i="21"/>
  <c r="CZ80" i="21"/>
  <c r="CV80" i="21"/>
  <c r="CR80" i="21"/>
  <c r="DA74" i="21"/>
  <c r="CW74" i="21"/>
  <c r="CS74" i="21"/>
  <c r="DB111" i="21"/>
  <c r="CX111" i="21"/>
  <c r="CT111" i="21"/>
  <c r="DC83" i="21"/>
  <c r="CY83" i="21"/>
  <c r="CU83" i="21"/>
  <c r="CQ83" i="21"/>
  <c r="CZ110" i="21"/>
  <c r="CV110" i="21"/>
  <c r="CR110" i="21"/>
  <c r="DA100" i="21"/>
  <c r="CW100" i="21"/>
  <c r="CS100" i="21"/>
  <c r="DB126" i="21"/>
  <c r="CX126" i="21"/>
  <c r="CT126" i="21"/>
  <c r="DC104" i="21"/>
  <c r="CY104" i="21"/>
  <c r="CU104" i="21"/>
  <c r="CQ104" i="21"/>
  <c r="CZ87" i="21"/>
  <c r="CV87" i="21"/>
  <c r="CR87" i="21"/>
  <c r="DA75" i="21"/>
  <c r="CW75" i="21"/>
  <c r="CS75" i="21"/>
  <c r="DB122" i="21"/>
  <c r="CX122" i="21"/>
  <c r="CT122" i="21"/>
  <c r="DC114" i="21"/>
  <c r="CY114" i="21"/>
  <c r="CU114" i="21"/>
  <c r="CQ114" i="21"/>
  <c r="CZ101" i="21"/>
  <c r="CV101" i="21"/>
  <c r="CR101" i="21"/>
  <c r="DA98" i="21"/>
  <c r="CW98" i="21"/>
  <c r="CS98" i="21"/>
  <c r="DB78" i="21"/>
  <c r="CX78" i="21"/>
  <c r="CT78" i="21"/>
  <c r="CW26" i="21"/>
  <c r="CW24" i="21"/>
  <c r="CX18" i="21"/>
  <c r="CX71" i="21"/>
  <c r="CV18" i="21"/>
  <c r="CV71" i="21"/>
  <c r="CQ61" i="21"/>
  <c r="CQ10" i="21"/>
  <c r="CR70" i="21"/>
  <c r="CR12" i="21"/>
  <c r="CR24" i="21"/>
  <c r="CS18" i="21"/>
  <c r="CS42" i="21"/>
  <c r="CS71" i="21"/>
  <c r="CT20" i="21"/>
  <c r="CT31" i="21"/>
  <c r="CT72" i="21"/>
  <c r="CT40" i="21"/>
  <c r="CT54" i="21"/>
  <c r="CT49" i="21"/>
  <c r="CT68" i="21"/>
  <c r="CU23" i="21"/>
  <c r="CU57" i="21"/>
  <c r="CU41" i="21"/>
  <c r="CU19" i="21"/>
  <c r="CU34" i="21"/>
  <c r="CU46" i="21"/>
  <c r="CV20" i="21"/>
  <c r="CV31" i="21"/>
  <c r="CV40" i="21"/>
  <c r="CV54" i="21"/>
  <c r="CV49" i="21"/>
  <c r="CW34" i="21"/>
  <c r="CX20" i="21"/>
  <c r="CX54" i="21"/>
  <c r="CQ26" i="21"/>
  <c r="CR23" i="21"/>
  <c r="CS72" i="21"/>
  <c r="CT26" i="21"/>
  <c r="CR46" i="21"/>
  <c r="CS68" i="21"/>
  <c r="CQ47" i="21"/>
  <c r="CQ71" i="21"/>
  <c r="CQ55" i="21"/>
  <c r="CQ57" i="21"/>
  <c r="CQ41" i="21"/>
  <c r="CQ19" i="21"/>
  <c r="CR42" i="21"/>
  <c r="CS70" i="21"/>
  <c r="CS12" i="21"/>
  <c r="CT57" i="21"/>
  <c r="CT41" i="21"/>
  <c r="CT19" i="21"/>
  <c r="CT34" i="21"/>
  <c r="CU20" i="21"/>
  <c r="CU31" i="21"/>
  <c r="CU40" i="21"/>
  <c r="CU54" i="21"/>
  <c r="CU49" i="21"/>
  <c r="CV57" i="21"/>
  <c r="CV41" i="21"/>
  <c r="CV19" i="21"/>
  <c r="CV34" i="21"/>
  <c r="CW31" i="21"/>
  <c r="CW40" i="21"/>
  <c r="CW49" i="21"/>
  <c r="CX57" i="21"/>
  <c r="CX41" i="21"/>
  <c r="CX19" i="21"/>
  <c r="DD4" i="21"/>
  <c r="O24" i="21" s="1"/>
  <c r="CQ23" i="21"/>
  <c r="CQ50" i="21"/>
  <c r="CQ63" i="21"/>
  <c r="CQ67" i="21"/>
  <c r="CQ34" i="21"/>
  <c r="CQ14" i="21"/>
  <c r="CQ46" i="21"/>
  <c r="CR53" i="21"/>
  <c r="CR64" i="21"/>
  <c r="CR58" i="21"/>
  <c r="CR65" i="21"/>
  <c r="CR47" i="21"/>
  <c r="CR45" i="21"/>
  <c r="CR55" i="21"/>
  <c r="CR39" i="21"/>
  <c r="CR48" i="21"/>
  <c r="CR30" i="21"/>
  <c r="CS38" i="21"/>
  <c r="CS66" i="21"/>
  <c r="CS22" i="21"/>
  <c r="CS60" i="21"/>
  <c r="CS61" i="21"/>
  <c r="CS59" i="21"/>
  <c r="CS8" i="21"/>
  <c r="CS25" i="21"/>
  <c r="CS51" i="21"/>
  <c r="CS10" i="21"/>
  <c r="CS17" i="21"/>
  <c r="CQ32" i="21"/>
  <c r="CQ18" i="21"/>
  <c r="CQ53" i="21"/>
  <c r="CQ42" i="21"/>
  <c r="CQ64" i="21"/>
  <c r="CQ58" i="21"/>
  <c r="CR43" i="21"/>
  <c r="CR44" i="21"/>
  <c r="CR56" i="21"/>
  <c r="CR37" i="21"/>
  <c r="CR33" i="21"/>
  <c r="CR9" i="21"/>
  <c r="CS67" i="21"/>
  <c r="CS29" i="21"/>
  <c r="CS11" i="21"/>
  <c r="CS27" i="21"/>
  <c r="CS7" i="21"/>
  <c r="CS16" i="21"/>
  <c r="CT53" i="21"/>
  <c r="CQ8" i="21"/>
  <c r="CQ51" i="21"/>
  <c r="CQ17" i="21"/>
  <c r="CQ20" i="21"/>
  <c r="CQ43" i="21"/>
  <c r="CQ31" i="21"/>
  <c r="CQ72" i="21"/>
  <c r="CQ44" i="21"/>
  <c r="CQ40" i="21"/>
  <c r="CQ54" i="21"/>
  <c r="CQ49" i="21"/>
  <c r="CR38" i="21"/>
  <c r="CR66" i="21"/>
  <c r="CR22" i="21"/>
  <c r="CR60" i="21"/>
  <c r="CR61" i="21"/>
  <c r="CR59" i="21"/>
  <c r="CR8" i="21"/>
  <c r="CR25" i="21"/>
  <c r="CR51" i="21"/>
  <c r="CR10" i="21"/>
  <c r="CR17" i="21"/>
  <c r="CS53" i="21"/>
  <c r="CS64" i="21"/>
  <c r="CS58" i="21"/>
  <c r="CS65" i="21"/>
  <c r="CS47" i="21"/>
  <c r="CS45" i="21"/>
  <c r="CS55" i="21"/>
  <c r="CS39" i="21"/>
  <c r="CS48" i="21"/>
  <c r="CS30" i="21"/>
  <c r="CT43" i="21"/>
  <c r="CQ11" i="21"/>
  <c r="CQ27" i="21"/>
  <c r="CQ70" i="21"/>
  <c r="CQ24" i="21"/>
  <c r="CQ38" i="21"/>
  <c r="CQ66" i="21"/>
  <c r="CQ22" i="21"/>
  <c r="CQ69" i="21"/>
  <c r="CQ60" i="21"/>
  <c r="CR67" i="21"/>
  <c r="CR29" i="21"/>
  <c r="CR11" i="21"/>
  <c r="CR27" i="21"/>
  <c r="CR7" i="21"/>
  <c r="CR16" i="21"/>
  <c r="CS43" i="21"/>
  <c r="CS44" i="21"/>
  <c r="CS56" i="21"/>
  <c r="CS37" i="21"/>
  <c r="CS33" i="21"/>
  <c r="CS9" i="21"/>
  <c r="CT64" i="21"/>
  <c r="CT58" i="21"/>
  <c r="CT47" i="21"/>
  <c r="CT45" i="21"/>
  <c r="CT55" i="21"/>
  <c r="CT39" i="21"/>
  <c r="CT48" i="21"/>
  <c r="CT30" i="21"/>
  <c r="CU38" i="21"/>
  <c r="CU66" i="21"/>
  <c r="CU22" i="21"/>
  <c r="CU60" i="21"/>
  <c r="CU61" i="21"/>
  <c r="CU59" i="21"/>
  <c r="CU8" i="21"/>
  <c r="CU25" i="21"/>
  <c r="CU10" i="21"/>
  <c r="CV53" i="21"/>
  <c r="CV64" i="21"/>
  <c r="CV58" i="21"/>
  <c r="CV47" i="21"/>
  <c r="CV45" i="21"/>
  <c r="CV55" i="21"/>
  <c r="CV39" i="21"/>
  <c r="CV48" i="21"/>
  <c r="CV30" i="21"/>
  <c r="CW38" i="21"/>
  <c r="CW66" i="21"/>
  <c r="CW22" i="21"/>
  <c r="CW60" i="21"/>
  <c r="CW61" i="21"/>
  <c r="CW59" i="21"/>
  <c r="CW8" i="21"/>
  <c r="CW25" i="21"/>
  <c r="CW10" i="21"/>
  <c r="CX53" i="21"/>
  <c r="CX64" i="21"/>
  <c r="CX58" i="21"/>
  <c r="CX65" i="21"/>
  <c r="CX47" i="21"/>
  <c r="CX45" i="21"/>
  <c r="CX55" i="21"/>
  <c r="CX39" i="21"/>
  <c r="CX48" i="21"/>
  <c r="CX30" i="21"/>
  <c r="DA43" i="21"/>
  <c r="CZ53" i="21"/>
  <c r="DB38" i="21"/>
  <c r="DA44" i="21"/>
  <c r="DB66" i="21"/>
  <c r="DC67" i="21"/>
  <c r="CY67" i="21"/>
  <c r="CZ64" i="21"/>
  <c r="DB22" i="21"/>
  <c r="CZ58" i="21"/>
  <c r="CZ65" i="21"/>
  <c r="DB60" i="21"/>
  <c r="CZ47" i="21"/>
  <c r="DA56" i="21"/>
  <c r="DB61" i="21"/>
  <c r="DB59" i="21"/>
  <c r="DC29" i="21"/>
  <c r="CY29" i="21"/>
  <c r="CZ45" i="21"/>
  <c r="DA37" i="21"/>
  <c r="DB8" i="21"/>
  <c r="DC11" i="21"/>
  <c r="CY11" i="21"/>
  <c r="CZ55" i="21"/>
  <c r="DA33" i="21"/>
  <c r="DB25" i="21"/>
  <c r="DC27" i="21"/>
  <c r="CY27" i="21"/>
  <c r="CZ39" i="21"/>
  <c r="DC7" i="21"/>
  <c r="CY7" i="21"/>
  <c r="CZ48" i="21"/>
  <c r="DA9" i="21"/>
  <c r="DB10" i="21"/>
  <c r="DC16" i="21"/>
  <c r="CY16" i="21"/>
  <c r="CZ30" i="21"/>
  <c r="DA28" i="21"/>
  <c r="DB17" i="21"/>
  <c r="CT44" i="21"/>
  <c r="CT56" i="21"/>
  <c r="CT37" i="21"/>
  <c r="CT33" i="21"/>
  <c r="CT62" i="21"/>
  <c r="CT9" i="21"/>
  <c r="CT28" i="21"/>
  <c r="CU67" i="21"/>
  <c r="CU14" i="21"/>
  <c r="CU29" i="21"/>
  <c r="CU11" i="21"/>
  <c r="CU27" i="21"/>
  <c r="CU7" i="21"/>
  <c r="CU16" i="21"/>
  <c r="CV43" i="21"/>
  <c r="CV44" i="21"/>
  <c r="CV56" i="21"/>
  <c r="CV37" i="21"/>
  <c r="CV33" i="21"/>
  <c r="CV62" i="21"/>
  <c r="CV9" i="21"/>
  <c r="CV28" i="21"/>
  <c r="CW67" i="21"/>
  <c r="CW14" i="21"/>
  <c r="CW29" i="21"/>
  <c r="CW11" i="21"/>
  <c r="CW27" i="21"/>
  <c r="CW7" i="21"/>
  <c r="CW16" i="21"/>
  <c r="CX43" i="21"/>
  <c r="CX44" i="21"/>
  <c r="CX56" i="21"/>
  <c r="CX37" i="21"/>
  <c r="CX33" i="21"/>
  <c r="CX62" i="21"/>
  <c r="CX9" i="21"/>
  <c r="CX28" i="21"/>
  <c r="CZ43" i="21"/>
  <c r="DC53" i="21"/>
  <c r="CY53" i="21"/>
  <c r="DA38" i="21"/>
  <c r="CZ44" i="21"/>
  <c r="DA66" i="21"/>
  <c r="DB67" i="21"/>
  <c r="DC64" i="21"/>
  <c r="CY64" i="21"/>
  <c r="DA22" i="21"/>
  <c r="DC58" i="21"/>
  <c r="CY58" i="21"/>
  <c r="DC65" i="21"/>
  <c r="CY65" i="21"/>
  <c r="DA60" i="21"/>
  <c r="DC47" i="21"/>
  <c r="CY47" i="21"/>
  <c r="CZ56" i="21"/>
  <c r="DA61" i="21"/>
  <c r="DA59" i="21"/>
  <c r="DB29" i="21"/>
  <c r="DC45" i="21"/>
  <c r="CY45" i="21"/>
  <c r="CZ37" i="21"/>
  <c r="DA8" i="21"/>
  <c r="DB11" i="21"/>
  <c r="DC55" i="21"/>
  <c r="CY55" i="21"/>
  <c r="CZ33" i="21"/>
  <c r="DA25" i="21"/>
  <c r="DB27" i="21"/>
  <c r="DC39" i="21"/>
  <c r="CY39" i="21"/>
  <c r="DB7" i="21"/>
  <c r="DC48" i="21"/>
  <c r="CY48" i="21"/>
  <c r="CZ9" i="21"/>
  <c r="DA10" i="21"/>
  <c r="DB16" i="21"/>
  <c r="DC30" i="21"/>
  <c r="CY30" i="21"/>
  <c r="CZ28" i="21"/>
  <c r="DA17" i="21"/>
  <c r="CT38" i="21"/>
  <c r="CT66" i="21"/>
  <c r="CT22" i="21"/>
  <c r="CT60" i="21"/>
  <c r="CT61" i="21"/>
  <c r="CT59" i="21"/>
  <c r="CT8" i="21"/>
  <c r="CT25" i="21"/>
  <c r="CT10" i="21"/>
  <c r="CU53" i="21"/>
  <c r="CU64" i="21"/>
  <c r="CU58" i="21"/>
  <c r="CU47" i="21"/>
  <c r="CU45" i="21"/>
  <c r="CU55" i="21"/>
  <c r="CU39" i="21"/>
  <c r="CU48" i="21"/>
  <c r="CU30" i="21"/>
  <c r="CV38" i="21"/>
  <c r="CV66" i="21"/>
  <c r="CV22" i="21"/>
  <c r="CV60" i="21"/>
  <c r="CV61" i="21"/>
  <c r="CV59" i="21"/>
  <c r="CV8" i="21"/>
  <c r="CV25" i="21"/>
  <c r="CV10" i="21"/>
  <c r="CW53" i="21"/>
  <c r="CW64" i="21"/>
  <c r="CW58" i="21"/>
  <c r="CW47" i="21"/>
  <c r="CW45" i="21"/>
  <c r="CW55" i="21"/>
  <c r="CW39" i="21"/>
  <c r="CW48" i="21"/>
  <c r="CW30" i="21"/>
  <c r="CX38" i="21"/>
  <c r="CX66" i="21"/>
  <c r="CX22" i="21"/>
  <c r="CX60" i="21"/>
  <c r="CX61" i="21"/>
  <c r="CX59" i="21"/>
  <c r="CX8" i="21"/>
  <c r="CX25" i="21"/>
  <c r="CX10" i="21"/>
  <c r="DC43" i="21"/>
  <c r="CY43" i="21"/>
  <c r="DB53" i="21"/>
  <c r="CZ38" i="21"/>
  <c r="DC44" i="21"/>
  <c r="CY44" i="21"/>
  <c r="CZ66" i="21"/>
  <c r="DA67" i="21"/>
  <c r="DB64" i="21"/>
  <c r="CZ22" i="21"/>
  <c r="DB58" i="21"/>
  <c r="DB65" i="21"/>
  <c r="CZ60" i="21"/>
  <c r="DB47" i="21"/>
  <c r="DC56" i="21"/>
  <c r="CY56" i="21"/>
  <c r="CZ61" i="21"/>
  <c r="CZ59" i="21"/>
  <c r="DA29" i="21"/>
  <c r="DB45" i="21"/>
  <c r="DC37" i="21"/>
  <c r="CY37" i="21"/>
  <c r="CZ8" i="21"/>
  <c r="DA11" i="21"/>
  <c r="DB55" i="21"/>
  <c r="DC33" i="21"/>
  <c r="CY33" i="21"/>
  <c r="CZ25" i="21"/>
  <c r="DA27" i="21"/>
  <c r="DB39" i="21"/>
  <c r="DA7" i="21"/>
  <c r="DB48" i="21"/>
  <c r="DC9" i="21"/>
  <c r="CY9" i="21"/>
  <c r="CZ10" i="21"/>
  <c r="DA16" i="21"/>
  <c r="DB30" i="21"/>
  <c r="DC28" i="21"/>
  <c r="CY28" i="21"/>
  <c r="CZ17" i="21"/>
  <c r="CT67" i="21"/>
  <c r="CT14" i="21"/>
  <c r="CT29" i="21"/>
  <c r="CT11" i="21"/>
  <c r="CT27" i="21"/>
  <c r="CT7" i="21"/>
  <c r="CT16" i="21"/>
  <c r="CU43" i="21"/>
  <c r="CU44" i="21"/>
  <c r="CU56" i="21"/>
  <c r="CU37" i="21"/>
  <c r="CU33" i="21"/>
  <c r="CU62" i="21"/>
  <c r="CU9" i="21"/>
  <c r="CU28" i="21"/>
  <c r="CV67" i="21"/>
  <c r="CV14" i="21"/>
  <c r="CV29" i="21"/>
  <c r="CV11" i="21"/>
  <c r="CV27" i="21"/>
  <c r="CV7" i="21"/>
  <c r="CV16" i="21"/>
  <c r="CW43" i="21"/>
  <c r="CW44" i="21"/>
  <c r="CW56" i="21"/>
  <c r="CW37" i="21"/>
  <c r="CW33" i="21"/>
  <c r="CW62" i="21"/>
  <c r="CW9" i="21"/>
  <c r="CW28" i="21"/>
  <c r="CX67" i="21"/>
  <c r="CX29" i="21"/>
  <c r="CX11" i="21"/>
  <c r="CX27" i="21"/>
  <c r="CX7" i="21"/>
  <c r="CX16" i="21"/>
  <c r="DB43" i="21"/>
  <c r="DA53" i="21"/>
  <c r="DC38" i="21"/>
  <c r="CY38" i="21"/>
  <c r="DB44" i="21"/>
  <c r="DC66" i="21"/>
  <c r="CY66" i="21"/>
  <c r="CZ67" i="21"/>
  <c r="DA64" i="21"/>
  <c r="DC22" i="21"/>
  <c r="CY22" i="21"/>
  <c r="DA58" i="21"/>
  <c r="DA65" i="21"/>
  <c r="DC60" i="21"/>
  <c r="CY60" i="21"/>
  <c r="DA47" i="21"/>
  <c r="DB56" i="21"/>
  <c r="DC61" i="21"/>
  <c r="CY61" i="21"/>
  <c r="DC59" i="21"/>
  <c r="CY59" i="21"/>
  <c r="CZ29" i="21"/>
  <c r="DA45" i="21"/>
  <c r="DB37" i="21"/>
  <c r="DC8" i="21"/>
  <c r="CY8" i="21"/>
  <c r="CZ11" i="21"/>
  <c r="DA55" i="21"/>
  <c r="DB33" i="21"/>
  <c r="DC25" i="21"/>
  <c r="CY25" i="21"/>
  <c r="CZ27" i="21"/>
  <c r="DA39" i="21"/>
  <c r="CZ7" i="21"/>
  <c r="DA48" i="21"/>
  <c r="DB9" i="21"/>
  <c r="DC10" i="21"/>
  <c r="CY10" i="21"/>
  <c r="CZ16" i="21"/>
  <c r="DA30" i="21"/>
  <c r="DB28" i="21"/>
  <c r="DC17" i="21"/>
  <c r="CY17" i="21"/>
  <c r="L1" i="18"/>
  <c r="N1" i="18"/>
  <c r="P1" i="18"/>
  <c r="R1" i="18"/>
  <c r="T1" i="18"/>
  <c r="V1" i="18"/>
  <c r="X1" i="18"/>
  <c r="M1" i="19"/>
  <c r="O1" i="19"/>
  <c r="Q1" i="19"/>
  <c r="S1" i="19"/>
  <c r="U1" i="19"/>
  <c r="W1" i="19"/>
  <c r="L1" i="19"/>
  <c r="N1" i="19"/>
  <c r="P1" i="19"/>
  <c r="R1" i="19"/>
  <c r="T1" i="19"/>
  <c r="V1" i="19"/>
  <c r="X1" i="19"/>
  <c r="W1" i="18"/>
  <c r="U1" i="18"/>
  <c r="S1" i="18"/>
  <c r="Q1" i="18"/>
  <c r="O1" i="18"/>
  <c r="M1" i="18"/>
  <c r="G3" i="23"/>
  <c r="H3" i="23" s="1"/>
  <c r="I1" i="23"/>
  <c r="J1" i="23"/>
  <c r="CS3" i="21" l="1"/>
  <c r="DB3" i="21"/>
  <c r="M23" i="21" s="1"/>
  <c r="CR5" i="21"/>
  <c r="CW3" i="21"/>
  <c r="H23" i="21" s="1"/>
  <c r="CZ3" i="21"/>
  <c r="CT2" i="21"/>
  <c r="CY2" i="21"/>
  <c r="J22" i="21" s="1"/>
  <c r="CV2" i="21"/>
  <c r="G22" i="21" s="1"/>
  <c r="DA3" i="21"/>
  <c r="CT3" i="21"/>
  <c r="E23" i="21" s="1"/>
  <c r="CX2" i="21"/>
  <c r="DC2" i="21"/>
  <c r="N22" i="21" s="1"/>
  <c r="CZ2" i="21"/>
  <c r="K22" i="21" s="1"/>
  <c r="CQ5" i="21"/>
  <c r="B25" i="21" s="1"/>
  <c r="CX3" i="21"/>
  <c r="CR3" i="21"/>
  <c r="C23" i="21" s="1"/>
  <c r="DB2" i="21"/>
  <c r="CQ2" i="21"/>
  <c r="B22" i="21" s="1"/>
  <c r="CV3" i="21"/>
  <c r="CU2" i="21"/>
  <c r="F22" i="21" s="1"/>
  <c r="CR2" i="21"/>
  <c r="C22" i="21" s="1"/>
  <c r="CS2" i="21"/>
  <c r="CW2" i="21"/>
  <c r="DA2" i="21"/>
  <c r="L22" i="21" s="1"/>
  <c r="CQ3" i="21"/>
  <c r="B23" i="21" s="1"/>
  <c r="CU3" i="21"/>
  <c r="CY3" i="21"/>
  <c r="J23" i="21" s="1"/>
  <c r="DC3" i="21"/>
  <c r="N23" i="21" s="1"/>
  <c r="CX5" i="21"/>
  <c r="I25" i="21" s="1"/>
  <c r="DA5" i="21"/>
  <c r="L25" i="21" s="1"/>
  <c r="CW5" i="21"/>
  <c r="H25" i="21" s="1"/>
  <c r="CY5" i="21"/>
  <c r="J25" i="21" s="1"/>
  <c r="CS5" i="21"/>
  <c r="D25" i="21" s="1"/>
  <c r="CU5" i="21"/>
  <c r="F25" i="21" s="1"/>
  <c r="CZ5" i="21"/>
  <c r="K25" i="21" s="1"/>
  <c r="CT5" i="21"/>
  <c r="E25" i="21" s="1"/>
  <c r="DB5" i="21"/>
  <c r="M25" i="21" s="1"/>
  <c r="DC5" i="21"/>
  <c r="N25" i="21" s="1"/>
  <c r="CV5" i="21"/>
  <c r="G25" i="21" s="1"/>
  <c r="E22" i="21"/>
  <c r="DC4" i="21"/>
  <c r="N24" i="21" s="1"/>
  <c r="CZ4" i="21"/>
  <c r="K24" i="21" s="1"/>
  <c r="CT4" i="21"/>
  <c r="E24" i="21" s="1"/>
  <c r="I22" i="21"/>
  <c r="M22" i="21"/>
  <c r="D22" i="21"/>
  <c r="H22" i="21"/>
  <c r="K23" i="21"/>
  <c r="D23" i="21"/>
  <c r="F23" i="21"/>
  <c r="I23" i="21"/>
  <c r="L23" i="21"/>
  <c r="G23" i="21"/>
  <c r="DA4" i="21"/>
  <c r="L24" i="21" s="1"/>
  <c r="CU4" i="21"/>
  <c r="F24" i="21" s="1"/>
  <c r="CQ4" i="21"/>
  <c r="B24" i="21" s="1"/>
  <c r="CR4" i="21"/>
  <c r="C24" i="21" s="1"/>
  <c r="CS4" i="21"/>
  <c r="D24" i="21" s="1"/>
  <c r="CW4" i="21"/>
  <c r="H24" i="21" s="1"/>
  <c r="CV4" i="21"/>
  <c r="G24" i="21" s="1"/>
  <c r="C25" i="21"/>
  <c r="DB4" i="21"/>
  <c r="M24" i="21" s="1"/>
  <c r="CY4" i="21"/>
  <c r="J24" i="21" s="1"/>
  <c r="CX4" i="21"/>
  <c r="I24" i="21" s="1"/>
  <c r="BR21" i="21"/>
  <c r="BS21" i="21"/>
  <c r="BT21" i="21"/>
  <c r="BU21" i="21"/>
  <c r="BV21" i="21"/>
  <c r="BW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1" i="21"/>
  <c r="E21" i="21"/>
  <c r="F21" i="21"/>
  <c r="G21" i="21"/>
  <c r="C21" i="21"/>
  <c r="B21" i="21"/>
  <c r="L1" i="17"/>
  <c r="F10" i="21" l="1"/>
  <c r="D10" i="21"/>
  <c r="E10" i="21"/>
  <c r="H10" i="21"/>
  <c r="K3" i="19"/>
  <c r="K41" i="18"/>
  <c r="K5" i="17"/>
  <c r="K48" i="19"/>
  <c r="K71" i="19"/>
  <c r="J71" i="19" s="1"/>
  <c r="K71" i="18"/>
  <c r="K71" i="17"/>
  <c r="M1" i="17"/>
  <c r="N1" i="17"/>
  <c r="O1" i="17"/>
  <c r="P1" i="17"/>
  <c r="Q1" i="17"/>
  <c r="R1" i="17"/>
  <c r="S1" i="17"/>
  <c r="T1" i="17"/>
  <c r="U1" i="17"/>
  <c r="V1" i="17"/>
  <c r="W1" i="17"/>
  <c r="X1" i="17"/>
  <c r="Y1" i="17"/>
  <c r="Z1" i="17"/>
  <c r="AA1" i="17"/>
  <c r="AB1" i="17"/>
  <c r="AC1" i="17"/>
  <c r="AD1" i="17"/>
  <c r="AI1" i="17"/>
  <c r="AJ1" i="17"/>
  <c r="AK1" i="17"/>
  <c r="AL1" i="17"/>
  <c r="AM1" i="17"/>
  <c r="AN1" i="17"/>
  <c r="AO1" i="17"/>
  <c r="AP1" i="17"/>
  <c r="AQ1" i="17"/>
  <c r="AR1" i="17"/>
  <c r="AS1" i="17"/>
  <c r="AT1" i="17"/>
  <c r="AU1" i="17"/>
  <c r="AV1" i="17"/>
  <c r="AW1" i="17"/>
  <c r="AX1" i="17"/>
  <c r="AY1" i="17"/>
  <c r="AZ1" i="17"/>
  <c r="BA1" i="17"/>
  <c r="BF1" i="17"/>
  <c r="BG1" i="17"/>
  <c r="BH1" i="17"/>
  <c r="BI1" i="17"/>
  <c r="BJ1" i="17"/>
  <c r="BK1" i="17"/>
  <c r="BL1" i="17"/>
  <c r="BM1" i="17"/>
  <c r="BN1" i="17"/>
  <c r="BO1" i="17"/>
  <c r="BP1" i="17"/>
  <c r="BQ1" i="17"/>
  <c r="BR1" i="17"/>
  <c r="BS1" i="17"/>
  <c r="BT1" i="17"/>
  <c r="BU1" i="17"/>
  <c r="BV1" i="17"/>
  <c r="BW1" i="17"/>
  <c r="BX1" i="17"/>
  <c r="CC1" i="17"/>
  <c r="CD1" i="17"/>
  <c r="CE1" i="17"/>
  <c r="CF1" i="17"/>
  <c r="CG1" i="17"/>
  <c r="F48" i="19"/>
  <c r="K33" i="19"/>
  <c r="K20" i="19"/>
  <c r="K46" i="19"/>
  <c r="K18" i="19"/>
  <c r="K57" i="19"/>
  <c r="K37" i="19"/>
  <c r="K16" i="19"/>
  <c r="K39" i="19"/>
  <c r="K61" i="19"/>
  <c r="K55" i="19"/>
  <c r="K40" i="19"/>
  <c r="K36" i="19"/>
  <c r="K26" i="19"/>
  <c r="K42" i="19"/>
  <c r="K44" i="19"/>
  <c r="K10" i="19"/>
  <c r="K34" i="19"/>
  <c r="K13" i="19"/>
  <c r="K5" i="19"/>
  <c r="K54" i="19"/>
  <c r="K15" i="19"/>
  <c r="K7" i="19"/>
  <c r="K29" i="19"/>
  <c r="K49" i="19"/>
  <c r="K19" i="19"/>
  <c r="K58" i="19"/>
  <c r="CP193" i="21" s="1"/>
  <c r="K17" i="19"/>
  <c r="K4" i="19"/>
  <c r="K27" i="19"/>
  <c r="K45" i="19"/>
  <c r="K53" i="19"/>
  <c r="K23" i="19"/>
  <c r="K47" i="19"/>
  <c r="K59" i="19"/>
  <c r="K43" i="19"/>
  <c r="K52" i="19"/>
  <c r="K50" i="19"/>
  <c r="CP186" i="21" s="1"/>
  <c r="K11" i="19"/>
  <c r="K32" i="19"/>
  <c r="K60" i="19"/>
  <c r="K12" i="19"/>
  <c r="K25" i="19"/>
  <c r="K56" i="19"/>
  <c r="K8" i="19"/>
  <c r="K22" i="19"/>
  <c r="CP154" i="21" s="1"/>
  <c r="K38" i="19"/>
  <c r="K31" i="19"/>
  <c r="K9" i="19"/>
  <c r="K14" i="19"/>
  <c r="K28" i="19"/>
  <c r="K6" i="19"/>
  <c r="K30" i="19"/>
  <c r="K51" i="19"/>
  <c r="CP187" i="21" s="1"/>
  <c r="K21" i="19"/>
  <c r="K41" i="19"/>
  <c r="CP177" i="21" s="1"/>
  <c r="K35" i="19"/>
  <c r="CP170" i="21" s="1"/>
  <c r="K24" i="19"/>
  <c r="CP162" i="21" s="1"/>
  <c r="K38" i="18"/>
  <c r="K9" i="18"/>
  <c r="K35" i="18"/>
  <c r="K22" i="18"/>
  <c r="K44" i="18"/>
  <c r="K52" i="18"/>
  <c r="K7" i="18"/>
  <c r="K20" i="18"/>
  <c r="K56" i="18"/>
  <c r="K37" i="18"/>
  <c r="K39" i="18"/>
  <c r="K15" i="18"/>
  <c r="K45" i="18"/>
  <c r="K6" i="18"/>
  <c r="K8" i="18"/>
  <c r="K10" i="18"/>
  <c r="K63" i="18"/>
  <c r="K42" i="18"/>
  <c r="K54" i="18"/>
  <c r="K23" i="18"/>
  <c r="K47" i="18"/>
  <c r="K62" i="18"/>
  <c r="K13" i="18"/>
  <c r="K31" i="18"/>
  <c r="K28" i="18"/>
  <c r="K21" i="18"/>
  <c r="K27" i="18"/>
  <c r="K61" i="18"/>
  <c r="K60" i="18"/>
  <c r="K4" i="18"/>
  <c r="K19" i="18"/>
  <c r="K49" i="18"/>
  <c r="K55" i="18"/>
  <c r="K50" i="18"/>
  <c r="K36" i="18"/>
  <c r="K34" i="18"/>
  <c r="K64" i="18"/>
  <c r="K12" i="18"/>
  <c r="K46" i="18"/>
  <c r="K29" i="18"/>
  <c r="K51" i="18"/>
  <c r="K25" i="18"/>
  <c r="K58" i="18"/>
  <c r="K18" i="18"/>
  <c r="K32" i="18"/>
  <c r="K5" i="18"/>
  <c r="K40" i="18"/>
  <c r="K3" i="18"/>
  <c r="K33" i="18"/>
  <c r="K26" i="18"/>
  <c r="K57" i="18"/>
  <c r="K48" i="18"/>
  <c r="K43" i="18"/>
  <c r="K11" i="18"/>
  <c r="K17" i="18"/>
  <c r="K59" i="18"/>
  <c r="K16" i="18"/>
  <c r="K30" i="18"/>
  <c r="K53" i="18"/>
  <c r="CP123" i="21" s="1"/>
  <c r="K14" i="18"/>
  <c r="K24" i="18"/>
  <c r="F52" i="18"/>
  <c r="F24" i="18"/>
  <c r="F34" i="17"/>
  <c r="F31" i="17"/>
  <c r="K25" i="17"/>
  <c r="K14" i="17"/>
  <c r="K24" i="17"/>
  <c r="K22" i="17"/>
  <c r="K10" i="17"/>
  <c r="K6" i="17"/>
  <c r="K43" i="17"/>
  <c r="K3" i="17"/>
  <c r="K51" i="17"/>
  <c r="K55" i="17"/>
  <c r="K40" i="17"/>
  <c r="K20" i="17"/>
  <c r="K28" i="17"/>
  <c r="K44" i="17"/>
  <c r="K48" i="17"/>
  <c r="K8" i="17"/>
  <c r="K4" i="17"/>
  <c r="K33" i="17"/>
  <c r="K39" i="17"/>
  <c r="K17" i="17"/>
  <c r="K59" i="17"/>
  <c r="K64" i="17"/>
  <c r="CP68" i="21" s="1"/>
  <c r="K66" i="17"/>
  <c r="K41" i="17"/>
  <c r="K57" i="17"/>
  <c r="K54" i="17"/>
  <c r="K50" i="17"/>
  <c r="K47" i="17"/>
  <c r="K49" i="17"/>
  <c r="K35" i="17"/>
  <c r="K62" i="17"/>
  <c r="K13" i="17"/>
  <c r="K65" i="17"/>
  <c r="CP69" i="21" s="1"/>
  <c r="K46" i="17"/>
  <c r="K53" i="17"/>
  <c r="K29" i="17"/>
  <c r="K21" i="17"/>
  <c r="K36" i="17"/>
  <c r="K61" i="17"/>
  <c r="K63" i="17"/>
  <c r="K60" i="17"/>
  <c r="K38" i="17"/>
  <c r="K23" i="17"/>
  <c r="K15" i="17"/>
  <c r="CP19" i="21" s="1"/>
  <c r="K37" i="17"/>
  <c r="K68" i="17"/>
  <c r="CP72" i="21" s="1"/>
  <c r="K31" i="17"/>
  <c r="K56" i="17"/>
  <c r="K7" i="17"/>
  <c r="K27" i="17"/>
  <c r="K52" i="17"/>
  <c r="K45" i="17"/>
  <c r="K19" i="17"/>
  <c r="K34" i="17"/>
  <c r="K12" i="17"/>
  <c r="K42" i="17"/>
  <c r="K16" i="17"/>
  <c r="K26" i="17"/>
  <c r="K11" i="17"/>
  <c r="CP15" i="21" s="1"/>
  <c r="K58" i="17"/>
  <c r="K9" i="17"/>
  <c r="K30" i="17"/>
  <c r="K18" i="17"/>
  <c r="K67" i="17"/>
  <c r="K32" i="17"/>
  <c r="CP32" i="21" l="1"/>
  <c r="CP140" i="21"/>
  <c r="CP169" i="21"/>
  <c r="CP113" i="21"/>
  <c r="CP70" i="21"/>
  <c r="CP54" i="21"/>
  <c r="CP14" i="21"/>
  <c r="CP21" i="21"/>
  <c r="CP26" i="21"/>
  <c r="CP12" i="21"/>
  <c r="CP18" i="21"/>
  <c r="CP148" i="21"/>
  <c r="CP52" i="21"/>
  <c r="CP36" i="21"/>
  <c r="CP63" i="21"/>
  <c r="CP171" i="21"/>
  <c r="CP144" i="21"/>
  <c r="CP161" i="21"/>
  <c r="CP13" i="21"/>
  <c r="CP34" i="21"/>
  <c r="CP168" i="21"/>
  <c r="CP164" i="21"/>
  <c r="CP86" i="21"/>
  <c r="CP71" i="21"/>
  <c r="CP49" i="21"/>
  <c r="CP57" i="21"/>
  <c r="CP50" i="21"/>
  <c r="CP146" i="21"/>
  <c r="CP142" i="21"/>
  <c r="CP160" i="21"/>
  <c r="CP76" i="21"/>
  <c r="CP93" i="21"/>
  <c r="CP85" i="21"/>
  <c r="CP24" i="21"/>
  <c r="CP59" i="21"/>
  <c r="CP51" i="21"/>
  <c r="CP31" i="21"/>
  <c r="CP40" i="21"/>
  <c r="CP62" i="21"/>
  <c r="CP65" i="21"/>
  <c r="CP103" i="21"/>
  <c r="CP195" i="21"/>
  <c r="CP185" i="21"/>
  <c r="CP173" i="21"/>
  <c r="CP181" i="21"/>
  <c r="CP179" i="21"/>
  <c r="CP197" i="21"/>
  <c r="CP73" i="21"/>
  <c r="G10" i="21"/>
  <c r="CP129" i="21"/>
  <c r="CP82" i="21"/>
  <c r="CP107" i="21"/>
  <c r="CP128" i="21"/>
  <c r="CP89" i="21"/>
  <c r="CP90" i="21"/>
  <c r="CP102" i="21"/>
  <c r="CP120" i="21"/>
  <c r="CP108" i="21"/>
  <c r="CP92" i="21"/>
  <c r="CP119" i="21"/>
  <c r="CP116" i="21"/>
  <c r="CP133" i="21"/>
  <c r="CP109" i="21"/>
  <c r="CP81" i="21"/>
  <c r="CP127" i="21"/>
  <c r="CP112" i="21"/>
  <c r="CP97" i="21"/>
  <c r="CP77" i="21"/>
  <c r="CP96" i="21"/>
  <c r="CP106" i="21"/>
  <c r="CP124" i="21"/>
  <c r="CP132" i="21"/>
  <c r="CP180" i="21"/>
  <c r="CP152" i="21"/>
  <c r="CP145" i="21"/>
  <c r="CP147" i="21"/>
  <c r="CP158" i="21"/>
  <c r="CP153" i="21"/>
  <c r="CP151" i="21"/>
  <c r="CP167" i="21"/>
  <c r="CP163" i="21"/>
  <c r="CP196" i="21"/>
  <c r="CP159" i="21"/>
  <c r="CP188" i="21"/>
  <c r="CP141" i="21"/>
  <c r="CP190" i="21"/>
  <c r="CP150" i="21"/>
  <c r="CP172" i="21"/>
  <c r="CP139" i="21"/>
  <c r="CP191" i="21"/>
  <c r="CP189" i="21"/>
  <c r="CP156" i="21"/>
  <c r="CP166" i="21"/>
  <c r="CP178" i="21"/>
  <c r="CP175" i="21"/>
  <c r="CP157" i="21"/>
  <c r="CP184" i="21"/>
  <c r="CP183" i="21"/>
  <c r="CP174" i="21"/>
  <c r="CP165" i="21"/>
  <c r="CP194" i="21"/>
  <c r="CP182" i="21"/>
  <c r="CP143" i="21"/>
  <c r="CP149" i="21"/>
  <c r="CP192" i="21"/>
  <c r="CP176" i="21"/>
  <c r="CP155" i="21"/>
  <c r="CP99" i="21"/>
  <c r="CP105" i="21"/>
  <c r="CP95" i="21"/>
  <c r="CP83" i="21"/>
  <c r="CP101" i="21"/>
  <c r="CP115" i="21"/>
  <c r="CP84" i="21"/>
  <c r="CP117" i="21"/>
  <c r="CP94" i="21"/>
  <c r="CP79" i="21"/>
  <c r="CP125" i="21"/>
  <c r="CP80" i="21"/>
  <c r="CP110" i="21"/>
  <c r="CP75" i="21"/>
  <c r="CP98" i="21"/>
  <c r="CP88" i="21"/>
  <c r="CP131" i="21"/>
  <c r="CP74" i="21"/>
  <c r="CP100" i="21"/>
  <c r="CP122" i="21"/>
  <c r="CP78" i="21"/>
  <c r="CP121" i="21"/>
  <c r="CP134" i="21"/>
  <c r="CP130" i="21"/>
  <c r="CP91" i="21"/>
  <c r="CP118" i="21"/>
  <c r="CP111" i="21"/>
  <c r="CP126" i="21"/>
  <c r="CP114" i="21"/>
  <c r="CP104" i="21"/>
  <c r="CP44" i="21"/>
  <c r="CP56" i="21"/>
  <c r="CP37" i="21"/>
  <c r="CP33" i="21"/>
  <c r="CP38" i="21"/>
  <c r="CP8" i="21"/>
  <c r="CP43" i="21"/>
  <c r="CP66" i="21"/>
  <c r="CP22" i="21"/>
  <c r="CP60" i="21"/>
  <c r="CP61" i="21"/>
  <c r="CP25" i="21"/>
  <c r="CP16" i="21"/>
  <c r="CP20" i="21"/>
  <c r="CP41" i="21"/>
  <c r="CP67" i="21"/>
  <c r="CP46" i="21"/>
  <c r="CP29" i="21"/>
  <c r="CP11" i="21"/>
  <c r="CP27" i="21"/>
  <c r="CP7" i="21"/>
  <c r="CP30" i="21"/>
  <c r="CP10" i="21"/>
  <c r="CP23" i="21"/>
  <c r="CP53" i="21"/>
  <c r="CP64" i="21"/>
  <c r="CP58" i="21"/>
  <c r="CP47" i="21"/>
  <c r="CP45" i="21"/>
  <c r="CP55" i="21"/>
  <c r="CP39" i="21"/>
  <c r="CP48" i="21"/>
  <c r="CP28" i="21"/>
  <c r="CP9" i="21"/>
  <c r="CP17" i="21"/>
  <c r="CB1" i="17"/>
  <c r="CP35" i="21"/>
  <c r="J31" i="17"/>
  <c r="CP42" i="21"/>
  <c r="J20" i="18"/>
  <c r="CP87" i="21"/>
  <c r="K1" i="18"/>
  <c r="K1" i="19"/>
  <c r="BE1" i="17"/>
  <c r="AH1" i="17"/>
  <c r="K1" i="17"/>
  <c r="F5" i="17"/>
  <c r="F14" i="17"/>
  <c r="F5" i="18"/>
  <c r="H31" i="17" l="1"/>
  <c r="B18" i="14"/>
  <c r="B19" i="14"/>
  <c r="B17" i="14"/>
  <c r="I31" i="17" l="1"/>
  <c r="B11" i="14"/>
  <c r="B12" i="14"/>
  <c r="B10" i="14"/>
  <c r="B4" i="14"/>
  <c r="B5" i="14"/>
  <c r="B3" i="14"/>
  <c r="F8" i="19" l="1"/>
  <c r="J23" i="19" l="1"/>
  <c r="F23" i="19"/>
  <c r="J45" i="19"/>
  <c r="F45" i="19"/>
  <c r="J56" i="19"/>
  <c r="F56" i="19"/>
  <c r="J35" i="19"/>
  <c r="F35" i="19"/>
  <c r="J43" i="19"/>
  <c r="F43" i="19"/>
  <c r="J15" i="19"/>
  <c r="F15" i="19"/>
  <c r="J44" i="19"/>
  <c r="F44" i="19"/>
  <c r="J37" i="19"/>
  <c r="F37" i="19"/>
  <c r="J42" i="19"/>
  <c r="F42" i="19"/>
  <c r="J19" i="19"/>
  <c r="F19" i="19"/>
  <c r="J30" i="19"/>
  <c r="F30" i="19"/>
  <c r="J29" i="19"/>
  <c r="F29" i="19"/>
  <c r="J7" i="19"/>
  <c r="F7" i="19"/>
  <c r="J11" i="19"/>
  <c r="F11" i="19"/>
  <c r="J10" i="19"/>
  <c r="F10" i="19"/>
  <c r="J24" i="19"/>
  <c r="F24" i="19"/>
  <c r="J41" i="19"/>
  <c r="F41" i="19"/>
  <c r="J8" i="19"/>
  <c r="G8" i="19"/>
  <c r="J38" i="19"/>
  <c r="F38" i="19"/>
  <c r="J53" i="19"/>
  <c r="F53" i="19"/>
  <c r="J55" i="19"/>
  <c r="F55" i="19"/>
  <c r="J60" i="19"/>
  <c r="F60" i="19"/>
  <c r="J18" i="19"/>
  <c r="F18" i="19"/>
  <c r="J36" i="19"/>
  <c r="F36" i="19"/>
  <c r="J4" i="19"/>
  <c r="F4" i="19"/>
  <c r="J9" i="19"/>
  <c r="F9" i="19"/>
  <c r="J14" i="19"/>
  <c r="F14" i="19"/>
  <c r="J17" i="19"/>
  <c r="F17" i="19"/>
  <c r="J52" i="19"/>
  <c r="F52" i="19"/>
  <c r="J3" i="19"/>
  <c r="F3" i="19"/>
  <c r="J47" i="19"/>
  <c r="F47" i="19"/>
  <c r="J54" i="19"/>
  <c r="F54" i="19"/>
  <c r="J13" i="19"/>
  <c r="F13" i="19"/>
  <c r="J61" i="19"/>
  <c r="F61" i="19"/>
  <c r="J21" i="19"/>
  <c r="F21" i="19"/>
  <c r="J28" i="19"/>
  <c r="F28" i="19"/>
  <c r="J25" i="19"/>
  <c r="F25" i="19"/>
  <c r="J49" i="19"/>
  <c r="F49" i="19"/>
  <c r="J58" i="19"/>
  <c r="F58" i="19"/>
  <c r="J16" i="19"/>
  <c r="F16" i="19"/>
  <c r="J5" i="19"/>
  <c r="F5" i="19"/>
  <c r="J26" i="19"/>
  <c r="F26" i="19"/>
  <c r="J59" i="19"/>
  <c r="F59" i="19"/>
  <c r="J12" i="19"/>
  <c r="F12" i="19"/>
  <c r="J20" i="19"/>
  <c r="F20" i="19"/>
  <c r="J50" i="19"/>
  <c r="F50" i="19"/>
  <c r="J22" i="19"/>
  <c r="F22" i="19"/>
  <c r="J27" i="19"/>
  <c r="F27" i="19"/>
  <c r="J32" i="19"/>
  <c r="F32" i="19"/>
  <c r="J39" i="19"/>
  <c r="F39" i="19"/>
  <c r="J48" i="19"/>
  <c r="G48" i="19"/>
  <c r="J31" i="19"/>
  <c r="F31" i="19"/>
  <c r="J57" i="19"/>
  <c r="F57" i="19"/>
  <c r="J46" i="19"/>
  <c r="F46" i="19"/>
  <c r="J6" i="19"/>
  <c r="F6" i="19"/>
  <c r="J34" i="19"/>
  <c r="F34" i="19"/>
  <c r="J51" i="19"/>
  <c r="F51" i="19"/>
  <c r="J33" i="19"/>
  <c r="F33" i="19"/>
  <c r="J40" i="19"/>
  <c r="F40" i="19"/>
  <c r="J71" i="18"/>
  <c r="J5" i="18"/>
  <c r="G5" i="18"/>
  <c r="J4" i="18"/>
  <c r="F4" i="18"/>
  <c r="J17" i="18"/>
  <c r="F17" i="18"/>
  <c r="J8" i="18"/>
  <c r="F8" i="18"/>
  <c r="J62" i="18"/>
  <c r="F62" i="18"/>
  <c r="J39" i="18"/>
  <c r="F39" i="18"/>
  <c r="J56" i="18"/>
  <c r="F56" i="18"/>
  <c r="J3" i="18"/>
  <c r="F3" i="18"/>
  <c r="H20" i="18"/>
  <c r="F20" i="18"/>
  <c r="J60" i="18"/>
  <c r="F60" i="18"/>
  <c r="J32" i="18"/>
  <c r="F32" i="18"/>
  <c r="J61" i="18"/>
  <c r="F61" i="18"/>
  <c r="J36" i="18"/>
  <c r="F36" i="18"/>
  <c r="J63" i="18"/>
  <c r="F63" i="18"/>
  <c r="J46" i="18"/>
  <c r="F46" i="18"/>
  <c r="J14" i="18"/>
  <c r="F14" i="18"/>
  <c r="J27" i="18"/>
  <c r="F27" i="18"/>
  <c r="J7" i="18"/>
  <c r="F7" i="18"/>
  <c r="J53" i="18"/>
  <c r="F53" i="18"/>
  <c r="J59" i="18"/>
  <c r="F59" i="18"/>
  <c r="J47" i="18"/>
  <c r="F47" i="18"/>
  <c r="J58" i="18"/>
  <c r="F58" i="18"/>
  <c r="J28" i="18"/>
  <c r="F28" i="18"/>
  <c r="J29" i="18"/>
  <c r="F29" i="18"/>
  <c r="J16" i="18"/>
  <c r="F16" i="18"/>
  <c r="J6" i="18"/>
  <c r="F6" i="18"/>
  <c r="J25" i="18"/>
  <c r="F25" i="18"/>
  <c r="J12" i="18"/>
  <c r="F12" i="18"/>
  <c r="J30" i="18"/>
  <c r="F30" i="18"/>
  <c r="J11" i="18"/>
  <c r="F11" i="18"/>
  <c r="J35" i="18"/>
  <c r="F35" i="18"/>
  <c r="J38" i="18"/>
  <c r="F38" i="18"/>
  <c r="J52" i="18"/>
  <c r="G52" i="18"/>
  <c r="J10" i="18"/>
  <c r="F10" i="18"/>
  <c r="J57" i="18"/>
  <c r="F57" i="18"/>
  <c r="J23" i="18"/>
  <c r="F23" i="18"/>
  <c r="J18" i="18"/>
  <c r="F18" i="18"/>
  <c r="J24" i="18"/>
  <c r="G24" i="18"/>
  <c r="J44" i="18"/>
  <c r="F44" i="18"/>
  <c r="J21" i="18"/>
  <c r="F21" i="18"/>
  <c r="J13" i="18"/>
  <c r="F13" i="18"/>
  <c r="J40" i="18"/>
  <c r="F40" i="18"/>
  <c r="J34" i="18"/>
  <c r="F34" i="18"/>
  <c r="J26" i="18"/>
  <c r="F26" i="18"/>
  <c r="J33" i="18"/>
  <c r="F33" i="18"/>
  <c r="J42" i="18"/>
  <c r="F42" i="18"/>
  <c r="J64" i="18"/>
  <c r="F64" i="18"/>
  <c r="J41" i="18"/>
  <c r="F41" i="18"/>
  <c r="J49" i="18"/>
  <c r="F49" i="18"/>
  <c r="J48" i="18"/>
  <c r="F48" i="18"/>
  <c r="J45" i="18"/>
  <c r="F45" i="18"/>
  <c r="J55" i="18"/>
  <c r="F55" i="18"/>
  <c r="J31" i="18"/>
  <c r="F31" i="18"/>
  <c r="J51" i="18"/>
  <c r="F51" i="18"/>
  <c r="J43" i="18"/>
  <c r="F43" i="18"/>
  <c r="J9" i="18"/>
  <c r="F9" i="18"/>
  <c r="J22" i="18"/>
  <c r="F22" i="18"/>
  <c r="J19" i="18"/>
  <c r="F19" i="18"/>
  <c r="CK122" i="21" s="1"/>
  <c r="J54" i="18"/>
  <c r="F54" i="18"/>
  <c r="J50" i="18"/>
  <c r="F50" i="18"/>
  <c r="J37" i="18"/>
  <c r="F37" i="18"/>
  <c r="J15" i="18"/>
  <c r="F15" i="18"/>
  <c r="J71" i="17"/>
  <c r="J68" i="17"/>
  <c r="F68" i="17"/>
  <c r="J67" i="17"/>
  <c r="F67" i="17"/>
  <c r="J66" i="17"/>
  <c r="F66" i="17"/>
  <c r="J65" i="17"/>
  <c r="F65" i="17"/>
  <c r="J64" i="17"/>
  <c r="F64" i="17"/>
  <c r="J63" i="17"/>
  <c r="F63" i="17"/>
  <c r="J60" i="17"/>
  <c r="F60" i="17"/>
  <c r="J56" i="17"/>
  <c r="F56" i="17"/>
  <c r="J58" i="17"/>
  <c r="F58" i="17"/>
  <c r="J57" i="17"/>
  <c r="F57" i="17"/>
  <c r="J47" i="17"/>
  <c r="F47" i="17"/>
  <c r="J59" i="17"/>
  <c r="F59" i="17"/>
  <c r="J48" i="17"/>
  <c r="F48" i="17"/>
  <c r="J27" i="17"/>
  <c r="F27" i="17"/>
  <c r="J51" i="17"/>
  <c r="F51" i="17"/>
  <c r="J49" i="17"/>
  <c r="F49" i="17"/>
  <c r="J61" i="17"/>
  <c r="F61" i="17"/>
  <c r="J28" i="17"/>
  <c r="F28" i="17"/>
  <c r="J46" i="17"/>
  <c r="F46" i="17"/>
  <c r="J55" i="17"/>
  <c r="F55" i="17"/>
  <c r="J62" i="17"/>
  <c r="F62" i="17"/>
  <c r="J54" i="17"/>
  <c r="F54" i="17"/>
  <c r="J33" i="17"/>
  <c r="F33" i="17"/>
  <c r="J36" i="17"/>
  <c r="F36" i="17"/>
  <c r="J21" i="17"/>
  <c r="F21" i="17"/>
  <c r="J41" i="17"/>
  <c r="F41" i="17"/>
  <c r="J52" i="17"/>
  <c r="F52" i="17"/>
  <c r="J20" i="17"/>
  <c r="F20" i="17"/>
  <c r="J45" i="17"/>
  <c r="F45" i="17"/>
  <c r="J44" i="17"/>
  <c r="F44" i="17"/>
  <c r="J24" i="17"/>
  <c r="F24" i="17"/>
  <c r="J32" i="17"/>
  <c r="F32" i="17"/>
  <c r="J53" i="17"/>
  <c r="F53" i="17"/>
  <c r="J23" i="17"/>
  <c r="F23" i="17"/>
  <c r="J35" i="17"/>
  <c r="F35" i="17"/>
  <c r="J38" i="17"/>
  <c r="F38" i="17"/>
  <c r="J16" i="17"/>
  <c r="F16" i="17"/>
  <c r="G31" i="17"/>
  <c r="J9" i="17"/>
  <c r="F9" i="17"/>
  <c r="J43" i="17"/>
  <c r="F43" i="17"/>
  <c r="J30" i="17"/>
  <c r="F30" i="17"/>
  <c r="J26" i="17"/>
  <c r="F26" i="17"/>
  <c r="J29" i="17"/>
  <c r="F29" i="17"/>
  <c r="J37" i="17"/>
  <c r="F37" i="17"/>
  <c r="J40" i="17"/>
  <c r="F40" i="17"/>
  <c r="J39" i="17"/>
  <c r="F39" i="17"/>
  <c r="J22" i="17"/>
  <c r="F22" i="17"/>
  <c r="J14" i="17"/>
  <c r="G14" i="17"/>
  <c r="J25" i="17"/>
  <c r="F25" i="17"/>
  <c r="J11" i="17"/>
  <c r="F11" i="17"/>
  <c r="J42" i="17"/>
  <c r="F42" i="17"/>
  <c r="J19" i="17"/>
  <c r="F19" i="17"/>
  <c r="J3" i="17"/>
  <c r="F3" i="17"/>
  <c r="J13" i="17"/>
  <c r="F13" i="17"/>
  <c r="J18" i="17"/>
  <c r="F18" i="17"/>
  <c r="J15" i="17"/>
  <c r="F15" i="17"/>
  <c r="J10" i="17"/>
  <c r="F10" i="17"/>
  <c r="J17" i="17"/>
  <c r="F17" i="17"/>
  <c r="J50" i="17"/>
  <c r="F50" i="17"/>
  <c r="J8" i="17"/>
  <c r="F8" i="17"/>
  <c r="J34" i="17"/>
  <c r="G34" i="17"/>
  <c r="J12" i="17"/>
  <c r="F12" i="17"/>
  <c r="J7" i="17"/>
  <c r="F7" i="17"/>
  <c r="J4" i="17"/>
  <c r="F4" i="17"/>
  <c r="J6" i="17"/>
  <c r="F6" i="17"/>
  <c r="J5" i="17"/>
  <c r="G5" i="17"/>
  <c r="CO183" i="21" l="1"/>
  <c r="CO9" i="21"/>
  <c r="CK10" i="21"/>
  <c r="CK43" i="21"/>
  <c r="CO20" i="21"/>
  <c r="CK42" i="21"/>
  <c r="CK17" i="21"/>
  <c r="CO42" i="21"/>
  <c r="CK147" i="21"/>
  <c r="CK77" i="21"/>
  <c r="CK92" i="21"/>
  <c r="CK183" i="21"/>
  <c r="CO87" i="21"/>
  <c r="CO92" i="21"/>
  <c r="CO35" i="21"/>
  <c r="H7" i="17"/>
  <c r="I7" i="17" s="1"/>
  <c r="CO13" i="21"/>
  <c r="H34" i="17"/>
  <c r="I34" i="17" s="1"/>
  <c r="CO43" i="21"/>
  <c r="H50" i="17"/>
  <c r="I50" i="17" s="1"/>
  <c r="CO47" i="21"/>
  <c r="H10" i="17"/>
  <c r="I10" i="17" s="1"/>
  <c r="CO16" i="21"/>
  <c r="H18" i="17"/>
  <c r="I18" i="17" s="1"/>
  <c r="CO23" i="21"/>
  <c r="H3" i="17"/>
  <c r="I3" i="17" s="1"/>
  <c r="CO7" i="21"/>
  <c r="H42" i="17"/>
  <c r="I42" i="17" s="1"/>
  <c r="CO50" i="21"/>
  <c r="H22" i="17"/>
  <c r="I22" i="17" s="1"/>
  <c r="CO30" i="21"/>
  <c r="H40" i="17"/>
  <c r="I40" i="17" s="1"/>
  <c r="CO39" i="21"/>
  <c r="H29" i="17"/>
  <c r="I29" i="17" s="1"/>
  <c r="CO34" i="21"/>
  <c r="H30" i="17"/>
  <c r="CO32" i="21"/>
  <c r="H9" i="17"/>
  <c r="I9" i="17" s="1"/>
  <c r="CO12" i="21"/>
  <c r="G38" i="17"/>
  <c r="CK44" i="21"/>
  <c r="G23" i="17"/>
  <c r="CK21" i="21"/>
  <c r="G32" i="17"/>
  <c r="CK35" i="21"/>
  <c r="G44" i="17"/>
  <c r="CK33" i="21"/>
  <c r="G20" i="17"/>
  <c r="CK27" i="21"/>
  <c r="G41" i="17"/>
  <c r="CK52" i="21"/>
  <c r="G36" i="17"/>
  <c r="CK40" i="21"/>
  <c r="G54" i="17"/>
  <c r="CK56" i="21"/>
  <c r="G55" i="17"/>
  <c r="CK62" i="21"/>
  <c r="G28" i="17"/>
  <c r="CK25" i="21"/>
  <c r="G49" i="17"/>
  <c r="CK60" i="21"/>
  <c r="G27" i="17"/>
  <c r="CK31" i="21"/>
  <c r="G59" i="17"/>
  <c r="CK59" i="21"/>
  <c r="G57" i="17"/>
  <c r="CK61" i="21"/>
  <c r="G56" i="17"/>
  <c r="CK63" i="21"/>
  <c r="G63" i="17"/>
  <c r="CK67" i="21"/>
  <c r="G65" i="17"/>
  <c r="CL69" i="21" s="1"/>
  <c r="CK69" i="21"/>
  <c r="G67" i="17"/>
  <c r="CK70" i="21"/>
  <c r="H37" i="18"/>
  <c r="I37" i="18" s="1"/>
  <c r="CO100" i="21"/>
  <c r="H54" i="18"/>
  <c r="I54" i="18" s="1"/>
  <c r="CO125" i="21"/>
  <c r="H22" i="18"/>
  <c r="I22" i="18" s="1"/>
  <c r="CO101" i="21"/>
  <c r="H43" i="18"/>
  <c r="I43" i="18" s="1"/>
  <c r="CO108" i="21"/>
  <c r="H31" i="18"/>
  <c r="I31" i="18" s="1"/>
  <c r="CO109" i="21"/>
  <c r="H45" i="18"/>
  <c r="I45" i="18" s="1"/>
  <c r="CO111" i="21"/>
  <c r="H49" i="18"/>
  <c r="I49" i="18" s="1"/>
  <c r="CO116" i="21"/>
  <c r="H64" i="18"/>
  <c r="I64" i="18" s="1"/>
  <c r="CO134" i="21"/>
  <c r="H33" i="18"/>
  <c r="CO107" i="21"/>
  <c r="H34" i="18"/>
  <c r="I34" i="18" s="1"/>
  <c r="CO105" i="21"/>
  <c r="H13" i="18"/>
  <c r="I13" i="18" s="1"/>
  <c r="CO79" i="21"/>
  <c r="H44" i="18"/>
  <c r="I44" i="18" s="1"/>
  <c r="CO114" i="21"/>
  <c r="H18" i="18"/>
  <c r="I18" i="18" s="1"/>
  <c r="CO82" i="21"/>
  <c r="H57" i="18"/>
  <c r="I57" i="18" s="1"/>
  <c r="CO127" i="21"/>
  <c r="H52" i="18"/>
  <c r="I52" i="18" s="1"/>
  <c r="CO122" i="21"/>
  <c r="H35" i="18"/>
  <c r="I35" i="18" s="1"/>
  <c r="CO98" i="21"/>
  <c r="H30" i="18"/>
  <c r="I30" i="18" s="1"/>
  <c r="CO97" i="21"/>
  <c r="H25" i="18"/>
  <c r="CO102" i="21"/>
  <c r="H16" i="18"/>
  <c r="I16" i="18" s="1"/>
  <c r="CO86" i="21"/>
  <c r="H28" i="18"/>
  <c r="CO91" i="21"/>
  <c r="H47" i="18"/>
  <c r="I47" i="18" s="1"/>
  <c r="CO118" i="21"/>
  <c r="H53" i="18"/>
  <c r="I53" i="18" s="1"/>
  <c r="CO123" i="21"/>
  <c r="H27" i="18"/>
  <c r="I27" i="18" s="1"/>
  <c r="CO94" i="21"/>
  <c r="H46" i="18"/>
  <c r="I46" i="18" s="1"/>
  <c r="CO112" i="21"/>
  <c r="H36" i="18"/>
  <c r="I36" i="18" s="1"/>
  <c r="CO117" i="21"/>
  <c r="H32" i="18"/>
  <c r="I32" i="18" s="1"/>
  <c r="CO103" i="21"/>
  <c r="H56" i="18"/>
  <c r="I56" i="18" s="1"/>
  <c r="CO126" i="21"/>
  <c r="H62" i="18"/>
  <c r="I62" i="18" s="1"/>
  <c r="CO131" i="21"/>
  <c r="H17" i="18"/>
  <c r="CO84" i="21"/>
  <c r="H5" i="18"/>
  <c r="CO77" i="21"/>
  <c r="G33" i="19"/>
  <c r="CK159" i="21"/>
  <c r="G34" i="19"/>
  <c r="CK167" i="21"/>
  <c r="G46" i="19"/>
  <c r="CK184" i="21"/>
  <c r="G31" i="19"/>
  <c r="CK171" i="21"/>
  <c r="G39" i="19"/>
  <c r="CK172" i="21"/>
  <c r="G27" i="19"/>
  <c r="CK164" i="21"/>
  <c r="G50" i="19"/>
  <c r="CK186" i="21"/>
  <c r="G12" i="19"/>
  <c r="CK144" i="21"/>
  <c r="G26" i="19"/>
  <c r="CK163" i="21"/>
  <c r="G16" i="19"/>
  <c r="CK157" i="21"/>
  <c r="G49" i="19"/>
  <c r="CK185" i="21"/>
  <c r="G28" i="19"/>
  <c r="CK169" i="21"/>
  <c r="G61" i="19"/>
  <c r="CK197" i="21"/>
  <c r="G54" i="19"/>
  <c r="CK190" i="21"/>
  <c r="G3" i="19"/>
  <c r="CK139" i="21"/>
  <c r="G17" i="19"/>
  <c r="CK156" i="21"/>
  <c r="G9" i="19"/>
  <c r="CK145" i="21"/>
  <c r="G36" i="19"/>
  <c r="CK173" i="21"/>
  <c r="G60" i="19"/>
  <c r="CK195" i="21"/>
  <c r="G53" i="19"/>
  <c r="CK189" i="21"/>
  <c r="G24" i="19"/>
  <c r="CK162" i="21"/>
  <c r="G11" i="19"/>
  <c r="CK146" i="21"/>
  <c r="G29" i="19"/>
  <c r="CK166" i="21"/>
  <c r="G19" i="19"/>
  <c r="CK151" i="21"/>
  <c r="G37" i="19"/>
  <c r="CK176" i="21"/>
  <c r="G15" i="19"/>
  <c r="CK152" i="21"/>
  <c r="G35" i="19"/>
  <c r="CL170" i="21" s="1"/>
  <c r="CK170" i="21"/>
  <c r="G45" i="19"/>
  <c r="CK182" i="21"/>
  <c r="G4" i="17"/>
  <c r="CK8" i="21"/>
  <c r="G12" i="17"/>
  <c r="CK18" i="21"/>
  <c r="G8" i="17"/>
  <c r="CK11" i="21"/>
  <c r="G17" i="17"/>
  <c r="CK29" i="21"/>
  <c r="G15" i="17"/>
  <c r="CL19" i="21" s="1"/>
  <c r="CK19" i="21"/>
  <c r="G13" i="17"/>
  <c r="CK14" i="21"/>
  <c r="G19" i="17"/>
  <c r="CK24" i="21"/>
  <c r="G11" i="17"/>
  <c r="CK15" i="21"/>
  <c r="G39" i="17"/>
  <c r="CK45" i="21"/>
  <c r="G37" i="17"/>
  <c r="CK38" i="21"/>
  <c r="G26" i="17"/>
  <c r="CK36" i="21"/>
  <c r="G43" i="17"/>
  <c r="CK48" i="21"/>
  <c r="H38" i="17"/>
  <c r="I38" i="17" s="1"/>
  <c r="CO44" i="21"/>
  <c r="H23" i="17"/>
  <c r="I23" i="17" s="1"/>
  <c r="CO21" i="21"/>
  <c r="H44" i="17"/>
  <c r="I44" i="17" s="1"/>
  <c r="CO33" i="21"/>
  <c r="H20" i="17"/>
  <c r="I20" i="17" s="1"/>
  <c r="CO27" i="21"/>
  <c r="H41" i="17"/>
  <c r="CO52" i="21"/>
  <c r="H36" i="17"/>
  <c r="CO40" i="21"/>
  <c r="H54" i="17"/>
  <c r="CO56" i="21"/>
  <c r="H55" i="17"/>
  <c r="I55" i="17" s="1"/>
  <c r="CO62" i="21"/>
  <c r="H28" i="17"/>
  <c r="I28" i="17" s="1"/>
  <c r="CO25" i="21"/>
  <c r="H49" i="17"/>
  <c r="I49" i="17" s="1"/>
  <c r="CO60" i="21"/>
  <c r="H27" i="17"/>
  <c r="I27" i="17" s="1"/>
  <c r="CO31" i="21"/>
  <c r="H59" i="17"/>
  <c r="I59" i="17" s="1"/>
  <c r="CO59" i="21"/>
  <c r="H57" i="17"/>
  <c r="I57" i="17" s="1"/>
  <c r="CO61" i="21"/>
  <c r="H56" i="17"/>
  <c r="CO63" i="21"/>
  <c r="H63" i="17"/>
  <c r="CO67" i="21"/>
  <c r="H65" i="17"/>
  <c r="I65" i="17" s="1"/>
  <c r="CO69" i="21"/>
  <c r="H67" i="17"/>
  <c r="I67" i="17" s="1"/>
  <c r="CO70" i="21"/>
  <c r="G15" i="18"/>
  <c r="CK83" i="21"/>
  <c r="G50" i="18"/>
  <c r="CK120" i="21"/>
  <c r="G19" i="18"/>
  <c r="CK85" i="21"/>
  <c r="G9" i="18"/>
  <c r="CK78" i="21"/>
  <c r="G51" i="18"/>
  <c r="CK121" i="21"/>
  <c r="G55" i="18"/>
  <c r="CK124" i="21"/>
  <c r="G48" i="18"/>
  <c r="CK119" i="21"/>
  <c r="G41" i="18"/>
  <c r="CK115" i="21"/>
  <c r="G42" i="18"/>
  <c r="CK106" i="21"/>
  <c r="G26" i="18"/>
  <c r="CK88" i="21"/>
  <c r="G40" i="18"/>
  <c r="CK113" i="21"/>
  <c r="G21" i="18"/>
  <c r="CK96" i="21"/>
  <c r="G23" i="18"/>
  <c r="CK95" i="21"/>
  <c r="G10" i="18"/>
  <c r="CK81" i="21"/>
  <c r="G38" i="18"/>
  <c r="CK104" i="21"/>
  <c r="G11" i="18"/>
  <c r="CK90" i="21"/>
  <c r="G12" i="18"/>
  <c r="CK89" i="21"/>
  <c r="G6" i="18"/>
  <c r="CK74" i="21"/>
  <c r="G29" i="18"/>
  <c r="CK99" i="21"/>
  <c r="G58" i="18"/>
  <c r="CK128" i="21"/>
  <c r="G59" i="18"/>
  <c r="CK129" i="21"/>
  <c r="G7" i="18"/>
  <c r="CK75" i="21"/>
  <c r="G14" i="18"/>
  <c r="CK93" i="21"/>
  <c r="G63" i="18"/>
  <c r="CK132" i="21"/>
  <c r="G61" i="18"/>
  <c r="CL133" i="21" s="1"/>
  <c r="CK133" i="21"/>
  <c r="G60" i="18"/>
  <c r="CK130" i="21"/>
  <c r="G3" i="18"/>
  <c r="CL73" i="21" s="1"/>
  <c r="CK73" i="21"/>
  <c r="G39" i="18"/>
  <c r="CK110" i="21"/>
  <c r="G8" i="18"/>
  <c r="CK80" i="21"/>
  <c r="G4" i="18"/>
  <c r="CK76" i="21"/>
  <c r="H33" i="19"/>
  <c r="I33" i="19" s="1"/>
  <c r="CO159" i="21"/>
  <c r="H34" i="19"/>
  <c r="I34" i="19" s="1"/>
  <c r="CO167" i="21"/>
  <c r="H46" i="19"/>
  <c r="I46" i="19" s="1"/>
  <c r="CO184" i="21"/>
  <c r="H31" i="19"/>
  <c r="I31" i="19" s="1"/>
  <c r="CO171" i="21"/>
  <c r="H39" i="19"/>
  <c r="I39" i="19" s="1"/>
  <c r="CO172" i="21"/>
  <c r="H27" i="19"/>
  <c r="CO164" i="21"/>
  <c r="H50" i="19"/>
  <c r="I50" i="19" s="1"/>
  <c r="CO186" i="21"/>
  <c r="H12" i="19"/>
  <c r="I12" i="19" s="1"/>
  <c r="CO144" i="21"/>
  <c r="H26" i="19"/>
  <c r="I26" i="19" s="1"/>
  <c r="CO163" i="21"/>
  <c r="H16" i="19"/>
  <c r="I16" i="19" s="1"/>
  <c r="CO157" i="21"/>
  <c r="H49" i="19"/>
  <c r="I49" i="19" s="1"/>
  <c r="CO185" i="21"/>
  <c r="H28" i="19"/>
  <c r="CO169" i="21"/>
  <c r="H61" i="19"/>
  <c r="I61" i="19" s="1"/>
  <c r="CN197" i="21" s="1"/>
  <c r="CO197" i="21"/>
  <c r="H54" i="19"/>
  <c r="I54" i="19" s="1"/>
  <c r="CO190" i="21"/>
  <c r="H3" i="19"/>
  <c r="I3" i="19" s="1"/>
  <c r="CO139" i="21"/>
  <c r="H17" i="19"/>
  <c r="I17" i="19" s="1"/>
  <c r="CO156" i="21"/>
  <c r="H9" i="19"/>
  <c r="I9" i="19" s="1"/>
  <c r="CO145" i="21"/>
  <c r="H36" i="19"/>
  <c r="CO173" i="21"/>
  <c r="H60" i="19"/>
  <c r="I60" i="19" s="1"/>
  <c r="CO195" i="21"/>
  <c r="H53" i="19"/>
  <c r="CO189" i="21"/>
  <c r="H8" i="19"/>
  <c r="I8" i="19" s="1"/>
  <c r="CO147" i="21"/>
  <c r="H24" i="19"/>
  <c r="I24" i="19" s="1"/>
  <c r="CO162" i="21"/>
  <c r="H11" i="19"/>
  <c r="CO146" i="21"/>
  <c r="H29" i="19"/>
  <c r="I29" i="19" s="1"/>
  <c r="CO166" i="21"/>
  <c r="H19" i="19"/>
  <c r="I19" i="19" s="1"/>
  <c r="CO151" i="21"/>
  <c r="H37" i="19"/>
  <c r="I37" i="19" s="1"/>
  <c r="CO176" i="21"/>
  <c r="H15" i="19"/>
  <c r="I15" i="19" s="1"/>
  <c r="CO152" i="21"/>
  <c r="H35" i="19"/>
  <c r="CM170" i="21" s="1"/>
  <c r="CO170" i="21"/>
  <c r="H45" i="19"/>
  <c r="I45" i="19" s="1"/>
  <c r="CO182" i="21"/>
  <c r="H5" i="17"/>
  <c r="CO10" i="21"/>
  <c r="H4" i="17"/>
  <c r="I4" i="17" s="1"/>
  <c r="CO8" i="21"/>
  <c r="H12" i="17"/>
  <c r="CO18" i="21"/>
  <c r="H8" i="17"/>
  <c r="I8" i="17" s="1"/>
  <c r="CO11" i="21"/>
  <c r="H17" i="17"/>
  <c r="CO29" i="21"/>
  <c r="H15" i="17"/>
  <c r="CO19" i="21"/>
  <c r="H13" i="17"/>
  <c r="CO14" i="21"/>
  <c r="H19" i="17"/>
  <c r="I19" i="17" s="1"/>
  <c r="CO24" i="21"/>
  <c r="H11" i="17"/>
  <c r="I11" i="17" s="1"/>
  <c r="CO15" i="21"/>
  <c r="H14" i="17"/>
  <c r="CM17" i="21" s="1"/>
  <c r="CO17" i="21"/>
  <c r="H39" i="17"/>
  <c r="CO45" i="21"/>
  <c r="H37" i="17"/>
  <c r="I37" i="17" s="1"/>
  <c r="CO38" i="21"/>
  <c r="H26" i="17"/>
  <c r="CO36" i="21"/>
  <c r="H43" i="17"/>
  <c r="CO48" i="21"/>
  <c r="G16" i="17"/>
  <c r="CK26" i="21"/>
  <c r="G35" i="17"/>
  <c r="CK49" i="21"/>
  <c r="G53" i="17"/>
  <c r="CK58" i="21"/>
  <c r="G24" i="17"/>
  <c r="CK28" i="21"/>
  <c r="G45" i="17"/>
  <c r="CK41" i="21"/>
  <c r="G52" i="17"/>
  <c r="CK53" i="21"/>
  <c r="G21" i="17"/>
  <c r="CK22" i="21"/>
  <c r="G33" i="17"/>
  <c r="CL37" i="21" s="1"/>
  <c r="CK37" i="21"/>
  <c r="G62" i="17"/>
  <c r="CK65" i="21"/>
  <c r="G46" i="17"/>
  <c r="CK54" i="21"/>
  <c r="G61" i="17"/>
  <c r="CK64" i="21"/>
  <c r="G51" i="17"/>
  <c r="CK51" i="21"/>
  <c r="G48" i="17"/>
  <c r="CK55" i="21"/>
  <c r="G47" i="17"/>
  <c r="CK46" i="21"/>
  <c r="G58" i="17"/>
  <c r="CL57" i="21" s="1"/>
  <c r="CK57" i="21"/>
  <c r="G60" i="17"/>
  <c r="CK66" i="21"/>
  <c r="G64" i="17"/>
  <c r="CL68" i="21" s="1"/>
  <c r="CK68" i="21"/>
  <c r="G66" i="17"/>
  <c r="CL71" i="21" s="1"/>
  <c r="CK71" i="21"/>
  <c r="G68" i="17"/>
  <c r="CK72" i="21"/>
  <c r="H15" i="18"/>
  <c r="CO83" i="21"/>
  <c r="H50" i="18"/>
  <c r="CM120" i="21" s="1"/>
  <c r="CO120" i="21"/>
  <c r="H19" i="18"/>
  <c r="I19" i="18" s="1"/>
  <c r="CO85" i="21"/>
  <c r="H9" i="18"/>
  <c r="CO78" i="21"/>
  <c r="H51" i="18"/>
  <c r="I51" i="18" s="1"/>
  <c r="CO121" i="21"/>
  <c r="H55" i="18"/>
  <c r="CO124" i="21"/>
  <c r="H48" i="18"/>
  <c r="I48" i="18" s="1"/>
  <c r="CO119" i="21"/>
  <c r="H41" i="18"/>
  <c r="CO115" i="21"/>
  <c r="H42" i="18"/>
  <c r="CO106" i="21"/>
  <c r="H26" i="18"/>
  <c r="CO88" i="21"/>
  <c r="H40" i="18"/>
  <c r="I40" i="18" s="1"/>
  <c r="CO113" i="21"/>
  <c r="H21" i="18"/>
  <c r="CO96" i="21"/>
  <c r="H23" i="18"/>
  <c r="CO95" i="21"/>
  <c r="H10" i="18"/>
  <c r="CO81" i="21"/>
  <c r="H38" i="18"/>
  <c r="I38" i="18" s="1"/>
  <c r="CO104" i="21"/>
  <c r="H11" i="18"/>
  <c r="CO90" i="21"/>
  <c r="H12" i="18"/>
  <c r="CO89" i="21"/>
  <c r="H6" i="18"/>
  <c r="CO74" i="21"/>
  <c r="H29" i="18"/>
  <c r="CM99" i="21" s="1"/>
  <c r="CO99" i="21"/>
  <c r="H58" i="18"/>
  <c r="CM128" i="21" s="1"/>
  <c r="CO128" i="21"/>
  <c r="H59" i="18"/>
  <c r="CO129" i="21"/>
  <c r="H7" i="18"/>
  <c r="CO75" i="21"/>
  <c r="H14" i="18"/>
  <c r="CO93" i="21"/>
  <c r="H63" i="18"/>
  <c r="CO132" i="21"/>
  <c r="H61" i="18"/>
  <c r="CO133" i="21"/>
  <c r="H60" i="18"/>
  <c r="CM130" i="21" s="1"/>
  <c r="CO130" i="21"/>
  <c r="H3" i="18"/>
  <c r="I3" i="18" s="1"/>
  <c r="CO73" i="21"/>
  <c r="H39" i="18"/>
  <c r="CM110" i="21" s="1"/>
  <c r="CO110" i="21"/>
  <c r="H8" i="18"/>
  <c r="I8" i="18" s="1"/>
  <c r="CO80" i="21"/>
  <c r="H4" i="18"/>
  <c r="CM76" i="21" s="1"/>
  <c r="CO76" i="21"/>
  <c r="G40" i="19"/>
  <c r="CK175" i="21"/>
  <c r="G51" i="19"/>
  <c r="CK187" i="21"/>
  <c r="G6" i="19"/>
  <c r="CK148" i="21"/>
  <c r="G57" i="19"/>
  <c r="CK196" i="21"/>
  <c r="G32" i="19"/>
  <c r="CK168" i="21"/>
  <c r="G22" i="19"/>
  <c r="CK154" i="21"/>
  <c r="G20" i="19"/>
  <c r="CK155" i="21"/>
  <c r="G59" i="19"/>
  <c r="CK194" i="21"/>
  <c r="G5" i="19"/>
  <c r="CK140" i="21"/>
  <c r="G58" i="19"/>
  <c r="CK193" i="21"/>
  <c r="G25" i="19"/>
  <c r="CK165" i="21"/>
  <c r="G21" i="19"/>
  <c r="CL160" i="21" s="1"/>
  <c r="CK160" i="21"/>
  <c r="G13" i="19"/>
  <c r="CK149" i="21"/>
  <c r="G47" i="19"/>
  <c r="CK180" i="21"/>
  <c r="G52" i="19"/>
  <c r="CL188" i="21" s="1"/>
  <c r="CK188" i="21"/>
  <c r="G14" i="19"/>
  <c r="CK142" i="21"/>
  <c r="G4" i="19"/>
  <c r="CL141" i="21" s="1"/>
  <c r="CK141" i="21"/>
  <c r="G18" i="19"/>
  <c r="CL153" i="21" s="1"/>
  <c r="CK153" i="21"/>
  <c r="G55" i="19"/>
  <c r="CK192" i="21"/>
  <c r="G38" i="19"/>
  <c r="CL174" i="21" s="1"/>
  <c r="CK174" i="21"/>
  <c r="G41" i="19"/>
  <c r="CK177" i="21"/>
  <c r="G10" i="19"/>
  <c r="CL150" i="21" s="1"/>
  <c r="CK150" i="21"/>
  <c r="G7" i="19"/>
  <c r="CK143" i="21"/>
  <c r="G30" i="19"/>
  <c r="CL161" i="21" s="1"/>
  <c r="CK161" i="21"/>
  <c r="G42" i="19"/>
  <c r="CK179" i="21"/>
  <c r="G44" i="19"/>
  <c r="CK178" i="21"/>
  <c r="G43" i="19"/>
  <c r="CK181" i="21"/>
  <c r="G56" i="19"/>
  <c r="CL191" i="21" s="1"/>
  <c r="CK191" i="21"/>
  <c r="G23" i="19"/>
  <c r="CL158" i="21" s="1"/>
  <c r="CK158" i="21"/>
  <c r="G6" i="17"/>
  <c r="CK9" i="21"/>
  <c r="G7" i="17"/>
  <c r="CK13" i="21"/>
  <c r="G50" i="17"/>
  <c r="CK47" i="21"/>
  <c r="G10" i="17"/>
  <c r="CL16" i="21" s="1"/>
  <c r="CK16" i="21"/>
  <c r="G18" i="17"/>
  <c r="CK23" i="21"/>
  <c r="G3" i="17"/>
  <c r="CL7" i="21" s="1"/>
  <c r="CK7" i="21"/>
  <c r="G42" i="17"/>
  <c r="CK50" i="21"/>
  <c r="G25" i="17"/>
  <c r="CL20" i="21" s="1"/>
  <c r="CK20" i="21"/>
  <c r="G22" i="17"/>
  <c r="CK30" i="21"/>
  <c r="G40" i="17"/>
  <c r="CL39" i="21" s="1"/>
  <c r="CK39" i="21"/>
  <c r="G29" i="17"/>
  <c r="CK34" i="21"/>
  <c r="G30" i="17"/>
  <c r="CL32" i="21" s="1"/>
  <c r="CK32" i="21"/>
  <c r="G9" i="17"/>
  <c r="CK12" i="21"/>
  <c r="H16" i="17"/>
  <c r="I16" i="17" s="1"/>
  <c r="CO26" i="21"/>
  <c r="H35" i="17"/>
  <c r="CO49" i="21"/>
  <c r="H53" i="17"/>
  <c r="CO58" i="21"/>
  <c r="H24" i="17"/>
  <c r="CO28" i="21"/>
  <c r="H45" i="17"/>
  <c r="CM41" i="21" s="1"/>
  <c r="CO41" i="21"/>
  <c r="H52" i="17"/>
  <c r="CO53" i="21"/>
  <c r="H21" i="17"/>
  <c r="I21" i="17" s="1"/>
  <c r="CO22" i="21"/>
  <c r="H33" i="17"/>
  <c r="CO37" i="21"/>
  <c r="H62" i="17"/>
  <c r="CO65" i="21"/>
  <c r="H46" i="17"/>
  <c r="CO54" i="21"/>
  <c r="H61" i="17"/>
  <c r="CO64" i="21"/>
  <c r="H51" i="17"/>
  <c r="CO51" i="21"/>
  <c r="H48" i="17"/>
  <c r="CM55" i="21" s="1"/>
  <c r="CO55" i="21"/>
  <c r="H47" i="17"/>
  <c r="CM46" i="21" s="1"/>
  <c r="CO46" i="21"/>
  <c r="H58" i="17"/>
  <c r="CM57" i="21" s="1"/>
  <c r="CO57" i="21"/>
  <c r="H60" i="17"/>
  <c r="CO66" i="21"/>
  <c r="H64" i="17"/>
  <c r="CM68" i="21" s="1"/>
  <c r="CO68" i="21"/>
  <c r="H66" i="17"/>
  <c r="CO71" i="21"/>
  <c r="H68" i="17"/>
  <c r="CM72" i="21" s="1"/>
  <c r="CO72" i="21"/>
  <c r="G37" i="18"/>
  <c r="CK100" i="21"/>
  <c r="G54" i="18"/>
  <c r="CK125" i="21"/>
  <c r="G22" i="18"/>
  <c r="CK101" i="21"/>
  <c r="G43" i="18"/>
  <c r="CK108" i="21"/>
  <c r="G31" i="18"/>
  <c r="CK109" i="21"/>
  <c r="G45" i="18"/>
  <c r="CK111" i="21"/>
  <c r="G49" i="18"/>
  <c r="CK116" i="21"/>
  <c r="G64" i="18"/>
  <c r="CK134" i="21"/>
  <c r="G33" i="18"/>
  <c r="CK107" i="21"/>
  <c r="G34" i="18"/>
  <c r="CK105" i="21"/>
  <c r="G13" i="18"/>
  <c r="CL79" i="21" s="1"/>
  <c r="CK79" i="21"/>
  <c r="G44" i="18"/>
  <c r="CK114" i="21"/>
  <c r="G18" i="18"/>
  <c r="CK82" i="21"/>
  <c r="G57" i="18"/>
  <c r="CK127" i="21"/>
  <c r="G35" i="18"/>
  <c r="CK98" i="21"/>
  <c r="G30" i="18"/>
  <c r="CK97" i="21"/>
  <c r="G25" i="18"/>
  <c r="CK102" i="21"/>
  <c r="G16" i="18"/>
  <c r="CK86" i="21"/>
  <c r="G28" i="18"/>
  <c r="CK91" i="21"/>
  <c r="G47" i="18"/>
  <c r="CL118" i="21" s="1"/>
  <c r="CK118" i="21"/>
  <c r="G53" i="18"/>
  <c r="CK123" i="21"/>
  <c r="G27" i="18"/>
  <c r="CK94" i="21"/>
  <c r="G46" i="18"/>
  <c r="CK112" i="21"/>
  <c r="G36" i="18"/>
  <c r="CL117" i="21" s="1"/>
  <c r="CK117" i="21"/>
  <c r="G32" i="18"/>
  <c r="CL103" i="21" s="1"/>
  <c r="CK103" i="21"/>
  <c r="G20" i="18"/>
  <c r="CK87" i="21"/>
  <c r="G56" i="18"/>
  <c r="CL126" i="21" s="1"/>
  <c r="CK126" i="21"/>
  <c r="G62" i="18"/>
  <c r="CL131" i="21" s="1"/>
  <c r="CK131" i="21"/>
  <c r="G17" i="18"/>
  <c r="CL84" i="21" s="1"/>
  <c r="CK84" i="21"/>
  <c r="H40" i="19"/>
  <c r="CO175" i="21"/>
  <c r="H51" i="19"/>
  <c r="CO187" i="21"/>
  <c r="H6" i="19"/>
  <c r="CO148" i="21"/>
  <c r="H57" i="19"/>
  <c r="CO196" i="21"/>
  <c r="H32" i="19"/>
  <c r="CO168" i="21"/>
  <c r="H22" i="19"/>
  <c r="CO154" i="21"/>
  <c r="H20" i="19"/>
  <c r="CO155" i="21"/>
  <c r="H59" i="19"/>
  <c r="CO194" i="21"/>
  <c r="H5" i="19"/>
  <c r="CO140" i="21"/>
  <c r="H58" i="19"/>
  <c r="CO193" i="21"/>
  <c r="H25" i="19"/>
  <c r="CO165" i="21"/>
  <c r="H21" i="19"/>
  <c r="CO160" i="21"/>
  <c r="H13" i="19"/>
  <c r="CO149" i="21"/>
  <c r="H47" i="19"/>
  <c r="CO180" i="21"/>
  <c r="H52" i="19"/>
  <c r="CM188" i="21" s="1"/>
  <c r="CO188" i="21"/>
  <c r="H14" i="19"/>
  <c r="CO142" i="21"/>
  <c r="H4" i="19"/>
  <c r="CM141" i="21" s="1"/>
  <c r="CO141" i="21"/>
  <c r="H18" i="19"/>
  <c r="CO153" i="21"/>
  <c r="H55" i="19"/>
  <c r="CO192" i="21"/>
  <c r="H38" i="19"/>
  <c r="CM174" i="21" s="1"/>
  <c r="CO174" i="21"/>
  <c r="H41" i="19"/>
  <c r="CO177" i="21"/>
  <c r="H10" i="19"/>
  <c r="CM150" i="21" s="1"/>
  <c r="CO150" i="21"/>
  <c r="H7" i="19"/>
  <c r="CO143" i="21"/>
  <c r="H30" i="19"/>
  <c r="CM161" i="21" s="1"/>
  <c r="CO161" i="21"/>
  <c r="H42" i="19"/>
  <c r="CO179" i="21"/>
  <c r="H44" i="19"/>
  <c r="CO178" i="21"/>
  <c r="H43" i="19"/>
  <c r="CO181" i="21"/>
  <c r="H56" i="19"/>
  <c r="CO191" i="21"/>
  <c r="H23" i="19"/>
  <c r="CM158" i="21" s="1"/>
  <c r="CO158" i="21"/>
  <c r="J1" i="18"/>
  <c r="J1" i="19"/>
  <c r="AG1" i="17"/>
  <c r="H25" i="17"/>
  <c r="H24" i="18"/>
  <c r="H32" i="17"/>
  <c r="J1" i="17"/>
  <c r="H48" i="19"/>
  <c r="I9" i="18"/>
  <c r="I20" i="18"/>
  <c r="I15" i="18"/>
  <c r="H6" i="17"/>
  <c r="CM154" i="21" l="1"/>
  <c r="CL154" i="21"/>
  <c r="CL87" i="21"/>
  <c r="CM140" i="21"/>
  <c r="CL140" i="21"/>
  <c r="CL102" i="21"/>
  <c r="CM102" i="21"/>
  <c r="CM149" i="21"/>
  <c r="CM132" i="21"/>
  <c r="CM51" i="21"/>
  <c r="CL55" i="21"/>
  <c r="CM146" i="21"/>
  <c r="CL146" i="21"/>
  <c r="CL34" i="21"/>
  <c r="CM54" i="21"/>
  <c r="CL54" i="21"/>
  <c r="CM63" i="21"/>
  <c r="CL82" i="21"/>
  <c r="CL112" i="21"/>
  <c r="CL97" i="21"/>
  <c r="CM95" i="21"/>
  <c r="CM88" i="21"/>
  <c r="CL13" i="21"/>
  <c r="CL46" i="21"/>
  <c r="CM19" i="21"/>
  <c r="CL18" i="21"/>
  <c r="CM179" i="21"/>
  <c r="CL179" i="21"/>
  <c r="CM64" i="21"/>
  <c r="CM48" i="21"/>
  <c r="CM177" i="21"/>
  <c r="CM168" i="21"/>
  <c r="CL177" i="21"/>
  <c r="CL142" i="21"/>
  <c r="CL180" i="21"/>
  <c r="CL172" i="21"/>
  <c r="CL51" i="21"/>
  <c r="CM29" i="21"/>
  <c r="CM18" i="21"/>
  <c r="CL48" i="21"/>
  <c r="CL36" i="21"/>
  <c r="CM65" i="21"/>
  <c r="CM142" i="21"/>
  <c r="CM191" i="21"/>
  <c r="CM180" i="21"/>
  <c r="CM181" i="21"/>
  <c r="CM143" i="21"/>
  <c r="CM192" i="21"/>
  <c r="CL181" i="21"/>
  <c r="CL143" i="21"/>
  <c r="CL192" i="21"/>
  <c r="CL168" i="21"/>
  <c r="CM75" i="21"/>
  <c r="CM93" i="21"/>
  <c r="CL53" i="21"/>
  <c r="CM40" i="21"/>
  <c r="CM35" i="21"/>
  <c r="CM66" i="21"/>
  <c r="CM56" i="21"/>
  <c r="CL62" i="21"/>
  <c r="CL35" i="21"/>
  <c r="CM32" i="21"/>
  <c r="CM58" i="21"/>
  <c r="I54" i="17"/>
  <c r="I11" i="19"/>
  <c r="I15" i="17"/>
  <c r="CM71" i="21"/>
  <c r="CM53" i="21"/>
  <c r="CM49" i="21"/>
  <c r="CL12" i="21"/>
  <c r="CL30" i="21"/>
  <c r="CL50" i="21"/>
  <c r="CL23" i="21"/>
  <c r="CL9" i="21"/>
  <c r="CL64" i="21"/>
  <c r="CL65" i="21"/>
  <c r="CL41" i="21"/>
  <c r="CL58" i="21"/>
  <c r="CM36" i="21"/>
  <c r="CM45" i="21"/>
  <c r="CM67" i="21"/>
  <c r="CM52" i="21"/>
  <c r="CL27" i="21"/>
  <c r="I36" i="17"/>
  <c r="CM20" i="21"/>
  <c r="CL108" i="21"/>
  <c r="CM90" i="21"/>
  <c r="CM81" i="21"/>
  <c r="CL132" i="21"/>
  <c r="CM165" i="21"/>
  <c r="CL149" i="21"/>
  <c r="CL165" i="21"/>
  <c r="CM152" i="21"/>
  <c r="CM151" i="21"/>
  <c r="CL152" i="21"/>
  <c r="CL151" i="21"/>
  <c r="CL189" i="21"/>
  <c r="CL173" i="21"/>
  <c r="CL169" i="21"/>
  <c r="CM160" i="21"/>
  <c r="CM189" i="21"/>
  <c r="CM173" i="21"/>
  <c r="CM169" i="21"/>
  <c r="CM164" i="21"/>
  <c r="I25" i="17"/>
  <c r="CN20" i="21" s="1"/>
  <c r="I30" i="17"/>
  <c r="CM133" i="21"/>
  <c r="CM129" i="21"/>
  <c r="CM89" i="21"/>
  <c r="CM106" i="21"/>
  <c r="CM91" i="21"/>
  <c r="I26" i="17"/>
  <c r="I63" i="17"/>
  <c r="CN67" i="21" s="1"/>
  <c r="I41" i="17"/>
  <c r="I12" i="17"/>
  <c r="I36" i="19"/>
  <c r="CN172" i="21" s="1"/>
  <c r="I28" i="19"/>
  <c r="I35" i="19"/>
  <c r="CN170" i="21" s="1"/>
  <c r="I53" i="19"/>
  <c r="I27" i="19"/>
  <c r="CM124" i="21"/>
  <c r="CL124" i="21"/>
  <c r="I29" i="18"/>
  <c r="I59" i="18"/>
  <c r="CN129" i="21" s="1"/>
  <c r="I12" i="18"/>
  <c r="I25" i="18"/>
  <c r="I42" i="18"/>
  <c r="I28" i="18"/>
  <c r="I14" i="18"/>
  <c r="I23" i="18"/>
  <c r="CM73" i="21"/>
  <c r="CL94" i="21"/>
  <c r="CL86" i="21"/>
  <c r="CL114" i="21"/>
  <c r="CL134" i="21"/>
  <c r="CM104" i="21"/>
  <c r="CM113" i="21"/>
  <c r="CM121" i="21"/>
  <c r="CL91" i="21"/>
  <c r="CL98" i="21"/>
  <c r="CL107" i="21"/>
  <c r="CL101" i="21"/>
  <c r="CM96" i="21"/>
  <c r="CL130" i="21"/>
  <c r="CL88" i="21"/>
  <c r="CL115" i="21"/>
  <c r="CM84" i="21"/>
  <c r="CN118" i="21"/>
  <c r="CM82" i="21"/>
  <c r="CM107" i="21"/>
  <c r="CL127" i="21"/>
  <c r="CL111" i="21"/>
  <c r="CM80" i="21"/>
  <c r="CM85" i="21"/>
  <c r="CL129" i="21"/>
  <c r="CL85" i="21"/>
  <c r="CM98" i="21"/>
  <c r="I58" i="18"/>
  <c r="I26" i="18"/>
  <c r="I17" i="18"/>
  <c r="I33" i="18"/>
  <c r="CN107" i="21" s="1"/>
  <c r="CM153" i="21"/>
  <c r="CM155" i="21"/>
  <c r="CM148" i="21"/>
  <c r="CM175" i="21"/>
  <c r="CL155" i="21"/>
  <c r="CL148" i="21"/>
  <c r="CL175" i="21"/>
  <c r="CM182" i="21"/>
  <c r="CM147" i="21"/>
  <c r="CM195" i="21"/>
  <c r="CM145" i="21"/>
  <c r="CM139" i="21"/>
  <c r="CM197" i="21"/>
  <c r="CM185" i="21"/>
  <c r="CM163" i="21"/>
  <c r="CM186" i="21"/>
  <c r="CM172" i="21"/>
  <c r="CM184" i="21"/>
  <c r="CM159" i="21"/>
  <c r="CL182" i="21"/>
  <c r="CL156" i="21"/>
  <c r="CL190" i="21"/>
  <c r="CL157" i="21"/>
  <c r="CL144" i="21"/>
  <c r="CL164" i="21"/>
  <c r="CL171" i="21"/>
  <c r="CL167" i="21"/>
  <c r="I42" i="19"/>
  <c r="CL147" i="21"/>
  <c r="CM178" i="21"/>
  <c r="CM193" i="21"/>
  <c r="CM194" i="21"/>
  <c r="CM196" i="21"/>
  <c r="CM187" i="21"/>
  <c r="CL178" i="21"/>
  <c r="CL193" i="21"/>
  <c r="CL194" i="21"/>
  <c r="CL196" i="21"/>
  <c r="CL187" i="21"/>
  <c r="CM176" i="21"/>
  <c r="CM166" i="21"/>
  <c r="CM162" i="21"/>
  <c r="CM156" i="21"/>
  <c r="CM190" i="21"/>
  <c r="CM157" i="21"/>
  <c r="CM144" i="21"/>
  <c r="CM171" i="21"/>
  <c r="CM167" i="21"/>
  <c r="CL176" i="21"/>
  <c r="CL166" i="21"/>
  <c r="CL162" i="21"/>
  <c r="CL195" i="21"/>
  <c r="CL145" i="21"/>
  <c r="CL139" i="21"/>
  <c r="CL197" i="21"/>
  <c r="CL185" i="21"/>
  <c r="CL163" i="21"/>
  <c r="CL186" i="21"/>
  <c r="CL184" i="21"/>
  <c r="CL159" i="21"/>
  <c r="CL183" i="21"/>
  <c r="CN103" i="21"/>
  <c r="CN127" i="21"/>
  <c r="CL122" i="21"/>
  <c r="CL123" i="21"/>
  <c r="CL116" i="21"/>
  <c r="CL109" i="21"/>
  <c r="CL100" i="21"/>
  <c r="CM74" i="21"/>
  <c r="CM115" i="21"/>
  <c r="CM78" i="21"/>
  <c r="CL76" i="21"/>
  <c r="CL110" i="21"/>
  <c r="CL75" i="21"/>
  <c r="CL128" i="21"/>
  <c r="CL74" i="21"/>
  <c r="CL90" i="21"/>
  <c r="CL81" i="21"/>
  <c r="CL96" i="21"/>
  <c r="CL78" i="21"/>
  <c r="CL120" i="21"/>
  <c r="CM126" i="21"/>
  <c r="CM117" i="21"/>
  <c r="CM94" i="21"/>
  <c r="CM118" i="21"/>
  <c r="CM86" i="21"/>
  <c r="CM97" i="21"/>
  <c r="CM122" i="21"/>
  <c r="CM79" i="21"/>
  <c r="CM116" i="21"/>
  <c r="CM109" i="21"/>
  <c r="CM101" i="21"/>
  <c r="CM100" i="21"/>
  <c r="CL92" i="21"/>
  <c r="CN122" i="21"/>
  <c r="CL105" i="21"/>
  <c r="CL125" i="21"/>
  <c r="CM119" i="21"/>
  <c r="CM83" i="21"/>
  <c r="CL80" i="21"/>
  <c r="CL93" i="21"/>
  <c r="CL99" i="21"/>
  <c r="CL89" i="21"/>
  <c r="CL104" i="21"/>
  <c r="CL95" i="21"/>
  <c r="CL113" i="21"/>
  <c r="CL106" i="21"/>
  <c r="CL119" i="21"/>
  <c r="CL121" i="21"/>
  <c r="CL83" i="21"/>
  <c r="CM131" i="21"/>
  <c r="CM103" i="21"/>
  <c r="CM112" i="21"/>
  <c r="CM123" i="21"/>
  <c r="CM127" i="21"/>
  <c r="CM114" i="21"/>
  <c r="CM105" i="21"/>
  <c r="CM134" i="21"/>
  <c r="CM111" i="21"/>
  <c r="CM108" i="21"/>
  <c r="CM125" i="21"/>
  <c r="CL77" i="21"/>
  <c r="CM87" i="21"/>
  <c r="I43" i="17"/>
  <c r="I64" i="17"/>
  <c r="CN68" i="21" s="1"/>
  <c r="I56" i="17"/>
  <c r="I14" i="17"/>
  <c r="CM22" i="21"/>
  <c r="CM26" i="21"/>
  <c r="CL66" i="21"/>
  <c r="CL28" i="21"/>
  <c r="CL49" i="21"/>
  <c r="CM38" i="21"/>
  <c r="CM24" i="21"/>
  <c r="CM11" i="21"/>
  <c r="CM8" i="21"/>
  <c r="CM69" i="21"/>
  <c r="CM59" i="21"/>
  <c r="CM60" i="21"/>
  <c r="CM62" i="21"/>
  <c r="CM27" i="21"/>
  <c r="CM21" i="21"/>
  <c r="CL38" i="21"/>
  <c r="CL15" i="21"/>
  <c r="CL14" i="21"/>
  <c r="CL29" i="21"/>
  <c r="CL70" i="21"/>
  <c r="CL67" i="21"/>
  <c r="CL61" i="21"/>
  <c r="CL31" i="21"/>
  <c r="CL25" i="21"/>
  <c r="CL56" i="21"/>
  <c r="CL52" i="21"/>
  <c r="CL33" i="21"/>
  <c r="CL21" i="21"/>
  <c r="CM12" i="21"/>
  <c r="CM34" i="21"/>
  <c r="CM30" i="21"/>
  <c r="CM7" i="21"/>
  <c r="CM16" i="21"/>
  <c r="CM43" i="21"/>
  <c r="CL42" i="21"/>
  <c r="CN11" i="21"/>
  <c r="CM37" i="21"/>
  <c r="CM42" i="21"/>
  <c r="CM28" i="21"/>
  <c r="CL47" i="21"/>
  <c r="CL72" i="21"/>
  <c r="CL22" i="21"/>
  <c r="CL26" i="21"/>
  <c r="CM15" i="21"/>
  <c r="CM14" i="21"/>
  <c r="CM70" i="21"/>
  <c r="CM61" i="21"/>
  <c r="CM31" i="21"/>
  <c r="CM25" i="21"/>
  <c r="CM33" i="21"/>
  <c r="CM44" i="21"/>
  <c r="CL45" i="21"/>
  <c r="CL24" i="21"/>
  <c r="CL11" i="21"/>
  <c r="CL8" i="21"/>
  <c r="CL63" i="21"/>
  <c r="CL59" i="21"/>
  <c r="CL60" i="21"/>
  <c r="CL40" i="21"/>
  <c r="CL44" i="21"/>
  <c r="CM39" i="21"/>
  <c r="CM50" i="21"/>
  <c r="CM23" i="21"/>
  <c r="CM47" i="21"/>
  <c r="CM13" i="21"/>
  <c r="CL17" i="21"/>
  <c r="CL43" i="21"/>
  <c r="CL10" i="21"/>
  <c r="I39" i="17"/>
  <c r="I11" i="18"/>
  <c r="CN90" i="21" s="1"/>
  <c r="I10" i="18"/>
  <c r="I17" i="17"/>
  <c r="I52" i="17"/>
  <c r="I13" i="17"/>
  <c r="I4" i="18"/>
  <c r="I6" i="18"/>
  <c r="I21" i="18"/>
  <c r="I53" i="17"/>
  <c r="I55" i="18"/>
  <c r="CN125" i="21" s="1"/>
  <c r="I61" i="18"/>
  <c r="I52" i="19"/>
  <c r="I56" i="19"/>
  <c r="I25" i="19"/>
  <c r="I41" i="19"/>
  <c r="I46" i="17"/>
  <c r="I57" i="19"/>
  <c r="I33" i="17"/>
  <c r="I22" i="19"/>
  <c r="I14" i="19"/>
  <c r="I40" i="19"/>
  <c r="I13" i="19"/>
  <c r="I63" i="18"/>
  <c r="C10" i="14" s="1"/>
  <c r="I50" i="18"/>
  <c r="CN120" i="21" s="1"/>
  <c r="I47" i="17"/>
  <c r="I23" i="19"/>
  <c r="CN185" i="21" s="1"/>
  <c r="I51" i="17"/>
  <c r="I32" i="19"/>
  <c r="I10" i="19"/>
  <c r="I41" i="18"/>
  <c r="CN113" i="21" s="1"/>
  <c r="I48" i="19"/>
  <c r="CN184" i="21" s="1"/>
  <c r="CM183" i="21"/>
  <c r="I58" i="17"/>
  <c r="CN57" i="21" s="1"/>
  <c r="I61" i="17"/>
  <c r="I5" i="19"/>
  <c r="I21" i="19"/>
  <c r="CN160" i="21" s="1"/>
  <c r="I44" i="19"/>
  <c r="I60" i="17"/>
  <c r="I68" i="17"/>
  <c r="CN72" i="21" s="1"/>
  <c r="I35" i="17"/>
  <c r="I59" i="19"/>
  <c r="I58" i="19"/>
  <c r="I30" i="19"/>
  <c r="CN161" i="21" s="1"/>
  <c r="I38" i="19"/>
  <c r="CN174" i="21" s="1"/>
  <c r="I20" i="19"/>
  <c r="I51" i="19"/>
  <c r="CN187" i="21" s="1"/>
  <c r="I7" i="18"/>
  <c r="I5" i="18"/>
  <c r="CM77" i="21"/>
  <c r="I48" i="17"/>
  <c r="CN55" i="21" s="1"/>
  <c r="I45" i="17"/>
  <c r="CN41" i="21" s="1"/>
  <c r="I66" i="17"/>
  <c r="CN71" i="21" s="1"/>
  <c r="I4" i="19"/>
  <c r="CN141" i="21" s="1"/>
  <c r="I55" i="19"/>
  <c r="I6" i="19"/>
  <c r="I18" i="19"/>
  <c r="I43" i="19"/>
  <c r="I7" i="19"/>
  <c r="I62" i="17"/>
  <c r="I39" i="18"/>
  <c r="I60" i="18"/>
  <c r="CN134" i="21" s="1"/>
  <c r="I47" i="19"/>
  <c r="I24" i="17"/>
  <c r="I24" i="18"/>
  <c r="CM92" i="21"/>
  <c r="I6" i="17"/>
  <c r="CM9" i="21"/>
  <c r="I5" i="17"/>
  <c r="CN10" i="21" s="1"/>
  <c r="CM10" i="21"/>
  <c r="C17" i="14"/>
  <c r="I32" i="17"/>
  <c r="CN44" i="21" s="1"/>
  <c r="CA1" i="17"/>
  <c r="BD1" i="17"/>
  <c r="CN159" i="21" l="1"/>
  <c r="CN39" i="21"/>
  <c r="CN154" i="21"/>
  <c r="CN146" i="21"/>
  <c r="CN98" i="21"/>
  <c r="C18" i="14"/>
  <c r="CN194" i="21"/>
  <c r="CN140" i="21"/>
  <c r="CN28" i="21"/>
  <c r="CN92" i="21"/>
  <c r="CN110" i="21"/>
  <c r="CN133" i="21"/>
  <c r="CN16" i="21"/>
  <c r="CN23" i="21"/>
  <c r="CN32" i="21"/>
  <c r="CN49" i="21"/>
  <c r="CN17" i="21"/>
  <c r="CN109" i="21"/>
  <c r="CN102" i="21"/>
  <c r="CN86" i="21"/>
  <c r="CN65" i="21"/>
  <c r="CN148" i="21"/>
  <c r="CN46" i="21"/>
  <c r="CN153" i="21"/>
  <c r="CN31" i="21"/>
  <c r="CN63" i="21"/>
  <c r="CN9" i="21"/>
  <c r="CN54" i="21"/>
  <c r="CN84" i="21"/>
  <c r="CN19" i="21"/>
  <c r="CN27" i="21"/>
  <c r="CN75" i="21"/>
  <c r="CN179" i="21"/>
  <c r="CN48" i="21"/>
  <c r="CN61" i="21"/>
  <c r="CN64" i="21"/>
  <c r="CN192" i="21"/>
  <c r="CN168" i="21"/>
  <c r="CN112" i="21"/>
  <c r="CN29" i="21"/>
  <c r="CN60" i="21"/>
  <c r="CN36" i="21"/>
  <c r="CN177" i="21"/>
  <c r="CN147" i="21"/>
  <c r="CN180" i="21"/>
  <c r="CN167" i="21"/>
  <c r="CN191" i="21"/>
  <c r="CN76" i="21"/>
  <c r="CN106" i="21"/>
  <c r="CN93" i="21"/>
  <c r="CN89" i="21"/>
  <c r="CN66" i="21"/>
  <c r="CN43" i="21"/>
  <c r="CN40" i="21"/>
  <c r="CN58" i="21"/>
  <c r="CN56" i="21"/>
  <c r="CN53" i="21"/>
  <c r="CN45" i="21"/>
  <c r="CN52" i="21"/>
  <c r="CN95" i="21"/>
  <c r="CN18" i="21"/>
  <c r="CN47" i="21"/>
  <c r="CN12" i="21"/>
  <c r="CN59" i="21"/>
  <c r="CN62" i="21"/>
  <c r="CN104" i="21"/>
  <c r="CN91" i="21"/>
  <c r="CN82" i="21"/>
  <c r="CN105" i="21"/>
  <c r="CN121" i="21"/>
  <c r="CN152" i="21"/>
  <c r="CN169" i="21"/>
  <c r="CN190" i="21"/>
  <c r="CN165" i="21"/>
  <c r="CN163" i="21"/>
  <c r="CN164" i="21"/>
  <c r="CN173" i="21"/>
  <c r="CN150" i="21"/>
  <c r="CN151" i="21"/>
  <c r="CN189" i="21"/>
  <c r="CN166" i="21"/>
  <c r="CN99" i="21"/>
  <c r="C19" i="14"/>
  <c r="C5" i="14"/>
  <c r="CN123" i="21"/>
  <c r="CN101" i="21"/>
  <c r="CN116" i="21"/>
  <c r="CN108" i="21"/>
  <c r="CN88" i="21"/>
  <c r="CN124" i="21"/>
  <c r="CN94" i="21"/>
  <c r="CN81" i="21"/>
  <c r="C11" i="14"/>
  <c r="CN119" i="21"/>
  <c r="CN96" i="21"/>
  <c r="CN114" i="21"/>
  <c r="CN79" i="21"/>
  <c r="CN128" i="21"/>
  <c r="CN78" i="21"/>
  <c r="CN80" i="21"/>
  <c r="CN100" i="21"/>
  <c r="CN85" i="21"/>
  <c r="C12" i="14"/>
  <c r="CN77" i="21"/>
  <c r="CN143" i="21"/>
  <c r="CN155" i="21"/>
  <c r="CN178" i="21"/>
  <c r="CN181" i="21"/>
  <c r="CN183" i="21"/>
  <c r="CN144" i="21"/>
  <c r="CN145" i="21"/>
  <c r="CN193" i="21"/>
  <c r="CN158" i="21"/>
  <c r="CN149" i="21"/>
  <c r="CN186" i="21"/>
  <c r="CN195" i="21"/>
  <c r="CN171" i="21"/>
  <c r="CN175" i="21"/>
  <c r="CN196" i="21"/>
  <c r="CN162" i="21"/>
  <c r="CN139" i="21"/>
  <c r="CN176" i="21"/>
  <c r="CN142" i="21"/>
  <c r="CN188" i="21"/>
  <c r="CN156" i="21"/>
  <c r="CN157" i="21"/>
  <c r="CN182" i="21"/>
  <c r="CN87" i="21"/>
  <c r="CN117" i="21"/>
  <c r="CN111" i="21"/>
  <c r="CN97" i="21"/>
  <c r="CN130" i="21"/>
  <c r="CN132" i="21"/>
  <c r="CN74" i="21"/>
  <c r="CN131" i="21"/>
  <c r="CN83" i="21"/>
  <c r="CN115" i="21"/>
  <c r="CN126" i="21"/>
  <c r="CN73" i="21"/>
  <c r="CN30" i="21"/>
  <c r="CN25" i="21"/>
  <c r="CN7" i="21"/>
  <c r="CN37" i="21"/>
  <c r="CN42" i="21"/>
  <c r="C4" i="14"/>
  <c r="CN33" i="21"/>
  <c r="CN38" i="21"/>
  <c r="CN15" i="21"/>
  <c r="CN34" i="21"/>
  <c r="CN50" i="21"/>
  <c r="CN22" i="21"/>
  <c r="CN13" i="21"/>
  <c r="CN69" i="21"/>
  <c r="CN24" i="21"/>
  <c r="CN14" i="21"/>
  <c r="CN51" i="21"/>
  <c r="CN8" i="21"/>
  <c r="CN70" i="21"/>
  <c r="CN21" i="21"/>
  <c r="CN26" i="21"/>
  <c r="C3" i="14"/>
  <c r="CN35" i="21"/>
  <c r="AE1" i="17"/>
  <c r="AF1" i="17"/>
  <c r="BZ1" i="17" l="1"/>
  <c r="BC1" i="17"/>
  <c r="BY1" i="17"/>
  <c r="BB1" i="17"/>
</calcChain>
</file>

<file path=xl/comments1.xml><?xml version="1.0" encoding="utf-8"?>
<comments xmlns="http://schemas.openxmlformats.org/spreadsheetml/2006/main">
  <authors>
    <author>MilicaS</author>
    <author>Bozidar Fekonja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MilicaS:</t>
        </r>
        <r>
          <rPr>
            <sz val="9"/>
            <color indexed="81"/>
            <rFont val="Tahoma"/>
            <family val="2"/>
          </rPr>
          <t xml:space="preserve">
Без КИМ. Са КиМ имамо 8.862.601
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MilicaS:</t>
        </r>
        <r>
          <rPr>
            <sz val="9"/>
            <color indexed="81"/>
            <rFont val="Tahoma"/>
            <family val="2"/>
          </rPr>
          <t xml:space="preserve">
Просечна зарада у Србији без КиМ. За КиМ немамо наше званичне статистичке податке, па су коришћене  различите апроксимације (4.таб)</t>
        </r>
      </text>
    </comment>
    <comment ref="C2" authorId="1">
      <text>
        <r>
          <rPr>
            <b/>
            <sz val="9"/>
            <color indexed="81"/>
            <rFont val="Tahoma"/>
            <family val="2"/>
          </rPr>
          <t>Bozidar Fekonja:</t>
        </r>
        <r>
          <rPr>
            <sz val="9"/>
            <color indexed="81"/>
            <rFont val="Tahoma"/>
            <family val="2"/>
          </rPr>
          <t xml:space="preserve">
КиМ подаци за 2013</t>
        </r>
      </text>
    </comment>
    <comment ref="E2" authorId="0">
      <text>
        <r>
          <rPr>
            <sz val="9"/>
            <color indexed="81"/>
            <rFont val="Tahoma"/>
            <family val="2"/>
          </rPr>
          <t>Зарада оштине у односу на републички просек</t>
        </r>
      </text>
    </comment>
  </commentList>
</comments>
</file>

<file path=xl/sharedStrings.xml><?xml version="1.0" encoding="utf-8"?>
<sst xmlns="http://schemas.openxmlformats.org/spreadsheetml/2006/main" count="830" uniqueCount="360">
  <si>
    <t>Апатин</t>
  </si>
  <si>
    <t>Кула</t>
  </si>
  <si>
    <t>Оџаци</t>
  </si>
  <si>
    <t>Алибунар</t>
  </si>
  <si>
    <t>Бела Црква</t>
  </si>
  <si>
    <t>Ковачица</t>
  </si>
  <si>
    <t>Ковин</t>
  </si>
  <si>
    <t>Опово</t>
  </si>
  <si>
    <t>Пландиште</t>
  </si>
  <si>
    <t>Бач</t>
  </si>
  <si>
    <t>Бачки Петровац</t>
  </si>
  <si>
    <t>Беочин</t>
  </si>
  <si>
    <t>Бечеј</t>
  </si>
  <si>
    <t>Врбас</t>
  </si>
  <si>
    <t>Жабаљ</t>
  </si>
  <si>
    <t>Србобран</t>
  </si>
  <si>
    <t>Сремски Карловци</t>
  </si>
  <si>
    <t>Темерин</t>
  </si>
  <si>
    <t>Тител</t>
  </si>
  <si>
    <t>Ада</t>
  </si>
  <si>
    <t>Кањижа</t>
  </si>
  <si>
    <t>Нови Кнежевац</t>
  </si>
  <si>
    <t>Сента</t>
  </si>
  <si>
    <t>Чока</t>
  </si>
  <si>
    <t>Бачка Топола</t>
  </si>
  <si>
    <t>Мали Иђош</t>
  </si>
  <si>
    <t>Житиште</t>
  </si>
  <si>
    <t>Нова Црња</t>
  </si>
  <si>
    <t>Нови Бечеј</t>
  </si>
  <si>
    <t>Сечањ</t>
  </si>
  <si>
    <t>Ириг</t>
  </si>
  <si>
    <t>Пећинци</t>
  </si>
  <si>
    <t>Шид</t>
  </si>
  <si>
    <t>Ариље</t>
  </si>
  <si>
    <t>Бајина Башта</t>
  </si>
  <si>
    <t>Косјерић</t>
  </si>
  <si>
    <t>Нова Варош</t>
  </si>
  <si>
    <t>Пожега</t>
  </si>
  <si>
    <t>Прибој</t>
  </si>
  <si>
    <t>Пријепоље</t>
  </si>
  <si>
    <t>Сјеница</t>
  </si>
  <si>
    <t>Чајетина</t>
  </si>
  <si>
    <t>Лајковац</t>
  </si>
  <si>
    <t>Љиг</t>
  </si>
  <si>
    <t>Мионица</t>
  </si>
  <si>
    <t>Осечина</t>
  </si>
  <si>
    <t>Уб</t>
  </si>
  <si>
    <t>Богатић</t>
  </si>
  <si>
    <t>Владимирци</t>
  </si>
  <si>
    <t>Коцељева</t>
  </si>
  <si>
    <t>Крупањ</t>
  </si>
  <si>
    <t>Љубовија</t>
  </si>
  <si>
    <t>Мали Зворник</t>
  </si>
  <si>
    <t>Ивањица</t>
  </si>
  <si>
    <t>Лучани</t>
  </si>
  <si>
    <t>Деспотовац</t>
  </si>
  <si>
    <t>Рековац</t>
  </si>
  <si>
    <t>Свилајнац</t>
  </si>
  <si>
    <t>Ћуприја</t>
  </si>
  <si>
    <t>Александровац</t>
  </si>
  <si>
    <t>Брус</t>
  </si>
  <si>
    <t>Варварин</t>
  </si>
  <si>
    <t>Трстеник</t>
  </si>
  <si>
    <t>Ћићевац</t>
  </si>
  <si>
    <t>Врњачка Бања</t>
  </si>
  <si>
    <t>Рашка</t>
  </si>
  <si>
    <t>Тутин</t>
  </si>
  <si>
    <t>Баточина</t>
  </si>
  <si>
    <t>Кнић</t>
  </si>
  <si>
    <t>Лапово</t>
  </si>
  <si>
    <t>Рача</t>
  </si>
  <si>
    <t>Топола</t>
  </si>
  <si>
    <t>Кладово</t>
  </si>
  <si>
    <t>Мајданпек</t>
  </si>
  <si>
    <t>Неготин</t>
  </si>
  <si>
    <t>Велико Градиште</t>
  </si>
  <si>
    <t>Голубац</t>
  </si>
  <si>
    <t>Жабари</t>
  </si>
  <si>
    <t>Жагубица</t>
  </si>
  <si>
    <t>Кучево</t>
  </si>
  <si>
    <t>Мало Црниће</t>
  </si>
  <si>
    <t>Петровац на Млави</t>
  </si>
  <si>
    <t>Бољевац</t>
  </si>
  <si>
    <t>Књажевац</t>
  </si>
  <si>
    <t>Сокобања</t>
  </si>
  <si>
    <t>Бојник</t>
  </si>
  <si>
    <t>Власотинце</t>
  </si>
  <si>
    <t>Лебане</t>
  </si>
  <si>
    <t>Медвеђа</t>
  </si>
  <si>
    <t>Црна Трава</t>
  </si>
  <si>
    <t>Гаџин Хан</t>
  </si>
  <si>
    <t>Дољевац</t>
  </si>
  <si>
    <t>Мерошина</t>
  </si>
  <si>
    <t>Ражањ</t>
  </si>
  <si>
    <t>Сврљиг</t>
  </si>
  <si>
    <t>Бабушница</t>
  </si>
  <si>
    <t>Бела Паланка</t>
  </si>
  <si>
    <t>Димитровград</t>
  </si>
  <si>
    <t>Велика Плана</t>
  </si>
  <si>
    <t>Босилеград</t>
  </si>
  <si>
    <t>Бујановац</t>
  </si>
  <si>
    <t>Владичин Хан</t>
  </si>
  <si>
    <t>Прешево</t>
  </si>
  <si>
    <t>Сурдулица</t>
  </si>
  <si>
    <t>Трговиште</t>
  </si>
  <si>
    <t>Прокупље</t>
  </si>
  <si>
    <t>Блаце</t>
  </si>
  <si>
    <t>Житорађа</t>
  </si>
  <si>
    <t>Куршумлија</t>
  </si>
  <si>
    <t>Качаник</t>
  </si>
  <si>
    <t>Косово Поље</t>
  </si>
  <si>
    <t>Обилић</t>
  </si>
  <si>
    <t>Штимље</t>
  </si>
  <si>
    <t>Штрпце</t>
  </si>
  <si>
    <t>Звечан</t>
  </si>
  <si>
    <t>Зубин Поток</t>
  </si>
  <si>
    <t>Лепосавић</t>
  </si>
  <si>
    <t>Косовска Каменица</t>
  </si>
  <si>
    <t>Ново Брдо</t>
  </si>
  <si>
    <t>Дечани</t>
  </si>
  <si>
    <t>Исток</t>
  </si>
  <si>
    <t>Клина</t>
  </si>
  <si>
    <t>Гора</t>
  </si>
  <si>
    <t>Број становника умножен релативним зарадама</t>
  </si>
  <si>
    <t>Савски венац, ГО Београд</t>
  </si>
  <si>
    <t>Барајево, ГО Београд</t>
  </si>
  <si>
    <t>Костолац, ГО Пожаревац</t>
  </si>
  <si>
    <t>Сопот, ГО Београд</t>
  </si>
  <si>
    <t>Нишка Бања, ГО Ниш</t>
  </si>
  <si>
    <t>Врањска Бања, ГО Врање</t>
  </si>
  <si>
    <t>Недовољни адресни подаци</t>
  </si>
  <si>
    <t>Петроварадин, ГО Нови Сад</t>
  </si>
  <si>
    <t>Севојно, ГО Ужице</t>
  </si>
  <si>
    <t>Црвени крст, ГО Ниш</t>
  </si>
  <si>
    <t>Шифра
општине</t>
  </si>
  <si>
    <t>Редослед</t>
  </si>
  <si>
    <t>Општина</t>
  </si>
  <si>
    <t>Укупно 
рачуна / слипова</t>
  </si>
  <si>
    <t>Број рачуна/слипова по становнику</t>
  </si>
  <si>
    <t>Број рачуна/слипова по становнику, пондерисан зарадама</t>
  </si>
  <si>
    <t>Укупно коверата</t>
  </si>
  <si>
    <t xml:space="preserve">Релативна 
зарада </t>
  </si>
  <si>
    <t>Врање  ГО Врање</t>
  </si>
  <si>
    <t>Младеновац  ГО Београд</t>
  </si>
  <si>
    <t>Пожаревац  ГО Пожаревац</t>
  </si>
  <si>
    <t>Чукарица  ГО Београд</t>
  </si>
  <si>
    <t>Звездара  ГО Београд</t>
  </si>
  <si>
    <t>Гроцка  ГО Београд</t>
  </si>
  <si>
    <t>Медијана  ГО Ниш</t>
  </si>
  <si>
    <t>Вождовац  ГО Београд</t>
  </si>
  <si>
    <t>Земун  ГО Београд</t>
  </si>
  <si>
    <t>Нови Београд  ГО Београд</t>
  </si>
  <si>
    <t>Пантелеј  ГО Ниш</t>
  </si>
  <si>
    <t>Палилула  ГО Београд</t>
  </si>
  <si>
    <t>Нови Сад  ГО Нови Сад</t>
  </si>
  <si>
    <t>Стари град  ГО Београд</t>
  </si>
  <si>
    <t>Врачар  ГО Београд</t>
  </si>
  <si>
    <t>Палилула  ГО Ниш</t>
  </si>
  <si>
    <t>Сурчин  ГО Београд</t>
  </si>
  <si>
    <t>Лазаревац  ГО Београд</t>
  </si>
  <si>
    <t>Раковица   ГО Београд</t>
  </si>
  <si>
    <t xml:space="preserve">Јагодина </t>
  </si>
  <si>
    <t xml:space="preserve">Ужице </t>
  </si>
  <si>
    <t xml:space="preserve">Смедеревска Паланка  </t>
  </si>
  <si>
    <t xml:space="preserve">Зајечар </t>
  </si>
  <si>
    <t xml:space="preserve">Кикинда  </t>
  </si>
  <si>
    <t xml:space="preserve">Краљево </t>
  </si>
  <si>
    <t xml:space="preserve">Горњи Милановац  </t>
  </si>
  <si>
    <t xml:space="preserve">Лесковац </t>
  </si>
  <si>
    <t xml:space="preserve">Крагујевац </t>
  </si>
  <si>
    <t xml:space="preserve">Зрењанин </t>
  </si>
  <si>
    <t xml:space="preserve">Лозница </t>
  </si>
  <si>
    <t xml:space="preserve">Рума  </t>
  </si>
  <si>
    <t xml:space="preserve">Сомбор </t>
  </si>
  <si>
    <t xml:space="preserve">Панчево  </t>
  </si>
  <si>
    <t xml:space="preserve">Инђија  </t>
  </si>
  <si>
    <t xml:space="preserve">Чачак </t>
  </si>
  <si>
    <t xml:space="preserve">Ваљево </t>
  </si>
  <si>
    <t xml:space="preserve">Бор  </t>
  </si>
  <si>
    <t xml:space="preserve">Аранђеловац  </t>
  </si>
  <si>
    <t xml:space="preserve">Стара Пазова  </t>
  </si>
  <si>
    <t xml:space="preserve">Вршац  </t>
  </si>
  <si>
    <t xml:space="preserve">Параћин  </t>
  </si>
  <si>
    <t xml:space="preserve">Шабац </t>
  </si>
  <si>
    <t xml:space="preserve">Пирот  </t>
  </si>
  <si>
    <t xml:space="preserve">Сремска Митровица </t>
  </si>
  <si>
    <t xml:space="preserve">Суботица </t>
  </si>
  <si>
    <t xml:space="preserve">Смедерево </t>
  </si>
  <si>
    <t xml:space="preserve">Крушевац </t>
  </si>
  <si>
    <t xml:space="preserve">Бачка Паланка  </t>
  </si>
  <si>
    <t>Обреновац ГО Београд</t>
  </si>
  <si>
    <t xml:space="preserve">Нови Пазар </t>
  </si>
  <si>
    <t xml:space="preserve">Косовска Митровица  </t>
  </si>
  <si>
    <t xml:space="preserve">Липљан  </t>
  </si>
  <si>
    <t xml:space="preserve">Вучитрн  </t>
  </si>
  <si>
    <t xml:space="preserve">Гњилане  </t>
  </si>
  <si>
    <t xml:space="preserve">Витина  </t>
  </si>
  <si>
    <t xml:space="preserve">Приштина  </t>
  </si>
  <si>
    <t xml:space="preserve">Ораховац  </t>
  </si>
  <si>
    <t xml:space="preserve">Пећ  </t>
  </si>
  <si>
    <t xml:space="preserve">Недовољни адресни подаци  </t>
  </si>
  <si>
    <t>Величина ЛС</t>
  </si>
  <si>
    <t>Број становника  2016.</t>
  </si>
  <si>
    <t>Просечна зарада 2016.</t>
  </si>
  <si>
    <t>РАНГ ЛИСТА ОПШТИНА</t>
  </si>
  <si>
    <t>Мале општине</t>
  </si>
  <si>
    <t>Средње општине</t>
  </si>
  <si>
    <t>Велике општине</t>
  </si>
  <si>
    <t>3 i 4 Feb</t>
  </si>
  <si>
    <t>10 i 11 Feb</t>
  </si>
  <si>
    <t>24 i 25 Feb</t>
  </si>
  <si>
    <t>3 i 4 Mar</t>
  </si>
  <si>
    <t>10 i 11 Mar</t>
  </si>
  <si>
    <t>17 i 18 Mar</t>
  </si>
  <si>
    <t>24 i 25 Mar</t>
  </si>
  <si>
    <t>31 Mar i 1 Apr</t>
  </si>
  <si>
    <t>7 i 8 Apr</t>
  </si>
  <si>
    <t>14 i 15 Apr</t>
  </si>
  <si>
    <t>21 i 22 Apr</t>
  </si>
  <si>
    <t>28 i 29 Apr</t>
  </si>
  <si>
    <t>15, 16, 17 i 18 Feb</t>
  </si>
  <si>
    <t>Februar</t>
  </si>
  <si>
    <t>Mart</t>
  </si>
  <si>
    <t>April</t>
  </si>
  <si>
    <t>Male LS</t>
  </si>
  <si>
    <t>Srednje LS</t>
  </si>
  <si>
    <t>Velike LS</t>
  </si>
  <si>
    <t>Ukupno</t>
  </si>
  <si>
    <t>Алексинац</t>
  </si>
  <si>
    <t>Број становника  2015.</t>
  </si>
  <si>
    <t>Просечна зарада 2015.</t>
  </si>
  <si>
    <t>1
feb</t>
  </si>
  <si>
    <t>2
feb</t>
  </si>
  <si>
    <t>3,4
feb</t>
  </si>
  <si>
    <t>5
feb</t>
  </si>
  <si>
    <t>6
feb</t>
  </si>
  <si>
    <t>7
feb</t>
  </si>
  <si>
    <t>8
feb</t>
  </si>
  <si>
    <t>9
feb</t>
  </si>
  <si>
    <t>10,11
feb</t>
  </si>
  <si>
    <t>12
feb</t>
  </si>
  <si>
    <t>13
feb</t>
  </si>
  <si>
    <t>14
feb</t>
  </si>
  <si>
    <t>15,16,17,18
feb</t>
  </si>
  <si>
    <t>19
feb</t>
  </si>
  <si>
    <t>20
feb</t>
  </si>
  <si>
    <t>21
feb</t>
  </si>
  <si>
    <t>22
feb</t>
  </si>
  <si>
    <t>23
feb</t>
  </si>
  <si>
    <t>24,25
feb</t>
  </si>
  <si>
    <t>26
feb</t>
  </si>
  <si>
    <t>27
feb</t>
  </si>
  <si>
    <t>28
feb</t>
  </si>
  <si>
    <t>1
mart</t>
  </si>
  <si>
    <t>2
mart</t>
  </si>
  <si>
    <t>3,4
mart</t>
  </si>
  <si>
    <t>5
mart</t>
  </si>
  <si>
    <t>6
mart</t>
  </si>
  <si>
    <t>7
mart</t>
  </si>
  <si>
    <t>8
mart</t>
  </si>
  <si>
    <t>9
mart</t>
  </si>
  <si>
    <t>10,11
mart</t>
  </si>
  <si>
    <t>12
mart</t>
  </si>
  <si>
    <t>13
mart</t>
  </si>
  <si>
    <t>14
mart</t>
  </si>
  <si>
    <t>15
mart</t>
  </si>
  <si>
    <t>16
mart</t>
  </si>
  <si>
    <t>17,18
mart</t>
  </si>
  <si>
    <t>19
mart</t>
  </si>
  <si>
    <t>20
mart</t>
  </si>
  <si>
    <t>21
mart</t>
  </si>
  <si>
    <t>22
mart</t>
  </si>
  <si>
    <t>23
mart</t>
  </si>
  <si>
    <t>24,25
mart</t>
  </si>
  <si>
    <t>26
mart</t>
  </si>
  <si>
    <t>27
mart</t>
  </si>
  <si>
    <t>28
mart</t>
  </si>
  <si>
    <t>29
mart</t>
  </si>
  <si>
    <t>30
mart</t>
  </si>
  <si>
    <t>Аранђеловац</t>
  </si>
  <si>
    <t>Вождовац, ГО Београд</t>
  </si>
  <si>
    <t>Врачар, ГО Београд</t>
  </si>
  <si>
    <t>Гроцка, ГО Београд</t>
  </si>
  <si>
    <t>Звездара, ГО Београд</t>
  </si>
  <si>
    <t>Земун, ГО Београд</t>
  </si>
  <si>
    <t>Лазаревац, ГО Београд</t>
  </si>
  <si>
    <t>Младеновац, ГО Београд</t>
  </si>
  <si>
    <t>Нови Београд, ГО Београд</t>
  </si>
  <si>
    <t>Обреновац, ГО Београд</t>
  </si>
  <si>
    <t>Палилула, ГО Београд</t>
  </si>
  <si>
    <t>Раковица, ГО Београд</t>
  </si>
  <si>
    <t>Стари град, ГО Београд</t>
  </si>
  <si>
    <t>Чукарица, ГО Београд</t>
  </si>
  <si>
    <t>Бор</t>
  </si>
  <si>
    <t>Ваљево - град</t>
  </si>
  <si>
    <t>Врање, ГО Врање</t>
  </si>
  <si>
    <t>Горњи Милановац</t>
  </si>
  <si>
    <t>Зајечар - град</t>
  </si>
  <si>
    <t>Крагујевац - град</t>
  </si>
  <si>
    <t>Краљево - град</t>
  </si>
  <si>
    <t>Крушевац - град</t>
  </si>
  <si>
    <t>Лесковац - град</t>
  </si>
  <si>
    <t>Лозница - град</t>
  </si>
  <si>
    <t>Нови Пазар - град</t>
  </si>
  <si>
    <t>Параћин</t>
  </si>
  <si>
    <t>Пирот</t>
  </si>
  <si>
    <t>Пожаревац, ГО Пожаревац</t>
  </si>
  <si>
    <t>Јагодина - град</t>
  </si>
  <si>
    <t>Смедерево - град</t>
  </si>
  <si>
    <t>Смедеревска Паланка</t>
  </si>
  <si>
    <t>Ужице - град</t>
  </si>
  <si>
    <t>Чачак - град</t>
  </si>
  <si>
    <t>Шабац - град</t>
  </si>
  <si>
    <t>Сурчин, ГО Београд</t>
  </si>
  <si>
    <t>Пантелеј, ГО Ниш</t>
  </si>
  <si>
    <t>Палилула, ГО Ниш</t>
  </si>
  <si>
    <t>Медијана, ГО Ниш</t>
  </si>
  <si>
    <t>Бачка Паланка</t>
  </si>
  <si>
    <t>Вршац</t>
  </si>
  <si>
    <t>Зрењанин - град</t>
  </si>
  <si>
    <t>Инђија</t>
  </si>
  <si>
    <t>Кикинда</t>
  </si>
  <si>
    <t>Нови Сад, ГО Нови Сад</t>
  </si>
  <si>
    <t>Панчево - град</t>
  </si>
  <si>
    <t>Рума</t>
  </si>
  <si>
    <t>Сомбор - град</t>
  </si>
  <si>
    <t>Сремска Митровица - град</t>
  </si>
  <si>
    <t>Стара Пазова</t>
  </si>
  <si>
    <t>Суботица - град</t>
  </si>
  <si>
    <t>Витина</t>
  </si>
  <si>
    <t>Вучитрн</t>
  </si>
  <si>
    <t>Гњилане</t>
  </si>
  <si>
    <t>Липљан</t>
  </si>
  <si>
    <t>Ораховац</t>
  </si>
  <si>
    <t>Пећ</t>
  </si>
  <si>
    <t>Приштина</t>
  </si>
  <si>
    <t>Косовска Митровица</t>
  </si>
  <si>
    <t>Глоговац</t>
  </si>
  <si>
    <t>Ђаковица</t>
  </si>
  <si>
    <t>Подујево</t>
  </si>
  <si>
    <t>Призрен</t>
  </si>
  <si>
    <t>Србица</t>
  </si>
  <si>
    <t>Сува Река</t>
  </si>
  <si>
    <t>Урошевац</t>
  </si>
  <si>
    <t>Косово</t>
  </si>
  <si>
    <t>ДА</t>
  </si>
  <si>
    <t>Kosovo prosečna zarada</t>
  </si>
  <si>
    <t xml:space="preserve">*Подаци за ЛС са Косова и Метохије представљају процену за 2016. годину </t>
  </si>
  <si>
    <t>Ukupno po danima</t>
  </si>
  <si>
    <t>Ukupno male opštine po danima</t>
  </si>
  <si>
    <t>Ukupno srednje opštine po danima</t>
  </si>
  <si>
    <t>Ukupno velike opštine po danima</t>
  </si>
  <si>
    <t>Ukupan broj poslatih koverti po mesecima</t>
  </si>
  <si>
    <t xml:space="preserve">Глоговац  </t>
  </si>
  <si>
    <t xml:space="preserve">Ђаковица  </t>
  </si>
  <si>
    <t xml:space="preserve">Подујево  </t>
  </si>
  <si>
    <t xml:space="preserve">Призрен  </t>
  </si>
  <si>
    <t xml:space="preserve">Србица  </t>
  </si>
  <si>
    <t xml:space="preserve">Сува Река  </t>
  </si>
  <si>
    <t xml:space="preserve">Урошевац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</si>
</sst>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[$-409]d\-mmm;@"/>
    <numFmt numFmtId="166" formatCode="[$-F800]dddd\,\ mmmm\ dd\,\ yyyy"/>
    <numFmt numFmtId="167" formatCode="0.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7"/>
      <name val="Arial"/>
      <family val="2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b/>
      <sz val="9"/>
      <name val="Arial"/>
      <family val="2"/>
      <charset val="238"/>
    </font>
    <font>
      <sz val="11"/>
      <color theme="1"/>
      <name val="Calibri"/>
      <family val="3"/>
      <charset val="12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  <charset val="238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7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7" fillId="0" borderId="0">
      <alignment vertical="center"/>
    </xf>
    <xf numFmtId="0" fontId="18" fillId="0" borderId="0"/>
    <xf numFmtId="0" fontId="19" fillId="0" borderId="0"/>
  </cellStyleXfs>
  <cellXfs count="15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2" borderId="0" xfId="0" applyFont="1" applyFill="1"/>
    <xf numFmtId="0" fontId="5" fillId="0" borderId="0" xfId="0" applyFont="1" applyFill="1"/>
    <xf numFmtId="0" fontId="7" fillId="0" borderId="0" xfId="0" applyFont="1" applyFill="1" applyBorder="1"/>
    <xf numFmtId="0" fontId="0" fillId="0" borderId="0" xfId="0" applyBorder="1"/>
    <xf numFmtId="0" fontId="9" fillId="0" borderId="0" xfId="0" applyFont="1" applyBorder="1"/>
    <xf numFmtId="0" fontId="7" fillId="0" borderId="0" xfId="0" applyFont="1" applyFill="1" applyAlignment="1">
      <alignment horizontal="center" vertical="center"/>
    </xf>
    <xf numFmtId="0" fontId="10" fillId="0" borderId="1" xfId="0" applyFont="1" applyBorder="1"/>
    <xf numFmtId="0" fontId="10" fillId="0" borderId="1" xfId="0" applyFont="1" applyFill="1" applyBorder="1"/>
    <xf numFmtId="0" fontId="10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/>
    <xf numFmtId="3" fontId="4" fillId="2" borderId="0" xfId="0" applyNumberFormat="1" applyFont="1" applyFill="1" applyBorder="1"/>
    <xf numFmtId="3" fontId="9" fillId="2" borderId="0" xfId="0" applyNumberFormat="1" applyFont="1" applyFill="1" applyBorder="1"/>
    <xf numFmtId="3" fontId="10" fillId="2" borderId="0" xfId="0" applyNumberFormat="1" applyFont="1" applyFill="1"/>
    <xf numFmtId="3" fontId="16" fillId="2" borderId="0" xfId="0" applyNumberFormat="1" applyFont="1" applyFill="1" applyBorder="1"/>
    <xf numFmtId="3" fontId="9" fillId="2" borderId="6" xfId="0" applyNumberFormat="1" applyFont="1" applyFill="1" applyBorder="1"/>
    <xf numFmtId="0" fontId="13" fillId="3" borderId="8" xfId="0" applyFont="1" applyFill="1" applyBorder="1" applyAlignment="1">
      <alignment horizontal="center" vertical="center" wrapText="1"/>
    </xf>
    <xf numFmtId="3" fontId="0" fillId="0" borderId="0" xfId="0" applyNumberFormat="1"/>
    <xf numFmtId="0" fontId="8" fillId="5" borderId="0" xfId="2" applyFont="1" applyFill="1"/>
    <xf numFmtId="0" fontId="8" fillId="0" borderId="0" xfId="2" applyFont="1"/>
    <xf numFmtId="0" fontId="8" fillId="0" borderId="5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0" xfId="2" applyFont="1" applyAlignment="1">
      <alignment horizontal="center"/>
    </xf>
    <xf numFmtId="3" fontId="10" fillId="2" borderId="0" xfId="0" applyNumberFormat="1" applyFont="1" applyFill="1" applyBorder="1"/>
    <xf numFmtId="3" fontId="10" fillId="0" borderId="1" xfId="0" applyNumberFormat="1" applyFont="1" applyBorder="1"/>
    <xf numFmtId="3" fontId="20" fillId="0" borderId="1" xfId="4" applyNumberFormat="1" applyFont="1" applyBorder="1"/>
    <xf numFmtId="0" fontId="8" fillId="0" borderId="1" xfId="1" applyFont="1" applyBorder="1"/>
    <xf numFmtId="0" fontId="21" fillId="3" borderId="3" xfId="2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1" fillId="3" borderId="8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3" fontId="10" fillId="0" borderId="1" xfId="0" applyNumberFormat="1" applyFont="1" applyFill="1" applyBorder="1"/>
    <xf numFmtId="3" fontId="10" fillId="6" borderId="1" xfId="0" applyNumberFormat="1" applyFont="1" applyFill="1" applyBorder="1"/>
    <xf numFmtId="0" fontId="8" fillId="0" borderId="1" xfId="1" applyFont="1" applyFill="1" applyBorder="1"/>
    <xf numFmtId="2" fontId="10" fillId="6" borderId="1" xfId="0" applyNumberFormat="1" applyFont="1" applyFill="1" applyBorder="1"/>
    <xf numFmtId="1" fontId="10" fillId="6" borderId="1" xfId="0" applyNumberFormat="1" applyFont="1" applyFill="1" applyBorder="1"/>
    <xf numFmtId="1" fontId="11" fillId="6" borderId="1" xfId="0" applyNumberFormat="1" applyFont="1" applyFill="1" applyBorder="1"/>
    <xf numFmtId="164" fontId="12" fillId="7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21" fillId="3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165" fontId="24" fillId="3" borderId="9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1" fontId="10" fillId="0" borderId="1" xfId="1" applyNumberFormat="1" applyFont="1" applyBorder="1" applyAlignment="1">
      <alignment horizontal="center"/>
    </xf>
    <xf numFmtId="0" fontId="0" fillId="0" borderId="1" xfId="0" applyBorder="1"/>
    <xf numFmtId="166" fontId="0" fillId="0" borderId="0" xfId="0" applyNumberFormat="1"/>
    <xf numFmtId="165" fontId="0" fillId="0" borderId="0" xfId="0" applyNumberFormat="1"/>
    <xf numFmtId="0" fontId="10" fillId="0" borderId="0" xfId="0" applyFont="1"/>
    <xf numFmtId="0" fontId="21" fillId="3" borderId="5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0" fontId="10" fillId="0" borderId="0" xfId="0" applyFont="1" applyFill="1" applyBorder="1"/>
    <xf numFmtId="0" fontId="8" fillId="0" borderId="0" xfId="2" applyFont="1" applyBorder="1"/>
    <xf numFmtId="0" fontId="8" fillId="0" borderId="1" xfId="2" applyFont="1" applyFill="1" applyBorder="1" applyAlignment="1">
      <alignment horizontal="center"/>
    </xf>
    <xf numFmtId="0" fontId="21" fillId="3" borderId="1" xfId="2" applyFont="1" applyFill="1" applyBorder="1" applyAlignment="1">
      <alignment horizontal="center" vertical="center"/>
    </xf>
    <xf numFmtId="3" fontId="0" fillId="0" borderId="1" xfId="0" applyNumberFormat="1" applyBorder="1"/>
    <xf numFmtId="3" fontId="4" fillId="2" borderId="0" xfId="1" applyNumberFormat="1" applyFont="1" applyFill="1" applyBorder="1"/>
    <xf numFmtId="3" fontId="9" fillId="2" borderId="0" xfId="1" applyNumberFormat="1" applyFont="1" applyFill="1" applyBorder="1"/>
    <xf numFmtId="3" fontId="10" fillId="2" borderId="0" xfId="1" applyNumberFormat="1" applyFont="1" applyFill="1"/>
    <xf numFmtId="3" fontId="8" fillId="2" borderId="0" xfId="1" applyNumberFormat="1" applyFill="1" applyBorder="1"/>
    <xf numFmtId="3" fontId="16" fillId="2" borderId="0" xfId="1" applyNumberFormat="1" applyFont="1" applyFill="1" applyBorder="1"/>
    <xf numFmtId="3" fontId="9" fillId="2" borderId="6" xfId="1" applyNumberFormat="1" applyFont="1" applyFill="1" applyBorder="1"/>
    <xf numFmtId="3" fontId="9" fillId="2" borderId="7" xfId="1" applyNumberFormat="1" applyFont="1" applyFill="1" applyBorder="1"/>
    <xf numFmtId="3" fontId="9" fillId="2" borderId="13" xfId="1" applyNumberFormat="1" applyFont="1" applyFill="1" applyBorder="1"/>
    <xf numFmtId="3" fontId="9" fillId="2" borderId="14" xfId="1" applyNumberFormat="1" applyFont="1" applyFill="1" applyBorder="1"/>
    <xf numFmtId="3" fontId="4" fillId="0" borderId="0" xfId="1" applyNumberFormat="1" applyFont="1" applyFill="1"/>
    <xf numFmtId="0" fontId="22" fillId="3" borderId="2" xfId="1" applyFont="1" applyFill="1" applyBorder="1" applyAlignment="1">
      <alignment horizontal="center" vertical="center" wrapText="1"/>
    </xf>
    <xf numFmtId="0" fontId="23" fillId="3" borderId="8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22" fillId="4" borderId="8" xfId="1" applyFont="1" applyFill="1" applyBorder="1" applyAlignment="1">
      <alignment horizontal="center" vertical="center" wrapText="1"/>
    </xf>
    <xf numFmtId="0" fontId="24" fillId="3" borderId="9" xfId="1" applyFont="1" applyFill="1" applyBorder="1" applyAlignment="1">
      <alignment horizontal="center" vertical="center" wrapText="1"/>
    </xf>
    <xf numFmtId="1" fontId="24" fillId="3" borderId="9" xfId="1" applyNumberFormat="1" applyFont="1" applyFill="1" applyBorder="1" applyAlignment="1">
      <alignment horizontal="center" vertical="center" wrapText="1"/>
    </xf>
    <xf numFmtId="167" fontId="24" fillId="3" borderId="9" xfId="1" applyNumberFormat="1" applyFont="1" applyFill="1" applyBorder="1" applyAlignment="1">
      <alignment horizontal="center" vertical="center" wrapText="1"/>
    </xf>
    <xf numFmtId="2" fontId="24" fillId="3" borderId="9" xfId="1" applyNumberFormat="1" applyFont="1" applyFill="1" applyBorder="1" applyAlignment="1">
      <alignment horizontal="center" vertical="center" wrapText="1"/>
    </xf>
    <xf numFmtId="1" fontId="24" fillId="3" borderId="15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/>
    <xf numFmtId="0" fontId="7" fillId="0" borderId="0" xfId="1" applyFont="1" applyFill="1" applyBorder="1"/>
    <xf numFmtId="0" fontId="8" fillId="0" borderId="0" xfId="1" applyBorder="1"/>
    <xf numFmtId="0" fontId="7" fillId="0" borderId="0" xfId="1" applyFont="1" applyFill="1"/>
    <xf numFmtId="1" fontId="10" fillId="0" borderId="4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3" fontId="20" fillId="0" borderId="0" xfId="4" applyNumberFormat="1" applyFont="1" applyBorder="1"/>
    <xf numFmtId="0" fontId="10" fillId="0" borderId="0" xfId="2"/>
    <xf numFmtId="0" fontId="10" fillId="0" borderId="0" xfId="2" applyFont="1"/>
    <xf numFmtId="2" fontId="10" fillId="0" borderId="0" xfId="2" applyNumberFormat="1" applyBorder="1"/>
    <xf numFmtId="2" fontId="10" fillId="0" borderId="23" xfId="2" applyNumberFormat="1" applyBorder="1"/>
    <xf numFmtId="0" fontId="10" fillId="8" borderId="0" xfId="2" applyFill="1"/>
    <xf numFmtId="1" fontId="0" fillId="0" borderId="0" xfId="0" applyNumberFormat="1"/>
    <xf numFmtId="1" fontId="0" fillId="8" borderId="0" xfId="0" applyNumberFormat="1" applyFill="1"/>
    <xf numFmtId="3" fontId="9" fillId="2" borderId="2" xfId="0" applyNumberFormat="1" applyFont="1" applyFill="1" applyBorder="1"/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14" fillId="5" borderId="12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10" fillId="5" borderId="4" xfId="1" applyFont="1" applyFill="1" applyBorder="1" applyAlignment="1">
      <alignment horizontal="center" vertical="center"/>
    </xf>
    <xf numFmtId="0" fontId="10" fillId="5" borderId="1" xfId="1" applyFont="1" applyFill="1" applyBorder="1"/>
    <xf numFmtId="2" fontId="10" fillId="5" borderId="1" xfId="1" applyNumberFormat="1" applyFont="1" applyFill="1" applyBorder="1"/>
    <xf numFmtId="1" fontId="10" fillId="5" borderId="1" xfId="1" applyNumberFormat="1" applyFont="1" applyFill="1" applyBorder="1"/>
    <xf numFmtId="164" fontId="12" fillId="5" borderId="1" xfId="1" applyNumberFormat="1" applyFont="1" applyFill="1" applyBorder="1" applyAlignment="1">
      <alignment horizontal="center" vertical="center"/>
    </xf>
    <xf numFmtId="3" fontId="10" fillId="5" borderId="1" xfId="1" applyNumberFormat="1" applyFont="1" applyFill="1" applyBorder="1"/>
    <xf numFmtId="3" fontId="10" fillId="5" borderId="17" xfId="1" applyNumberFormat="1" applyFont="1" applyFill="1" applyBorder="1"/>
    <xf numFmtId="0" fontId="10" fillId="5" borderId="3" xfId="1" applyFont="1" applyFill="1" applyBorder="1"/>
    <xf numFmtId="0" fontId="10" fillId="5" borderId="18" xfId="1" applyFont="1" applyFill="1" applyBorder="1"/>
    <xf numFmtId="3" fontId="10" fillId="5" borderId="18" xfId="1" applyNumberFormat="1" applyFont="1" applyFill="1" applyBorder="1"/>
    <xf numFmtId="3" fontId="10" fillId="5" borderId="18" xfId="0" applyNumberFormat="1" applyFont="1" applyFill="1" applyBorder="1"/>
    <xf numFmtId="3" fontId="10" fillId="5" borderId="19" xfId="1" applyNumberFormat="1" applyFont="1" applyFill="1" applyBorder="1"/>
    <xf numFmtId="0" fontId="10" fillId="5" borderId="10" xfId="1" applyFont="1" applyFill="1" applyBorder="1"/>
    <xf numFmtId="0" fontId="10" fillId="5" borderId="17" xfId="1" applyFont="1" applyFill="1" applyBorder="1"/>
    <xf numFmtId="0" fontId="2" fillId="5" borderId="1" xfId="1" applyFont="1" applyFill="1" applyBorder="1"/>
    <xf numFmtId="0" fontId="2" fillId="5" borderId="0" xfId="1" applyFont="1" applyFill="1"/>
    <xf numFmtId="0" fontId="10" fillId="5" borderId="4" xfId="1" applyFont="1" applyFill="1" applyBorder="1"/>
    <xf numFmtId="3" fontId="10" fillId="5" borderId="1" xfId="0" applyNumberFormat="1" applyFont="1" applyFill="1" applyBorder="1"/>
    <xf numFmtId="3" fontId="10" fillId="5" borderId="16" xfId="1" applyNumberFormat="1" applyFont="1" applyFill="1" applyBorder="1"/>
    <xf numFmtId="0" fontId="27" fillId="5" borderId="1" xfId="1" applyFont="1" applyFill="1" applyBorder="1"/>
    <xf numFmtId="0" fontId="27" fillId="5" borderId="0" xfId="1" applyFont="1" applyFill="1"/>
    <xf numFmtId="0" fontId="10" fillId="5" borderId="0" xfId="1" applyFont="1" applyFill="1"/>
    <xf numFmtId="1" fontId="11" fillId="5" borderId="1" xfId="1" applyNumberFormat="1" applyFont="1" applyFill="1" applyBorder="1"/>
    <xf numFmtId="0" fontId="28" fillId="5" borderId="0" xfId="1" applyFont="1" applyFill="1" applyBorder="1"/>
    <xf numFmtId="0" fontId="10" fillId="5" borderId="0" xfId="1" applyFont="1" applyFill="1" applyBorder="1"/>
    <xf numFmtId="0" fontId="9" fillId="5" borderId="0" xfId="1" applyFont="1" applyFill="1" applyBorder="1"/>
    <xf numFmtId="0" fontId="10" fillId="5" borderId="16" xfId="1" applyFont="1" applyFill="1" applyBorder="1"/>
    <xf numFmtId="0" fontId="28" fillId="5" borderId="1" xfId="1" applyFont="1" applyFill="1" applyBorder="1"/>
    <xf numFmtId="0" fontId="28" fillId="5" borderId="0" xfId="1" applyFont="1" applyFill="1"/>
    <xf numFmtId="0" fontId="10" fillId="5" borderId="24" xfId="1" applyFont="1" applyFill="1" applyBorder="1" applyAlignment="1">
      <alignment horizontal="center" vertical="center"/>
    </xf>
    <xf numFmtId="0" fontId="10" fillId="5" borderId="25" xfId="1" applyFont="1" applyFill="1" applyBorder="1"/>
    <xf numFmtId="0" fontId="10" fillId="5" borderId="20" xfId="1" applyFont="1" applyFill="1" applyBorder="1"/>
    <xf numFmtId="0" fontId="10" fillId="5" borderId="21" xfId="1" applyFont="1" applyFill="1" applyBorder="1"/>
    <xf numFmtId="0" fontId="10" fillId="5" borderId="22" xfId="1" applyFont="1" applyFill="1" applyBorder="1"/>
    <xf numFmtId="0" fontId="10" fillId="5" borderId="26" xfId="1" applyFont="1" applyFill="1" applyBorder="1"/>
    <xf numFmtId="0" fontId="28" fillId="5" borderId="25" xfId="1" applyFont="1" applyFill="1" applyBorder="1"/>
    <xf numFmtId="0" fontId="10" fillId="0" borderId="0" xfId="0" applyFont="1" applyFill="1"/>
    <xf numFmtId="0" fontId="10" fillId="0" borderId="0" xfId="0" applyFont="1" applyBorder="1"/>
  </cellXfs>
  <cellStyles count="9">
    <cellStyle name="Normal" xfId="0" builtinId="0"/>
    <cellStyle name="Normal 2" xfId="1"/>
    <cellStyle name="Normal 2 2" xfId="3"/>
    <cellStyle name="Normal 3" xfId="2"/>
    <cellStyle name="Normal 3 2" xfId="5"/>
    <cellStyle name="Normal 4" xfId="4"/>
    <cellStyle name="Normal 5" xfId="7"/>
    <cellStyle name="Normal 6" xfId="8"/>
    <cellStyle name="標準 20" xfId="6"/>
  </cellStyles>
  <dxfs count="0"/>
  <tableStyles count="0" defaultTableStyle="TableStyleMedium2" defaultPivotStyle="PivotStyleLight16"/>
  <colors>
    <mruColors>
      <color rgb="FFA145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Cyrl-RS" sz="1000" b="1">
                <a:solidFill>
                  <a:srgbClr val="C00000"/>
                </a:solidFill>
              </a:rPr>
              <a:t>Мале општине - број рачуна/слипова</a:t>
            </a:r>
            <a:r>
              <a:rPr lang="sr-Cyrl-RS" sz="1000" b="1" baseline="0">
                <a:solidFill>
                  <a:srgbClr val="C00000"/>
                </a:solidFill>
              </a:rPr>
              <a:t> по становнику пондерисан зарадама</a:t>
            </a:r>
            <a:endParaRPr lang="en-US" sz="1000" b="1">
              <a:solidFill>
                <a:srgbClr val="C00000"/>
              </a:solidFill>
            </a:endParaRPr>
          </a:p>
        </c:rich>
      </c:tx>
      <c:layout>
        <c:manualLayout>
          <c:xMode val="edge"/>
          <c:yMode val="edge"/>
          <c:x val="0.13513361948476393"/>
          <c:y val="5.963841932345869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'Rang opština 2018'!$B$3:$B$5</c:f>
              <c:strCache>
                <c:ptCount val="3"/>
                <c:pt idx="0">
                  <c:v>Блаце</c:v>
                </c:pt>
                <c:pt idx="1">
                  <c:v>Димитровград</c:v>
                </c:pt>
                <c:pt idx="2">
                  <c:v>Бела Паланка</c:v>
                </c:pt>
              </c:strCache>
            </c:strRef>
          </c:cat>
          <c:val>
            <c:numRef>
              <c:f>'Rang opština 2018'!$C$3:$C$5</c:f>
              <c:numCache>
                <c:formatCode>General</c:formatCode>
                <c:ptCount val="3"/>
                <c:pt idx="0">
                  <c:v>27.157639608036696</c:v>
                </c:pt>
                <c:pt idx="1">
                  <c:v>23.078197027707741</c:v>
                </c:pt>
                <c:pt idx="2">
                  <c:v>17.282080482840094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44832"/>
        <c:axId val="225146368"/>
      </c:barChart>
      <c:catAx>
        <c:axId val="225144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C00000"/>
                </a:solidFill>
              </a:defRPr>
            </a:pPr>
            <a:endParaRPr lang="en-US"/>
          </a:p>
        </c:txPr>
        <c:crossAx val="225146368"/>
        <c:crosses val="autoZero"/>
        <c:auto val="1"/>
        <c:lblAlgn val="ctr"/>
        <c:lblOffset val="100"/>
        <c:noMultiLvlLbl val="0"/>
      </c:catAx>
      <c:valAx>
        <c:axId val="22514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25144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Cyrl-RS" sz="1000" b="1">
                <a:solidFill>
                  <a:srgbClr val="C00000"/>
                </a:solidFill>
              </a:rPr>
              <a:t>Средње општине - број рачуна/слипова по становнику пондерисан зарадама</a:t>
            </a:r>
            <a:endParaRPr lang="en-US" sz="1000" b="1">
              <a:solidFill>
                <a:srgbClr val="C00000"/>
              </a:solidFill>
            </a:endParaRPr>
          </a:p>
        </c:rich>
      </c:tx>
      <c:layout>
        <c:manualLayout>
          <c:xMode val="edge"/>
          <c:yMode val="edge"/>
          <c:x val="0.13552628082912344"/>
          <c:y val="3.84607187259487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'Rang opština 2018'!$B$10:$B$12</c:f>
              <c:strCache>
                <c:ptCount val="3"/>
                <c:pt idx="0">
                  <c:v>Савски венац, ГО Београд</c:v>
                </c:pt>
                <c:pt idx="1">
                  <c:v>Кула</c:v>
                </c:pt>
                <c:pt idx="2">
                  <c:v>Прокупље</c:v>
                </c:pt>
              </c:strCache>
            </c:strRef>
          </c:cat>
          <c:val>
            <c:numRef>
              <c:f>'Rang opština 2018'!$C$10:$C$12</c:f>
              <c:numCache>
                <c:formatCode>General</c:formatCode>
                <c:ptCount val="3"/>
                <c:pt idx="0">
                  <c:v>22.895348214337183</c:v>
                </c:pt>
                <c:pt idx="1">
                  <c:v>14.550810536972628</c:v>
                </c:pt>
                <c:pt idx="2">
                  <c:v>14.278251181745759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80288"/>
        <c:axId val="225182080"/>
      </c:barChart>
      <c:catAx>
        <c:axId val="225180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C00000"/>
                </a:solidFill>
              </a:defRPr>
            </a:pPr>
            <a:endParaRPr lang="en-US"/>
          </a:p>
        </c:txPr>
        <c:crossAx val="225182080"/>
        <c:crosses val="autoZero"/>
        <c:auto val="1"/>
        <c:lblAlgn val="ctr"/>
        <c:lblOffset val="100"/>
        <c:noMultiLvlLbl val="0"/>
      </c:catAx>
      <c:valAx>
        <c:axId val="22518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2518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Cyrl-RS" sz="1000" b="1">
                <a:solidFill>
                  <a:srgbClr val="C00000"/>
                </a:solidFill>
              </a:rPr>
              <a:t>Велике општине - број рачуна/слипова по становнику пондерисан зарадама</a:t>
            </a:r>
            <a:endParaRPr lang="en-US" sz="1000" b="1">
              <a:solidFill>
                <a:srgbClr val="C00000"/>
              </a:solidFill>
            </a:endParaRPr>
          </a:p>
        </c:rich>
      </c:tx>
      <c:layout>
        <c:manualLayout>
          <c:xMode val="edge"/>
          <c:yMode val="edge"/>
          <c:x val="0.15262513488391971"/>
          <c:y val="8.3857165059073677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'Rang opština 2018'!$B$17:$B$19</c:f>
              <c:strCache>
                <c:ptCount val="3"/>
                <c:pt idx="0">
                  <c:v>Врање  ГО Врање</c:v>
                </c:pt>
                <c:pt idx="1">
                  <c:v>Медијана  ГО Ниш</c:v>
                </c:pt>
                <c:pt idx="2">
                  <c:v>Кикинда  </c:v>
                </c:pt>
              </c:strCache>
            </c:strRef>
          </c:cat>
          <c:val>
            <c:numRef>
              <c:f>'Rang opština 2018'!$C$17:$C$19</c:f>
              <c:numCache>
                <c:formatCode>General</c:formatCode>
                <c:ptCount val="3"/>
                <c:pt idx="0">
                  <c:v>22.359663413199954</c:v>
                </c:pt>
                <c:pt idx="1">
                  <c:v>14.894804272405523</c:v>
                </c:pt>
                <c:pt idx="2">
                  <c:v>14.505566550922378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98464"/>
        <c:axId val="225200000"/>
      </c:barChart>
      <c:catAx>
        <c:axId val="225198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C00000"/>
                </a:solidFill>
              </a:defRPr>
            </a:pPr>
            <a:endParaRPr lang="en-US"/>
          </a:p>
        </c:txPr>
        <c:crossAx val="225200000"/>
        <c:crosses val="autoZero"/>
        <c:auto val="1"/>
        <c:lblAlgn val="ctr"/>
        <c:lblOffset val="100"/>
        <c:noMultiLvlLbl val="0"/>
      </c:catAx>
      <c:valAx>
        <c:axId val="22520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2519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57150</xdr:rowOff>
    </xdr:from>
    <xdr:to>
      <xdr:col>14</xdr:col>
      <xdr:colOff>600074</xdr:colOff>
      <xdr:row>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342900</xdr:colOff>
      <xdr:row>7</xdr:row>
      <xdr:rowOff>57150</xdr:rowOff>
    </xdr:from>
    <xdr:to>
      <xdr:col>14</xdr:col>
      <xdr:colOff>600075</xdr:colOff>
      <xdr:row>13</xdr:row>
      <xdr:rowOff>19050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323850</xdr:colOff>
      <xdr:row>14</xdr:row>
      <xdr:rowOff>133349</xdr:rowOff>
    </xdr:from>
    <xdr:to>
      <xdr:col>15</xdr:col>
      <xdr:colOff>28575</xdr:colOff>
      <xdr:row>20</xdr:row>
      <xdr:rowOff>38100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5ED46699-757B-4E54-A6AE-F677833DD2E8}"/>
            </a:ext>
          </a:extLst>
        </xdr:cNvPr>
        <xdr:cNvSpPr>
          <a:spLocks noChangeShapeType="1"/>
        </xdr:cNvSpPr>
      </xdr:nvSpPr>
      <xdr:spPr bwMode="auto">
        <a:xfrm>
          <a:off x="2545080" y="256908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xmlns="" id="{BB278272-4BA3-42AD-9F5D-6DAAE05F1664}"/>
            </a:ext>
          </a:extLst>
        </xdr:cNvPr>
        <xdr:cNvSpPr>
          <a:spLocks noChangeShapeType="1"/>
        </xdr:cNvSpPr>
      </xdr:nvSpPr>
      <xdr:spPr bwMode="auto">
        <a:xfrm>
          <a:off x="2545080" y="4358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85725</xdr:rowOff>
    </xdr:from>
    <xdr:to>
      <xdr:col>3</xdr:col>
      <xdr:colOff>0</xdr:colOff>
      <xdr:row>61</xdr:row>
      <xdr:rowOff>85725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xmlns="" id="{2FF5E5D3-13CC-4BC1-A899-6C5806534035}"/>
            </a:ext>
          </a:extLst>
        </xdr:cNvPr>
        <xdr:cNvSpPr>
          <a:spLocks noChangeShapeType="1"/>
        </xdr:cNvSpPr>
      </xdr:nvSpPr>
      <xdr:spPr bwMode="auto">
        <a:xfrm>
          <a:off x="2545080" y="257765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61</xdr:row>
      <xdr:rowOff>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xmlns="" id="{E3401E22-EA0A-44B6-A2B4-46A66F00DD92}"/>
            </a:ext>
          </a:extLst>
        </xdr:cNvPr>
        <xdr:cNvSpPr>
          <a:spLocks noChangeShapeType="1"/>
        </xdr:cNvSpPr>
      </xdr:nvSpPr>
      <xdr:spPr bwMode="auto">
        <a:xfrm>
          <a:off x="2545080" y="256908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xmlns="" id="{6932D555-6689-47DE-9C51-B1D0AE610BE9}"/>
            </a:ext>
          </a:extLst>
        </xdr:cNvPr>
        <xdr:cNvSpPr>
          <a:spLocks noChangeShapeType="1"/>
        </xdr:cNvSpPr>
      </xdr:nvSpPr>
      <xdr:spPr bwMode="auto">
        <a:xfrm>
          <a:off x="2545080" y="4358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85725</xdr:rowOff>
    </xdr:from>
    <xdr:to>
      <xdr:col>3</xdr:col>
      <xdr:colOff>0</xdr:colOff>
      <xdr:row>61</xdr:row>
      <xdr:rowOff>85725</xdr:rowOff>
    </xdr:to>
    <xdr:sp macro="" textlink="">
      <xdr:nvSpPr>
        <xdr:cNvPr id="15" name="Line 29">
          <a:extLst>
            <a:ext uri="{FF2B5EF4-FFF2-40B4-BE49-F238E27FC236}">
              <a16:creationId xmlns:a16="http://schemas.microsoft.com/office/drawing/2014/main" xmlns="" id="{85E01584-9E46-4EBD-92E5-20BAAC57102F}"/>
            </a:ext>
          </a:extLst>
        </xdr:cNvPr>
        <xdr:cNvSpPr>
          <a:spLocks noChangeShapeType="1"/>
        </xdr:cNvSpPr>
      </xdr:nvSpPr>
      <xdr:spPr bwMode="auto">
        <a:xfrm>
          <a:off x="2545080" y="257765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2354D51B-FA25-4B5C-82E6-5BBBC795CF66}"/>
            </a:ext>
          </a:extLst>
        </xdr:cNvPr>
        <xdr:cNvSpPr>
          <a:spLocks noChangeShapeType="1"/>
        </xdr:cNvSpPr>
      </xdr:nvSpPr>
      <xdr:spPr bwMode="auto">
        <a:xfrm>
          <a:off x="4484370" y="187032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xmlns="" id="{301C26AF-C6EB-407E-A7A3-891973669AE8}"/>
            </a:ext>
          </a:extLst>
        </xdr:cNvPr>
        <xdr:cNvSpPr>
          <a:spLocks noChangeShapeType="1"/>
        </xdr:cNvSpPr>
      </xdr:nvSpPr>
      <xdr:spPr bwMode="auto">
        <a:xfrm>
          <a:off x="4484370" y="1312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xmlns="" id="{9449C815-B1B0-49E2-937E-C8001E2BAD02}"/>
            </a:ext>
          </a:extLst>
        </xdr:cNvPr>
        <xdr:cNvSpPr>
          <a:spLocks noChangeShapeType="1"/>
        </xdr:cNvSpPr>
      </xdr:nvSpPr>
      <xdr:spPr bwMode="auto">
        <a:xfrm>
          <a:off x="4484370" y="203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xmlns="" id="{E884FB37-CFDB-4902-8EBB-2B2B131FD4D7}"/>
            </a:ext>
          </a:extLst>
        </xdr:cNvPr>
        <xdr:cNvSpPr>
          <a:spLocks noChangeShapeType="1"/>
        </xdr:cNvSpPr>
      </xdr:nvSpPr>
      <xdr:spPr bwMode="auto">
        <a:xfrm>
          <a:off x="4484370" y="203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1" name="Line 23">
          <a:extLst>
            <a:ext uri="{FF2B5EF4-FFF2-40B4-BE49-F238E27FC236}">
              <a16:creationId xmlns:a16="http://schemas.microsoft.com/office/drawing/2014/main" xmlns="" id="{F111EE2F-7FCD-4DAE-8A58-B86D810C7389}"/>
            </a:ext>
          </a:extLst>
        </xdr:cNvPr>
        <xdr:cNvSpPr>
          <a:spLocks noChangeShapeType="1"/>
        </xdr:cNvSpPr>
      </xdr:nvSpPr>
      <xdr:spPr bwMode="auto">
        <a:xfrm>
          <a:off x="4484370" y="187032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16" name="Line 31">
          <a:extLst>
            <a:ext uri="{FF2B5EF4-FFF2-40B4-BE49-F238E27FC236}">
              <a16:creationId xmlns:a16="http://schemas.microsoft.com/office/drawing/2014/main" xmlns="" id="{C1203A37-6351-4643-81F6-BD804311060A}"/>
            </a:ext>
          </a:extLst>
        </xdr:cNvPr>
        <xdr:cNvSpPr>
          <a:spLocks noChangeShapeType="1"/>
        </xdr:cNvSpPr>
      </xdr:nvSpPr>
      <xdr:spPr bwMode="auto">
        <a:xfrm>
          <a:off x="4484370" y="1312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18" name="Line 35">
          <a:extLst>
            <a:ext uri="{FF2B5EF4-FFF2-40B4-BE49-F238E27FC236}">
              <a16:creationId xmlns:a16="http://schemas.microsoft.com/office/drawing/2014/main" xmlns="" id="{2F4CB62B-6DFC-4BFC-B532-3D565B5B265A}"/>
            </a:ext>
          </a:extLst>
        </xdr:cNvPr>
        <xdr:cNvSpPr>
          <a:spLocks noChangeShapeType="1"/>
        </xdr:cNvSpPr>
      </xdr:nvSpPr>
      <xdr:spPr bwMode="auto">
        <a:xfrm>
          <a:off x="4484370" y="203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19" name="Line 36">
          <a:extLst>
            <a:ext uri="{FF2B5EF4-FFF2-40B4-BE49-F238E27FC236}">
              <a16:creationId xmlns:a16="http://schemas.microsoft.com/office/drawing/2014/main" xmlns="" id="{24F1E8B7-D775-45A3-8865-416852C2D42D}"/>
            </a:ext>
          </a:extLst>
        </xdr:cNvPr>
        <xdr:cNvSpPr>
          <a:spLocks noChangeShapeType="1"/>
        </xdr:cNvSpPr>
      </xdr:nvSpPr>
      <xdr:spPr bwMode="auto">
        <a:xfrm>
          <a:off x="4484370" y="203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46</xdr:row>
      <xdr:rowOff>0</xdr:rowOff>
    </xdr:from>
    <xdr:to>
      <xdr:col>1</xdr:col>
      <xdr:colOff>133350</xdr:colOff>
      <xdr:row>46</xdr:row>
      <xdr:rowOff>0</xdr:rowOff>
    </xdr:to>
    <xdr:sp macro="" textlink="">
      <xdr:nvSpPr>
        <xdr:cNvPr id="20" name="Line 37">
          <a:extLst>
            <a:ext uri="{FF2B5EF4-FFF2-40B4-BE49-F238E27FC236}">
              <a16:creationId xmlns:a16="http://schemas.microsoft.com/office/drawing/2014/main" xmlns="" id="{7D77E09F-A2AF-4A32-AF7E-8C086AE7D58C}"/>
            </a:ext>
          </a:extLst>
        </xdr:cNvPr>
        <xdr:cNvSpPr>
          <a:spLocks noChangeShapeType="1"/>
        </xdr:cNvSpPr>
      </xdr:nvSpPr>
      <xdr:spPr bwMode="auto">
        <a:xfrm>
          <a:off x="739140" y="203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46</xdr:row>
      <xdr:rowOff>0</xdr:rowOff>
    </xdr:from>
    <xdr:to>
      <xdr:col>1</xdr:col>
      <xdr:colOff>133350</xdr:colOff>
      <xdr:row>46</xdr:row>
      <xdr:rowOff>0</xdr:rowOff>
    </xdr:to>
    <xdr:sp macro="" textlink="">
      <xdr:nvSpPr>
        <xdr:cNvPr id="21" name="Line 38">
          <a:extLst>
            <a:ext uri="{FF2B5EF4-FFF2-40B4-BE49-F238E27FC236}">
              <a16:creationId xmlns:a16="http://schemas.microsoft.com/office/drawing/2014/main" xmlns="" id="{E377835E-52D2-4E25-8775-D9F802C501A4}"/>
            </a:ext>
          </a:extLst>
        </xdr:cNvPr>
        <xdr:cNvSpPr>
          <a:spLocks noChangeShapeType="1"/>
        </xdr:cNvSpPr>
      </xdr:nvSpPr>
      <xdr:spPr bwMode="auto">
        <a:xfrm>
          <a:off x="739140" y="203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xmlns="" id="{499D11C1-D225-4AE4-B2A3-66EF12967335}"/>
            </a:ext>
          </a:extLst>
        </xdr:cNvPr>
        <xdr:cNvSpPr>
          <a:spLocks noChangeShapeType="1"/>
        </xdr:cNvSpPr>
      </xdr:nvSpPr>
      <xdr:spPr bwMode="auto">
        <a:xfrm>
          <a:off x="4484370" y="258546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xmlns="" id="{3A3F333C-AEB2-42AD-BD6B-3D9C4779D69D}"/>
            </a:ext>
          </a:extLst>
        </xdr:cNvPr>
        <xdr:cNvSpPr>
          <a:spLocks noChangeShapeType="1"/>
        </xdr:cNvSpPr>
      </xdr:nvSpPr>
      <xdr:spPr bwMode="auto">
        <a:xfrm>
          <a:off x="4484370" y="258546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xmlns="" id="{7717C295-0D74-43D1-8B65-DAEF766C5FA0}"/>
            </a:ext>
          </a:extLst>
        </xdr:cNvPr>
        <xdr:cNvSpPr>
          <a:spLocks noChangeShapeType="1"/>
        </xdr:cNvSpPr>
      </xdr:nvSpPr>
      <xdr:spPr bwMode="auto">
        <a:xfrm>
          <a:off x="4484370" y="258546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7" name="Line 33">
          <a:extLst>
            <a:ext uri="{FF2B5EF4-FFF2-40B4-BE49-F238E27FC236}">
              <a16:creationId xmlns:a16="http://schemas.microsoft.com/office/drawing/2014/main" xmlns="" id="{61FED456-D0C4-4D83-9778-C40892FF91EA}"/>
            </a:ext>
          </a:extLst>
        </xdr:cNvPr>
        <xdr:cNvSpPr>
          <a:spLocks noChangeShapeType="1"/>
        </xdr:cNvSpPr>
      </xdr:nvSpPr>
      <xdr:spPr bwMode="auto">
        <a:xfrm>
          <a:off x="4484370" y="258546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165</xdr:row>
      <xdr:rowOff>0</xdr:rowOff>
    </xdr:from>
    <xdr:to>
      <xdr:col>2</xdr:col>
      <xdr:colOff>0</xdr:colOff>
      <xdr:row>165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2354D51B-FA25-4B5C-82E6-5BBBC795CF66}"/>
            </a:ext>
          </a:extLst>
        </xdr:cNvPr>
        <xdr:cNvSpPr>
          <a:spLocks noChangeShapeType="1"/>
        </xdr:cNvSpPr>
      </xdr:nvSpPr>
      <xdr:spPr bwMode="auto">
        <a:xfrm>
          <a:off x="2476500" y="3067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65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5ED46699-757B-4E54-A6AE-F677833DD2E8}"/>
            </a:ext>
          </a:extLst>
        </xdr:cNvPr>
        <xdr:cNvSpPr>
          <a:spLocks noChangeShapeType="1"/>
        </xdr:cNvSpPr>
      </xdr:nvSpPr>
      <xdr:spPr bwMode="auto">
        <a:xfrm>
          <a:off x="2476500" y="1235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xmlns="" id="{BB278272-4BA3-42AD-9F5D-6DAAE05F1664}"/>
            </a:ext>
          </a:extLst>
        </xdr:cNvPr>
        <xdr:cNvSpPr>
          <a:spLocks noChangeShapeType="1"/>
        </xdr:cNvSpPr>
      </xdr:nvSpPr>
      <xdr:spPr bwMode="auto">
        <a:xfrm>
          <a:off x="2476500" y="2293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xmlns="" id="{499D11C1-D225-4AE4-B2A3-66EF12967335}"/>
            </a:ext>
          </a:extLst>
        </xdr:cNvPr>
        <xdr:cNvSpPr>
          <a:spLocks noChangeShapeType="1"/>
        </xdr:cNvSpPr>
      </xdr:nvSpPr>
      <xdr:spPr bwMode="auto">
        <a:xfrm>
          <a:off x="2476500" y="1886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85725</xdr:rowOff>
    </xdr:from>
    <xdr:to>
      <xdr:col>2</xdr:col>
      <xdr:colOff>0</xdr:colOff>
      <xdr:row>65</xdr:row>
      <xdr:rowOff>85725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xmlns="" id="{2FF5E5D3-13CC-4BC1-A899-6C5806534035}"/>
            </a:ext>
          </a:extLst>
        </xdr:cNvPr>
        <xdr:cNvSpPr>
          <a:spLocks noChangeShapeType="1"/>
        </xdr:cNvSpPr>
      </xdr:nvSpPr>
      <xdr:spPr bwMode="auto">
        <a:xfrm>
          <a:off x="2476500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xmlns="" id="{301C26AF-C6EB-407E-A7A3-891973669AE8}"/>
            </a:ext>
          </a:extLst>
        </xdr:cNvPr>
        <xdr:cNvSpPr>
          <a:spLocks noChangeShapeType="1"/>
        </xdr:cNvSpPr>
      </xdr:nvSpPr>
      <xdr:spPr bwMode="auto">
        <a:xfrm>
          <a:off x="2476500" y="1364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xmlns="" id="{3A3F333C-AEB2-42AD-BD6B-3D9C4779D69D}"/>
            </a:ext>
          </a:extLst>
        </xdr:cNvPr>
        <xdr:cNvSpPr>
          <a:spLocks noChangeShapeType="1"/>
        </xdr:cNvSpPr>
      </xdr:nvSpPr>
      <xdr:spPr bwMode="auto">
        <a:xfrm>
          <a:off x="2476500" y="1886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xmlns="" id="{9449C815-B1B0-49E2-937E-C8001E2BAD02}"/>
            </a:ext>
          </a:extLst>
        </xdr:cNvPr>
        <xdr:cNvSpPr>
          <a:spLocks noChangeShapeType="1"/>
        </xdr:cNvSpPr>
      </xdr:nvSpPr>
      <xdr:spPr bwMode="auto">
        <a:xfrm>
          <a:off x="2476500" y="1014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xmlns="" id="{E884FB37-CFDB-4902-8EBB-2B2B131FD4D7}"/>
            </a:ext>
          </a:extLst>
        </xdr:cNvPr>
        <xdr:cNvSpPr>
          <a:spLocks noChangeShapeType="1"/>
        </xdr:cNvSpPr>
      </xdr:nvSpPr>
      <xdr:spPr bwMode="auto">
        <a:xfrm>
          <a:off x="2476500" y="1014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165</xdr:row>
      <xdr:rowOff>0</xdr:rowOff>
    </xdr:from>
    <xdr:to>
      <xdr:col>2</xdr:col>
      <xdr:colOff>0</xdr:colOff>
      <xdr:row>165</xdr:row>
      <xdr:rowOff>0</xdr:rowOff>
    </xdr:to>
    <xdr:sp macro="" textlink="">
      <xdr:nvSpPr>
        <xdr:cNvPr id="11" name="Line 23">
          <a:extLst>
            <a:ext uri="{FF2B5EF4-FFF2-40B4-BE49-F238E27FC236}">
              <a16:creationId xmlns:a16="http://schemas.microsoft.com/office/drawing/2014/main" xmlns="" id="{F111EE2F-7FCD-4DAE-8A58-B86D810C7389}"/>
            </a:ext>
          </a:extLst>
        </xdr:cNvPr>
        <xdr:cNvSpPr>
          <a:spLocks noChangeShapeType="1"/>
        </xdr:cNvSpPr>
      </xdr:nvSpPr>
      <xdr:spPr bwMode="auto">
        <a:xfrm>
          <a:off x="2476500" y="3067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65</xdr:row>
      <xdr:rowOff>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xmlns="" id="{E3401E22-EA0A-44B6-A2B4-46A66F00DD92}"/>
            </a:ext>
          </a:extLst>
        </xdr:cNvPr>
        <xdr:cNvSpPr>
          <a:spLocks noChangeShapeType="1"/>
        </xdr:cNvSpPr>
      </xdr:nvSpPr>
      <xdr:spPr bwMode="auto">
        <a:xfrm>
          <a:off x="2476500" y="1235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xmlns="" id="{6932D555-6689-47DE-9C51-B1D0AE610BE9}"/>
            </a:ext>
          </a:extLst>
        </xdr:cNvPr>
        <xdr:cNvSpPr>
          <a:spLocks noChangeShapeType="1"/>
        </xdr:cNvSpPr>
      </xdr:nvSpPr>
      <xdr:spPr bwMode="auto">
        <a:xfrm>
          <a:off x="2476500" y="2293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xmlns="" id="{7717C295-0D74-43D1-8B65-DAEF766C5FA0}"/>
            </a:ext>
          </a:extLst>
        </xdr:cNvPr>
        <xdr:cNvSpPr>
          <a:spLocks noChangeShapeType="1"/>
        </xdr:cNvSpPr>
      </xdr:nvSpPr>
      <xdr:spPr bwMode="auto">
        <a:xfrm>
          <a:off x="2476500" y="1886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85725</xdr:rowOff>
    </xdr:from>
    <xdr:to>
      <xdr:col>2</xdr:col>
      <xdr:colOff>0</xdr:colOff>
      <xdr:row>65</xdr:row>
      <xdr:rowOff>85725</xdr:rowOff>
    </xdr:to>
    <xdr:sp macro="" textlink="">
      <xdr:nvSpPr>
        <xdr:cNvPr id="15" name="Line 29">
          <a:extLst>
            <a:ext uri="{FF2B5EF4-FFF2-40B4-BE49-F238E27FC236}">
              <a16:creationId xmlns:a16="http://schemas.microsoft.com/office/drawing/2014/main" xmlns="" id="{85E01584-9E46-4EBD-92E5-20BAAC57102F}"/>
            </a:ext>
          </a:extLst>
        </xdr:cNvPr>
        <xdr:cNvSpPr>
          <a:spLocks noChangeShapeType="1"/>
        </xdr:cNvSpPr>
      </xdr:nvSpPr>
      <xdr:spPr bwMode="auto">
        <a:xfrm>
          <a:off x="2476500" y="1243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6" name="Line 31">
          <a:extLst>
            <a:ext uri="{FF2B5EF4-FFF2-40B4-BE49-F238E27FC236}">
              <a16:creationId xmlns:a16="http://schemas.microsoft.com/office/drawing/2014/main" xmlns="" id="{C1203A37-6351-4643-81F6-BD804311060A}"/>
            </a:ext>
          </a:extLst>
        </xdr:cNvPr>
        <xdr:cNvSpPr>
          <a:spLocks noChangeShapeType="1"/>
        </xdr:cNvSpPr>
      </xdr:nvSpPr>
      <xdr:spPr bwMode="auto">
        <a:xfrm>
          <a:off x="2476500" y="1364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0</xdr:rowOff>
    </xdr:to>
    <xdr:sp macro="" textlink="">
      <xdr:nvSpPr>
        <xdr:cNvPr id="17" name="Line 33">
          <a:extLst>
            <a:ext uri="{FF2B5EF4-FFF2-40B4-BE49-F238E27FC236}">
              <a16:creationId xmlns:a16="http://schemas.microsoft.com/office/drawing/2014/main" xmlns="" id="{61FED456-D0C4-4D83-9778-C40892FF91EA}"/>
            </a:ext>
          </a:extLst>
        </xdr:cNvPr>
        <xdr:cNvSpPr>
          <a:spLocks noChangeShapeType="1"/>
        </xdr:cNvSpPr>
      </xdr:nvSpPr>
      <xdr:spPr bwMode="auto">
        <a:xfrm>
          <a:off x="2476500" y="1886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8" name="Line 35">
          <a:extLst>
            <a:ext uri="{FF2B5EF4-FFF2-40B4-BE49-F238E27FC236}">
              <a16:creationId xmlns:a16="http://schemas.microsoft.com/office/drawing/2014/main" xmlns="" id="{2F4CB62B-6DFC-4BFC-B532-3D565B5B265A}"/>
            </a:ext>
          </a:extLst>
        </xdr:cNvPr>
        <xdr:cNvSpPr>
          <a:spLocks noChangeShapeType="1"/>
        </xdr:cNvSpPr>
      </xdr:nvSpPr>
      <xdr:spPr bwMode="auto">
        <a:xfrm>
          <a:off x="2476500" y="1014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9" name="Line 36">
          <a:extLst>
            <a:ext uri="{FF2B5EF4-FFF2-40B4-BE49-F238E27FC236}">
              <a16:creationId xmlns:a16="http://schemas.microsoft.com/office/drawing/2014/main" xmlns="" id="{24F1E8B7-D775-45A3-8865-416852C2D42D}"/>
            </a:ext>
          </a:extLst>
        </xdr:cNvPr>
        <xdr:cNvSpPr>
          <a:spLocks noChangeShapeType="1"/>
        </xdr:cNvSpPr>
      </xdr:nvSpPr>
      <xdr:spPr bwMode="auto">
        <a:xfrm>
          <a:off x="2476500" y="1014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20" name="Line 37">
          <a:extLst>
            <a:ext uri="{FF2B5EF4-FFF2-40B4-BE49-F238E27FC236}">
              <a16:creationId xmlns:a16="http://schemas.microsoft.com/office/drawing/2014/main" xmlns="" id="{7D77E09F-A2AF-4A32-AF7E-8C086AE7D58C}"/>
            </a:ext>
          </a:extLst>
        </xdr:cNvPr>
        <xdr:cNvSpPr>
          <a:spLocks noChangeShapeType="1"/>
        </xdr:cNvSpPr>
      </xdr:nvSpPr>
      <xdr:spPr bwMode="auto">
        <a:xfrm>
          <a:off x="723900" y="1014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53</xdr:row>
      <xdr:rowOff>0</xdr:rowOff>
    </xdr:from>
    <xdr:to>
      <xdr:col>1</xdr:col>
      <xdr:colOff>133350</xdr:colOff>
      <xdr:row>53</xdr:row>
      <xdr:rowOff>0</xdr:rowOff>
    </xdr:to>
    <xdr:sp macro="" textlink="">
      <xdr:nvSpPr>
        <xdr:cNvPr id="21" name="Line 38">
          <a:extLst>
            <a:ext uri="{FF2B5EF4-FFF2-40B4-BE49-F238E27FC236}">
              <a16:creationId xmlns:a16="http://schemas.microsoft.com/office/drawing/2014/main" xmlns="" id="{E377835E-52D2-4E25-8775-D9F802C501A4}"/>
            </a:ext>
          </a:extLst>
        </xdr:cNvPr>
        <xdr:cNvSpPr>
          <a:spLocks noChangeShapeType="1"/>
        </xdr:cNvSpPr>
      </xdr:nvSpPr>
      <xdr:spPr bwMode="auto">
        <a:xfrm>
          <a:off x="723900" y="1014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9"/>
  <sheetViews>
    <sheetView tabSelected="1" workbookViewId="0">
      <selection activeCell="P9" sqref="P9"/>
    </sheetView>
  </sheetViews>
  <sheetFormatPr defaultColWidth="9.140625" defaultRowHeight="12.75"/>
  <cols>
    <col min="1" max="1" width="11" style="28" customWidth="1"/>
    <col min="2" max="2" width="30.5703125" style="25" customWidth="1"/>
    <col min="3" max="3" width="26.42578125" style="25" customWidth="1"/>
    <col min="4" max="16384" width="9.140625" style="25"/>
  </cols>
  <sheetData>
    <row r="1" spans="1:3" s="24" customFormat="1" ht="15.95" customHeight="1" thickBot="1">
      <c r="A1" s="116" t="s">
        <v>204</v>
      </c>
      <c r="B1" s="117"/>
      <c r="C1" s="117"/>
    </row>
    <row r="2" spans="1:3" ht="39.6" customHeight="1">
      <c r="A2" s="33" t="s">
        <v>135</v>
      </c>
      <c r="B2" s="39" t="s">
        <v>205</v>
      </c>
      <c r="C2" s="52" t="s">
        <v>139</v>
      </c>
    </row>
    <row r="3" spans="1:3">
      <c r="A3" s="68">
        <v>1</v>
      </c>
      <c r="B3" s="14" t="str">
        <f>+'Male opštine'!B3</f>
        <v>Блаце</v>
      </c>
      <c r="C3" s="53">
        <f>'Male opštine'!I3</f>
        <v>27.157639608036696</v>
      </c>
    </row>
    <row r="4" spans="1:3">
      <c r="A4" s="68">
        <v>2</v>
      </c>
      <c r="B4" s="14" t="str">
        <f>+'Male opštine'!B4</f>
        <v>Димитровград</v>
      </c>
      <c r="C4" s="53">
        <f>'Male opštine'!I4</f>
        <v>23.078197027707741</v>
      </c>
    </row>
    <row r="5" spans="1:3">
      <c r="A5" s="68">
        <v>3</v>
      </c>
      <c r="B5" s="14" t="str">
        <f>+'Male opštine'!B5</f>
        <v>Бела Паланка</v>
      </c>
      <c r="C5" s="53">
        <f>'Male opštine'!I5</f>
        <v>17.282080482840094</v>
      </c>
    </row>
    <row r="6" spans="1:3">
      <c r="A6" s="65"/>
      <c r="B6" s="66"/>
      <c r="C6" s="67"/>
    </row>
    <row r="7" spans="1:3">
      <c r="A7" s="65"/>
      <c r="B7" s="66"/>
      <c r="C7" s="67"/>
    </row>
    <row r="8" spans="1:3">
      <c r="A8" s="65"/>
      <c r="B8" s="66"/>
      <c r="C8" s="67"/>
    </row>
    <row r="9" spans="1:3" ht="39.4" customHeight="1">
      <c r="A9" s="69" t="s">
        <v>135</v>
      </c>
      <c r="B9" s="69" t="s">
        <v>206</v>
      </c>
      <c r="C9" s="52" t="s">
        <v>139</v>
      </c>
    </row>
    <row r="10" spans="1:3">
      <c r="A10" s="68">
        <v>1</v>
      </c>
      <c r="B10" s="14" t="str">
        <f>+'Srednje opštine'!B3</f>
        <v>Савски венац, ГО Београд</v>
      </c>
      <c r="C10" s="53">
        <f>'Srednje opštine'!I3</f>
        <v>22.895348214337183</v>
      </c>
    </row>
    <row r="11" spans="1:3">
      <c r="A11" s="68">
        <v>2</v>
      </c>
      <c r="B11" s="14" t="str">
        <f>+'Srednje opštine'!B4</f>
        <v>Кула</v>
      </c>
      <c r="C11" s="53">
        <f>'Srednje opštine'!I4</f>
        <v>14.550810536972628</v>
      </c>
    </row>
    <row r="12" spans="1:3">
      <c r="A12" s="68">
        <v>3</v>
      </c>
      <c r="B12" s="14" t="str">
        <f>+'Srednje opštine'!B5</f>
        <v>Прокупље</v>
      </c>
      <c r="C12" s="53">
        <f>'Srednje opštine'!I5</f>
        <v>14.278251181745759</v>
      </c>
    </row>
    <row r="13" spans="1:3">
      <c r="A13" s="65"/>
      <c r="B13" s="66"/>
      <c r="C13" s="67"/>
    </row>
    <row r="14" spans="1:3">
      <c r="A14" s="65"/>
      <c r="B14" s="66"/>
      <c r="C14" s="67"/>
    </row>
    <row r="15" spans="1:3">
      <c r="A15" s="65"/>
      <c r="B15" s="66"/>
      <c r="C15" s="67"/>
    </row>
    <row r="16" spans="1:3" ht="39.4" customHeight="1">
      <c r="A16" s="63" t="s">
        <v>135</v>
      </c>
      <c r="B16" s="40" t="s">
        <v>207</v>
      </c>
      <c r="C16" s="64" t="s">
        <v>139</v>
      </c>
    </row>
    <row r="17" spans="1:3">
      <c r="A17" s="26">
        <v>1</v>
      </c>
      <c r="B17" s="14" t="str">
        <f>+'Velike opštine'!B3</f>
        <v>Врање  ГО Врање</v>
      </c>
      <c r="C17" s="53">
        <f>'Velike opštine'!I3</f>
        <v>22.359663413199954</v>
      </c>
    </row>
    <row r="18" spans="1:3">
      <c r="A18" s="27">
        <v>2</v>
      </c>
      <c r="B18" s="14" t="str">
        <f>+'Velike opštine'!B4</f>
        <v>Медијана  ГО Ниш</v>
      </c>
      <c r="C18" s="53">
        <f>'Velike opštine'!I4</f>
        <v>14.894804272405523</v>
      </c>
    </row>
    <row r="19" spans="1:3">
      <c r="A19" s="27">
        <v>3</v>
      </c>
      <c r="B19" s="14" t="str">
        <f>+'Velike opštine'!B5</f>
        <v xml:space="preserve">Кикинда  </v>
      </c>
      <c r="C19" s="53">
        <f>'Velike opštine'!I5</f>
        <v>14.505566550922378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275"/>
  <sheetViews>
    <sheetView zoomScaleNormal="100" zoomScaleSheetLayoutView="115" workbookViewId="0">
      <pane ySplit="2" topLeftCell="A3" activePane="bottomLeft" state="frozen"/>
      <selection activeCell="K1" activeCellId="1" sqref="K1 K1"/>
      <selection pane="bottomLeft" activeCell="A3" sqref="A3:XFD177"/>
    </sheetView>
  </sheetViews>
  <sheetFormatPr defaultColWidth="9.140625" defaultRowHeight="12.75"/>
  <cols>
    <col min="1" max="1" width="8.85546875" style="9" customWidth="1"/>
    <col min="2" max="2" width="24.85546875" style="9" customWidth="1"/>
    <col min="3" max="3" width="15.140625" style="9" customWidth="1"/>
    <col min="4" max="4" width="13.28515625" style="9" customWidth="1"/>
    <col min="5" max="5" width="13.28515625" style="10" customWidth="1"/>
    <col min="6" max="6" width="12.140625" style="10" customWidth="1"/>
    <col min="7" max="7" width="17.85546875" style="10" hidden="1" customWidth="1"/>
    <col min="8" max="8" width="14.140625" style="10" customWidth="1"/>
    <col min="9" max="9" width="17.7109375" style="10" customWidth="1"/>
    <col min="10" max="10" width="14.7109375" bestFit="1" customWidth="1"/>
    <col min="11" max="11" width="13.7109375" bestFit="1" customWidth="1"/>
    <col min="12" max="55" width="8.85546875" customWidth="1"/>
    <col min="56" max="56" width="10.140625" style="6" bestFit="1" customWidth="1"/>
    <col min="57" max="59" width="9.140625" style="6"/>
    <col min="60" max="60" width="11.5703125" style="6" bestFit="1" customWidth="1"/>
    <col min="61" max="16384" width="9.140625" style="6"/>
  </cols>
  <sheetData>
    <row r="1" spans="1:203" s="16" customFormat="1" ht="13.5" customHeight="1" thickBot="1">
      <c r="A1" s="17"/>
      <c r="B1" s="18"/>
      <c r="C1" s="18"/>
      <c r="D1" s="19"/>
      <c r="E1" s="18">
        <v>46097</v>
      </c>
      <c r="F1" s="18">
        <v>1</v>
      </c>
      <c r="G1" s="29"/>
      <c r="H1" s="29"/>
      <c r="I1" s="20"/>
      <c r="J1" s="21">
        <f>+SUM(J3:J71)</f>
        <v>4735650</v>
      </c>
      <c r="K1" s="21">
        <f>+SUM(K3:K71)</f>
        <v>473565</v>
      </c>
      <c r="L1" s="21">
        <f>+SUM(L3:L71)</f>
        <v>1</v>
      </c>
      <c r="M1" s="21">
        <f t="shared" ref="M1:BV1" si="0">+SUM(M3:M71)</f>
        <v>87</v>
      </c>
      <c r="N1" s="21">
        <f t="shared" si="0"/>
        <v>27</v>
      </c>
      <c r="O1" s="21">
        <f t="shared" si="0"/>
        <v>345</v>
      </c>
      <c r="P1" s="21">
        <f t="shared" si="0"/>
        <v>419</v>
      </c>
      <c r="Q1" s="21">
        <f t="shared" si="0"/>
        <v>641</v>
      </c>
      <c r="R1" s="21">
        <f t="shared" si="0"/>
        <v>829</v>
      </c>
      <c r="S1" s="21">
        <f t="shared" si="0"/>
        <v>1281</v>
      </c>
      <c r="T1" s="21">
        <f t="shared" si="0"/>
        <v>646</v>
      </c>
      <c r="U1" s="21">
        <f t="shared" si="0"/>
        <v>3602</v>
      </c>
      <c r="V1" s="21">
        <f t="shared" si="0"/>
        <v>3636</v>
      </c>
      <c r="W1" s="21">
        <f t="shared" si="0"/>
        <v>4337</v>
      </c>
      <c r="X1" s="21">
        <f t="shared" si="0"/>
        <v>2395</v>
      </c>
      <c r="Y1" s="21">
        <f t="shared" si="0"/>
        <v>11808</v>
      </c>
      <c r="Z1" s="21">
        <f t="shared" si="0"/>
        <v>9291</v>
      </c>
      <c r="AA1" s="21">
        <f t="shared" si="0"/>
        <v>10020</v>
      </c>
      <c r="AB1" s="21">
        <f t="shared" si="0"/>
        <v>10588</v>
      </c>
      <c r="AC1" s="21">
        <f t="shared" si="0"/>
        <v>12931</v>
      </c>
      <c r="AD1" s="21">
        <f t="shared" si="0"/>
        <v>4646</v>
      </c>
      <c r="AE1" s="21">
        <f t="shared" si="0"/>
        <v>20828</v>
      </c>
      <c r="AF1" s="21">
        <f t="shared" si="0"/>
        <v>21247</v>
      </c>
      <c r="AG1" s="21">
        <f t="shared" si="0"/>
        <v>21617</v>
      </c>
      <c r="AH1" s="21">
        <f t="shared" si="0"/>
        <v>19400</v>
      </c>
      <c r="AI1" s="21">
        <f t="shared" si="0"/>
        <v>11670</v>
      </c>
      <c r="AJ1" s="21">
        <f t="shared" si="0"/>
        <v>1858</v>
      </c>
      <c r="AK1" s="21">
        <f t="shared" si="0"/>
        <v>11949</v>
      </c>
      <c r="AL1" s="21">
        <f t="shared" si="0"/>
        <v>14245</v>
      </c>
      <c r="AM1" s="21">
        <f t="shared" si="0"/>
        <v>16371</v>
      </c>
      <c r="AN1" s="21">
        <f t="shared" si="0"/>
        <v>18134</v>
      </c>
      <c r="AO1" s="21">
        <f t="shared" si="0"/>
        <v>15951</v>
      </c>
      <c r="AP1" s="21">
        <f t="shared" si="0"/>
        <v>3138</v>
      </c>
      <c r="AQ1" s="21">
        <f t="shared" si="0"/>
        <v>15893</v>
      </c>
      <c r="AR1" s="21">
        <f t="shared" si="0"/>
        <v>18973</v>
      </c>
      <c r="AS1" s="21">
        <f t="shared" si="0"/>
        <v>23721</v>
      </c>
      <c r="AT1" s="21">
        <f t="shared" si="0"/>
        <v>26266</v>
      </c>
      <c r="AU1" s="21">
        <f t="shared" si="0"/>
        <v>18717</v>
      </c>
      <c r="AV1" s="21">
        <f t="shared" si="0"/>
        <v>3119</v>
      </c>
      <c r="AW1" s="21">
        <f t="shared" si="0"/>
        <v>14965</v>
      </c>
      <c r="AX1" s="21">
        <f t="shared" si="0"/>
        <v>19654</v>
      </c>
      <c r="AY1" s="21">
        <f t="shared" si="0"/>
        <v>23085</v>
      </c>
      <c r="AZ1" s="21">
        <f t="shared" si="0"/>
        <v>26341</v>
      </c>
      <c r="BA1" s="21">
        <f t="shared" si="0"/>
        <v>16719</v>
      </c>
      <c r="BB1" s="21">
        <f t="shared" si="0"/>
        <v>2841</v>
      </c>
      <c r="BC1" s="21">
        <f t="shared" si="0"/>
        <v>9333</v>
      </c>
      <c r="BD1" s="21">
        <f t="shared" si="0"/>
        <v>0</v>
      </c>
      <c r="BE1" s="21">
        <f t="shared" si="0"/>
        <v>0</v>
      </c>
      <c r="BF1" s="21">
        <f t="shared" si="0"/>
        <v>0</v>
      </c>
      <c r="BG1" s="21">
        <f t="shared" si="0"/>
        <v>0</v>
      </c>
      <c r="BH1" s="21">
        <f t="shared" si="0"/>
        <v>0</v>
      </c>
      <c r="BI1" s="21">
        <f t="shared" si="0"/>
        <v>0</v>
      </c>
      <c r="BJ1" s="21">
        <f t="shared" si="0"/>
        <v>0</v>
      </c>
      <c r="BK1" s="21">
        <f t="shared" si="0"/>
        <v>0</v>
      </c>
      <c r="BL1" s="21">
        <f t="shared" si="0"/>
        <v>0</v>
      </c>
      <c r="BM1" s="21">
        <f t="shared" si="0"/>
        <v>0</v>
      </c>
      <c r="BN1" s="21">
        <f t="shared" si="0"/>
        <v>0</v>
      </c>
      <c r="BO1" s="21">
        <f t="shared" si="0"/>
        <v>0</v>
      </c>
      <c r="BP1" s="21">
        <f t="shared" si="0"/>
        <v>0</v>
      </c>
      <c r="BQ1" s="21">
        <f t="shared" si="0"/>
        <v>0</v>
      </c>
      <c r="BR1" s="21">
        <f t="shared" si="0"/>
        <v>0</v>
      </c>
      <c r="BS1" s="21">
        <f t="shared" si="0"/>
        <v>0</v>
      </c>
      <c r="BT1" s="21">
        <f t="shared" si="0"/>
        <v>0</v>
      </c>
      <c r="BU1" s="21">
        <f t="shared" si="0"/>
        <v>0</v>
      </c>
      <c r="BV1" s="21">
        <f t="shared" si="0"/>
        <v>0</v>
      </c>
      <c r="BW1" s="21">
        <f t="shared" ref="BW1:CG1" si="1">+SUM(BW3:BW71)</f>
        <v>0</v>
      </c>
      <c r="BX1" s="21">
        <f t="shared" si="1"/>
        <v>0</v>
      </c>
      <c r="BY1" s="21">
        <f t="shared" si="1"/>
        <v>0</v>
      </c>
      <c r="BZ1" s="21">
        <f t="shared" si="1"/>
        <v>0</v>
      </c>
      <c r="CA1" s="21">
        <f t="shared" si="1"/>
        <v>0</v>
      </c>
      <c r="CB1" s="21">
        <f t="shared" si="1"/>
        <v>0</v>
      </c>
      <c r="CC1" s="21">
        <f t="shared" si="1"/>
        <v>0</v>
      </c>
      <c r="CD1" s="21">
        <f t="shared" si="1"/>
        <v>0</v>
      </c>
      <c r="CE1" s="21">
        <f t="shared" si="1"/>
        <v>0</v>
      </c>
      <c r="CF1" s="21">
        <f t="shared" si="1"/>
        <v>0</v>
      </c>
      <c r="CG1" s="21">
        <f t="shared" si="1"/>
        <v>0</v>
      </c>
    </row>
    <row r="2" spans="1:203" s="12" customFormat="1" ht="47.25" customHeight="1">
      <c r="A2" s="34" t="s">
        <v>134</v>
      </c>
      <c r="B2" s="35" t="s">
        <v>136</v>
      </c>
      <c r="C2" s="35" t="s">
        <v>201</v>
      </c>
      <c r="D2" s="36" t="s">
        <v>202</v>
      </c>
      <c r="E2" s="36" t="s">
        <v>203</v>
      </c>
      <c r="F2" s="36" t="s">
        <v>141</v>
      </c>
      <c r="G2" s="22" t="s">
        <v>123</v>
      </c>
      <c r="H2" s="36" t="s">
        <v>138</v>
      </c>
      <c r="I2" s="37" t="s">
        <v>139</v>
      </c>
      <c r="J2" s="38" t="s">
        <v>137</v>
      </c>
      <c r="K2" s="38" t="s">
        <v>140</v>
      </c>
      <c r="L2" s="54">
        <v>43132</v>
      </c>
      <c r="M2" s="54">
        <v>43133</v>
      </c>
      <c r="N2" s="54" t="s">
        <v>208</v>
      </c>
      <c r="O2" s="54">
        <v>43136</v>
      </c>
      <c r="P2" s="54">
        <v>43137</v>
      </c>
      <c r="Q2" s="54">
        <v>43138</v>
      </c>
      <c r="R2" s="54">
        <v>43139</v>
      </c>
      <c r="S2" s="54">
        <v>43140</v>
      </c>
      <c r="T2" s="54" t="s">
        <v>209</v>
      </c>
      <c r="U2" s="54">
        <v>43143</v>
      </c>
      <c r="V2" s="54">
        <v>43144</v>
      </c>
      <c r="W2" s="54">
        <v>43145</v>
      </c>
      <c r="X2" s="54" t="s">
        <v>220</v>
      </c>
      <c r="Y2" s="54">
        <v>43150</v>
      </c>
      <c r="Z2" s="54">
        <v>43151</v>
      </c>
      <c r="AA2" s="54">
        <v>43152</v>
      </c>
      <c r="AB2" s="54">
        <v>43153</v>
      </c>
      <c r="AC2" s="54">
        <v>43154</v>
      </c>
      <c r="AD2" s="54" t="s">
        <v>210</v>
      </c>
      <c r="AE2" s="54">
        <v>43157</v>
      </c>
      <c r="AF2" s="54">
        <v>43158</v>
      </c>
      <c r="AG2" s="54">
        <v>43159</v>
      </c>
      <c r="AH2" s="54">
        <v>43160</v>
      </c>
      <c r="AI2" s="54">
        <v>43161</v>
      </c>
      <c r="AJ2" s="54" t="s">
        <v>211</v>
      </c>
      <c r="AK2" s="54">
        <v>43164</v>
      </c>
      <c r="AL2" s="54">
        <v>43165</v>
      </c>
      <c r="AM2" s="54">
        <v>43166</v>
      </c>
      <c r="AN2" s="54">
        <v>43167</v>
      </c>
      <c r="AO2" s="54">
        <v>43168</v>
      </c>
      <c r="AP2" s="54" t="s">
        <v>212</v>
      </c>
      <c r="AQ2" s="54">
        <v>43171</v>
      </c>
      <c r="AR2" s="54">
        <v>43172</v>
      </c>
      <c r="AS2" s="54">
        <v>43173</v>
      </c>
      <c r="AT2" s="54">
        <v>43174</v>
      </c>
      <c r="AU2" s="54">
        <v>43175</v>
      </c>
      <c r="AV2" s="54" t="s">
        <v>213</v>
      </c>
      <c r="AW2" s="54">
        <v>43178</v>
      </c>
      <c r="AX2" s="54">
        <v>43179</v>
      </c>
      <c r="AY2" s="54">
        <v>43180</v>
      </c>
      <c r="AZ2" s="54">
        <v>43181</v>
      </c>
      <c r="BA2" s="54">
        <v>43182</v>
      </c>
      <c r="BB2" s="54" t="s">
        <v>214</v>
      </c>
      <c r="BC2" s="54">
        <v>43185</v>
      </c>
      <c r="BD2" s="54">
        <v>43186</v>
      </c>
      <c r="BE2" s="54">
        <v>43187</v>
      </c>
      <c r="BF2" s="54">
        <v>43188</v>
      </c>
      <c r="BG2" s="54">
        <v>43189</v>
      </c>
      <c r="BH2" s="54" t="s">
        <v>215</v>
      </c>
      <c r="BI2" s="54">
        <v>43192</v>
      </c>
      <c r="BJ2" s="54">
        <v>43193</v>
      </c>
      <c r="BK2" s="54">
        <v>43194</v>
      </c>
      <c r="BL2" s="54">
        <v>43195</v>
      </c>
      <c r="BM2" s="54">
        <v>43196</v>
      </c>
      <c r="BN2" s="54" t="s">
        <v>216</v>
      </c>
      <c r="BO2" s="54">
        <v>43199</v>
      </c>
      <c r="BP2" s="54">
        <v>43200</v>
      </c>
      <c r="BQ2" s="54">
        <v>43201</v>
      </c>
      <c r="BR2" s="54">
        <v>43202</v>
      </c>
      <c r="BS2" s="54">
        <v>43203</v>
      </c>
      <c r="BT2" s="54" t="s">
        <v>217</v>
      </c>
      <c r="BU2" s="54">
        <v>43206</v>
      </c>
      <c r="BV2" s="54">
        <v>43207</v>
      </c>
      <c r="BW2" s="54">
        <v>43208</v>
      </c>
      <c r="BX2" s="54">
        <v>43209</v>
      </c>
      <c r="BY2" s="54">
        <v>43210</v>
      </c>
      <c r="BZ2" s="54" t="s">
        <v>218</v>
      </c>
      <c r="CA2" s="54">
        <v>43213</v>
      </c>
      <c r="CB2" s="54">
        <v>43214</v>
      </c>
      <c r="CC2" s="54">
        <v>43215</v>
      </c>
      <c r="CD2" s="54">
        <v>43216</v>
      </c>
      <c r="CE2" s="54">
        <v>43217</v>
      </c>
      <c r="CF2" s="54" t="s">
        <v>219</v>
      </c>
      <c r="CG2" s="54">
        <v>43220</v>
      </c>
    </row>
    <row r="3" spans="1:203" s="2" customFormat="1" ht="14.45" customHeight="1">
      <c r="A3" s="50">
        <v>70262</v>
      </c>
      <c r="B3" s="13" t="s">
        <v>106</v>
      </c>
      <c r="C3" s="13" t="s">
        <v>205</v>
      </c>
      <c r="D3" s="42">
        <v>10832</v>
      </c>
      <c r="E3" s="42">
        <v>32785</v>
      </c>
      <c r="F3" s="46">
        <f>E3/E$1</f>
        <v>0.71121764973859469</v>
      </c>
      <c r="G3" s="47">
        <f>D3*F3</f>
        <v>7703.909581968458</v>
      </c>
      <c r="H3" s="46">
        <f>+J3/D3</f>
        <v>19.314992614475628</v>
      </c>
      <c r="I3" s="49">
        <f>+H3/F3</f>
        <v>27.157639608036696</v>
      </c>
      <c r="J3" s="44">
        <f>10*K3</f>
        <v>209220</v>
      </c>
      <c r="K3" s="44">
        <f>+SUM(L3:CG3)</f>
        <v>20922</v>
      </c>
      <c r="L3" s="31">
        <f>VLOOKUP(A3,'Nagradna igra-posiljke 2018'!$A$3:$W$200,11,FALSE)</f>
        <v>0</v>
      </c>
      <c r="M3" s="31">
        <f>VLOOKUP(A3,'Nagradna igra-posiljke 2018'!$A$3:$W$200,12,FALSE)</f>
        <v>5</v>
      </c>
      <c r="N3" s="31">
        <f>VLOOKUP(A3,'Nagradna igra-posiljke 2018'!$A$3:$W$200,13,FALSE)</f>
        <v>8</v>
      </c>
      <c r="O3" s="31">
        <f>VLOOKUP(A3,'Nagradna igra-posiljke 2018'!$A$3:$W$200,14,FALSE)</f>
        <v>23</v>
      </c>
      <c r="P3" s="31">
        <f>VLOOKUP(A3,'Nagradna igra-posiljke 2018'!$A$3:$W$200,15,FALSE)</f>
        <v>72</v>
      </c>
      <c r="Q3" s="31">
        <f>VLOOKUP(A3,'Nagradna igra-posiljke 2018'!$A$3:$W$200,16,FALSE)</f>
        <v>73</v>
      </c>
      <c r="R3" s="31">
        <f>VLOOKUP(A3,'Nagradna igra-posiljke 2018'!$A$3:$W$200,17,FALSE)</f>
        <v>81</v>
      </c>
      <c r="S3" s="31">
        <f>VLOOKUP(A3,'Nagradna igra-posiljke 2018'!$A$3:$W$200,18,FALSE)</f>
        <v>111</v>
      </c>
      <c r="T3" s="31">
        <f>VLOOKUP(A3,'Nagradna igra-posiljke 2018'!$A$3:$W$200,19,FALSE)</f>
        <v>33</v>
      </c>
      <c r="U3" s="31">
        <f>VLOOKUP(A3,'Nagradna igra-posiljke 2018'!$A$3:$W$200,20,FALSE)</f>
        <v>317</v>
      </c>
      <c r="V3" s="31">
        <f>VLOOKUP(A3,'Nagradna igra-posiljke 2018'!$A$3:$W$200,21,FALSE)</f>
        <v>248</v>
      </c>
      <c r="W3" s="31">
        <f>VLOOKUP(A3,'Nagradna igra-posiljke 2018'!$A$3:$W$200,22,FALSE)</f>
        <v>289</v>
      </c>
      <c r="X3" s="31">
        <f>VLOOKUP(A3,'Nagradna igra-posiljke 2018'!$A$3:$W$200,23,FALSE)</f>
        <v>135</v>
      </c>
      <c r="Y3" s="31">
        <f>VLOOKUP(A3,'Nagradna igra-posiljke 2018'!$A$3:$CF$200,24,FALSE)</f>
        <v>725</v>
      </c>
      <c r="Z3" s="31">
        <f>VLOOKUP(A3,'Nagradna igra-posiljke 2018'!$A$3:$CF$200,25,FALSE)</f>
        <v>704</v>
      </c>
      <c r="AA3" s="31">
        <f>VLOOKUP(A3,'Nagradna igra-posiljke 2018'!$A$3:$CF$200,26,FALSE)</f>
        <v>498</v>
      </c>
      <c r="AB3" s="31">
        <f>VLOOKUP(A3,'Nagradna igra-posiljke 2018'!$A$3:$CF$200,27,FALSE)</f>
        <v>493</v>
      </c>
      <c r="AC3" s="31">
        <f>VLOOKUP(A3,'Nagradna igra-posiljke 2018'!$A$3:$CF$200,28,FALSE)</f>
        <v>706</v>
      </c>
      <c r="AD3" s="31">
        <f>VLOOKUP(A3,'Nagradna igra-posiljke 2018'!$A$3:$CF$200,29,FALSE)</f>
        <v>141</v>
      </c>
      <c r="AE3" s="31">
        <f>VLOOKUP(A3,'Nagradna igra-posiljke 2018'!$A$3:$CF$200,30,FALSE)</f>
        <v>1256</v>
      </c>
      <c r="AF3" s="31">
        <f>VLOOKUP(A3,'Nagradna igra-posiljke 2018'!$A$3:$CF$200,31,FALSE)</f>
        <v>1113</v>
      </c>
      <c r="AG3" s="31">
        <f>VLOOKUP($A3,'Nagradna igra-posiljke 2018'!$A$3:$CF$200,32,FALSE)</f>
        <v>1175</v>
      </c>
      <c r="AH3" s="31">
        <f>VLOOKUP($A3,'Nagradna igra-posiljke 2018'!$A$3:$CF$200,33,FALSE)</f>
        <v>825</v>
      </c>
      <c r="AI3" s="31">
        <f>VLOOKUP($A3,'Nagradna igra-posiljke 2018'!$A$3:$CF$200,34,FALSE)</f>
        <v>496</v>
      </c>
      <c r="AJ3" s="31">
        <f>VLOOKUP($A3,'Nagradna igra-posiljke 2018'!$A$3:$CF$200,35,FALSE)</f>
        <v>55</v>
      </c>
      <c r="AK3" s="31">
        <f>VLOOKUP($A3,'Nagradna igra-posiljke 2018'!$A$3:$CF$200,36,FALSE)</f>
        <v>458</v>
      </c>
      <c r="AL3" s="31">
        <f>VLOOKUP($A3,'Nagradna igra-posiljke 2018'!$A$3:$CF$200,37,FALSE)</f>
        <v>527</v>
      </c>
      <c r="AM3" s="31">
        <f>VLOOKUP($A3,'Nagradna igra-posiljke 2018'!$A$3:$CF$200,38,FALSE)</f>
        <v>641</v>
      </c>
      <c r="AN3" s="31">
        <f>VLOOKUP($A3,'Nagradna igra-posiljke 2018'!$A$3:$CF$200,39,FALSE)</f>
        <v>715</v>
      </c>
      <c r="AO3" s="31">
        <f>VLOOKUP($A3,'Nagradna igra-posiljke 2018'!$A$3:$CF$200,40,FALSE)</f>
        <v>651</v>
      </c>
      <c r="AP3" s="31">
        <f>VLOOKUP($A3,'Nagradna igra-posiljke 2018'!$A$3:$CF$200,41,FALSE)</f>
        <v>37</v>
      </c>
      <c r="AQ3" s="31">
        <f>VLOOKUP($A3,'Nagradna igra-posiljke 2018'!$A$3:$CF$200,42,FALSE)</f>
        <v>479</v>
      </c>
      <c r="AR3" s="31">
        <f>VLOOKUP($A3,'Nagradna igra-posiljke 2018'!$A$3:$CF$200,43,FALSE)</f>
        <v>1052</v>
      </c>
      <c r="AS3" s="31">
        <f>VLOOKUP($A3,'Nagradna igra-posiljke 2018'!$A$3:$CF$200,44,FALSE)</f>
        <v>892</v>
      </c>
      <c r="AT3" s="31">
        <f>VLOOKUP($A3,'Nagradna igra-posiljke 2018'!$A$3:$CF$200,45,FALSE)</f>
        <v>971</v>
      </c>
      <c r="AU3" s="31">
        <f>VLOOKUP($A3,'Nagradna igra-posiljke 2018'!$A$3:$CF$200,46,FALSE)</f>
        <v>730</v>
      </c>
      <c r="AV3" s="31">
        <f>VLOOKUP($A3,'Nagradna igra-posiljke 2018'!$A$3:$CF$200,47,FALSE)</f>
        <v>101</v>
      </c>
      <c r="AW3" s="31">
        <f>VLOOKUP($A3,'Nagradna igra-posiljke 2018'!$A$3:$CF$200,48,FALSE)</f>
        <v>554</v>
      </c>
      <c r="AX3" s="31">
        <f>VLOOKUP($A3,'Nagradna igra-posiljke 2018'!$A$3:$CF$200,49,FALSE)</f>
        <v>626</v>
      </c>
      <c r="AY3" s="31">
        <f>VLOOKUP($A3,'Nagradna igra-posiljke 2018'!$A$3:$CF$200,50,FALSE)</f>
        <v>1099</v>
      </c>
      <c r="AZ3" s="31">
        <f>VLOOKUP($A3,'Nagradna igra-posiljke 2018'!$A$3:$CF$200,51,FALSE)</f>
        <v>826</v>
      </c>
      <c r="BA3" s="31">
        <f>VLOOKUP($A3,'Nagradna igra-posiljke 2018'!$A$3:$CF$200,52,FALSE)</f>
        <v>648</v>
      </c>
      <c r="BB3" s="31">
        <f>VLOOKUP($A3,'Nagradna igra-posiljke 2018'!$A$3:$CF$200,53,FALSE)</f>
        <v>55</v>
      </c>
      <c r="BC3" s="31">
        <f>VLOOKUP($A3,'Nagradna igra-posiljke 2018'!$A$3:$CF$200,54,FALSE)</f>
        <v>278</v>
      </c>
      <c r="BD3" s="31">
        <f>VLOOKUP($A3,'Nagradna igra-posiljke 2018'!$A$3:$CF$200,55,FALSE)</f>
        <v>0</v>
      </c>
      <c r="BE3" s="31">
        <f>VLOOKUP($A3,'Nagradna igra-posiljke 2018'!$A$3:$CF$200,56,FALSE)</f>
        <v>0</v>
      </c>
      <c r="BF3" s="31">
        <f>VLOOKUP($A3,'Nagradna igra-posiljke 2018'!$A$3:$CF$200,57,FALSE)</f>
        <v>0</v>
      </c>
      <c r="BG3" s="31">
        <f>VLOOKUP($A3,'Nagradna igra-posiljke 2018'!$A$3:$CF$200,58,FALSE)</f>
        <v>0</v>
      </c>
      <c r="BH3" s="31">
        <f>VLOOKUP($A3,'Nagradna igra-posiljke 2018'!$A$3:$CF$200,59,FALSE)</f>
        <v>0</v>
      </c>
      <c r="BI3" s="31">
        <f>VLOOKUP($A3,'Nagradna igra-posiljke 2018'!$A$3:$CF$200,60,FALSE)</f>
        <v>0</v>
      </c>
      <c r="BJ3" s="31">
        <f>VLOOKUP($A3,'Nagradna igra-posiljke 2018'!$A$3:$CF$200,61,FALSE)</f>
        <v>0</v>
      </c>
      <c r="BK3" s="31">
        <f>VLOOKUP($A3,'Nagradna igra-posiljke 2018'!$A$3:$CF$200,62,FALSE)</f>
        <v>0</v>
      </c>
      <c r="BL3" s="31">
        <f>VLOOKUP($A3,'Nagradna igra-posiljke 2018'!$A$3:$CF$200,63,FALSE)</f>
        <v>0</v>
      </c>
      <c r="BM3" s="31">
        <f>VLOOKUP($A3,'Nagradna igra-posiljke 2018'!$A$3:$CF$200,64,FALSE)</f>
        <v>0</v>
      </c>
      <c r="BN3" s="31">
        <f>VLOOKUP($A3,'Nagradna igra-posiljke 2018'!$A$3:$CF$200,65,FALSE)</f>
        <v>0</v>
      </c>
      <c r="BO3" s="31">
        <f>VLOOKUP($A3,'Nagradna igra-posiljke 2018'!$A$3:$CF$200,66,FALSE)</f>
        <v>0</v>
      </c>
      <c r="BP3" s="31">
        <f>VLOOKUP($A3,'Nagradna igra-posiljke 2018'!$A$3:$CF$200,67,FALSE)</f>
        <v>0</v>
      </c>
      <c r="BQ3" s="31">
        <f>VLOOKUP($A3,'Nagradna igra-posiljke 2018'!$A$3:$CF$200,68,FALSE)</f>
        <v>0</v>
      </c>
      <c r="BR3" s="31">
        <f>VLOOKUP($A3,'Nagradna igra-posiljke 2018'!$A$3:$CF$200,69,FALSE)</f>
        <v>0</v>
      </c>
      <c r="BS3" s="31">
        <f>VLOOKUP($A3,'Nagradna igra-posiljke 2018'!$A$3:$CF$200,70,FALSE)</f>
        <v>0</v>
      </c>
      <c r="BT3" s="31">
        <f>VLOOKUP($A3,'Nagradna igra-posiljke 2018'!$A$3:$CF$200,71,FALSE)</f>
        <v>0</v>
      </c>
      <c r="BU3" s="31">
        <f>VLOOKUP($A3,'Nagradna igra-posiljke 2018'!$A$3:$CF$200,72,FALSE)</f>
        <v>0</v>
      </c>
      <c r="BV3" s="31">
        <f>VLOOKUP($A3,'Nagradna igra-posiljke 2018'!$A$3:$CF$200,73,FALSE)</f>
        <v>0</v>
      </c>
      <c r="BW3" s="31">
        <f>VLOOKUP($A3,'Nagradna igra-posiljke 2018'!$A$3:$CF$200,74,FALSE)</f>
        <v>0</v>
      </c>
      <c r="BX3" s="31">
        <f>VLOOKUP($A3,'Nagradna igra-posiljke 2018'!$A$3:$CF$200,75,FALSE)</f>
        <v>0</v>
      </c>
      <c r="BY3" s="31">
        <f>VLOOKUP($A3,'Nagradna igra-posiljke 2018'!$A$3:$CF$200,76,FALSE)</f>
        <v>0</v>
      </c>
      <c r="BZ3" s="31">
        <f>VLOOKUP($A3,'Nagradna igra-posiljke 2018'!$A$3:$CF$200,77,FALSE)</f>
        <v>0</v>
      </c>
      <c r="CA3" s="31">
        <f>VLOOKUP($A3,'Nagradna igra-posiljke 2018'!$A$3:$CF$200,78,FALSE)</f>
        <v>0</v>
      </c>
      <c r="CB3" s="31">
        <f>VLOOKUP($A3,'Nagradna igra-posiljke 2018'!$A$3:$CF$200,79,FALSE)</f>
        <v>0</v>
      </c>
      <c r="CC3" s="31">
        <f>VLOOKUP($A3,'Nagradna igra-posiljke 2018'!$A$3:$CF$200,80,FALSE)</f>
        <v>0</v>
      </c>
      <c r="CD3" s="31">
        <f>VLOOKUP($A3,'Nagradna igra-posiljke 2018'!$A$3:$CF$200,81,FALSE)</f>
        <v>0</v>
      </c>
      <c r="CE3" s="31">
        <f>VLOOKUP($A3,'Nagradna igra-posiljke 2018'!$A$3:$CF$200,82,FALSE)</f>
        <v>0</v>
      </c>
      <c r="CF3" s="31">
        <f>VLOOKUP($A3,'Nagradna igra-posiljke 2018'!$A$3:$CF$200,83,FALSE)</f>
        <v>0</v>
      </c>
      <c r="CG3" s="31">
        <f>VLOOKUP($A3,'Nagradna igra-posiljke 2018'!$A$3:$CF$200,84,FALSE)</f>
        <v>0</v>
      </c>
    </row>
    <row r="4" spans="1:203" s="3" customFormat="1" ht="15">
      <c r="A4" s="50">
        <v>70505</v>
      </c>
      <c r="B4" s="14" t="s">
        <v>97</v>
      </c>
      <c r="C4" s="13" t="s">
        <v>205</v>
      </c>
      <c r="D4" s="42">
        <v>9487</v>
      </c>
      <c r="E4" s="42">
        <v>30912</v>
      </c>
      <c r="F4" s="46">
        <f>E4/E$1</f>
        <v>0.67058593834739788</v>
      </c>
      <c r="G4" s="47">
        <f>D4*F4</f>
        <v>6361.8487971017639</v>
      </c>
      <c r="H4" s="46">
        <f>+J4/D4</f>
        <v>15.475914409191525</v>
      </c>
      <c r="I4" s="49">
        <f>+H4/F4</f>
        <v>23.078197027707741</v>
      </c>
      <c r="J4" s="44">
        <f>10*K4</f>
        <v>146820</v>
      </c>
      <c r="K4" s="44">
        <f>+SUM(L4:CG4)</f>
        <v>14682</v>
      </c>
      <c r="L4" s="31">
        <f>VLOOKUP(A4,'Nagradna igra-posiljke 2018'!$A$3:$W$200,11,FALSE)</f>
        <v>0</v>
      </c>
      <c r="M4" s="31">
        <f>VLOOKUP(A4,'Nagradna igra-posiljke 2018'!$A$3:$W$200,12,FALSE)</f>
        <v>6</v>
      </c>
      <c r="N4" s="31">
        <f>VLOOKUP(A4,'Nagradna igra-posiljke 2018'!$A$3:$W$200,13,FALSE)</f>
        <v>0</v>
      </c>
      <c r="O4" s="31">
        <f>VLOOKUP(A4,'Nagradna igra-posiljke 2018'!$A$3:$W$200,14,FALSE)</f>
        <v>17</v>
      </c>
      <c r="P4" s="31">
        <f>VLOOKUP(A4,'Nagradna igra-posiljke 2018'!$A$3:$W$200,15,FALSE)</f>
        <v>19</v>
      </c>
      <c r="Q4" s="31">
        <f>VLOOKUP(A4,'Nagradna igra-posiljke 2018'!$A$3:$W$200,16,FALSE)</f>
        <v>22</v>
      </c>
      <c r="R4" s="31">
        <f>VLOOKUP(A4,'Nagradna igra-posiljke 2018'!$A$3:$W$200,17,FALSE)</f>
        <v>23</v>
      </c>
      <c r="S4" s="31">
        <f>VLOOKUP(A4,'Nagradna igra-posiljke 2018'!$A$3:$W$200,18,FALSE)</f>
        <v>60</v>
      </c>
      <c r="T4" s="31">
        <f>VLOOKUP(A4,'Nagradna igra-posiljke 2018'!$A$3:$W$200,19,FALSE)</f>
        <v>25</v>
      </c>
      <c r="U4" s="31">
        <f>VLOOKUP(A4,'Nagradna igra-posiljke 2018'!$A$3:$W$200,20,FALSE)</f>
        <v>124</v>
      </c>
      <c r="V4" s="31">
        <f>VLOOKUP(A4,'Nagradna igra-posiljke 2018'!$A$3:$W$200,21,FALSE)</f>
        <v>141</v>
      </c>
      <c r="W4" s="31">
        <f>VLOOKUP(A4,'Nagradna igra-posiljke 2018'!$A$3:$W$200,22,FALSE)</f>
        <v>187</v>
      </c>
      <c r="X4" s="31">
        <f>VLOOKUP(A4,'Nagradna igra-posiljke 2018'!$A$3:$W$200,23,FALSE)</f>
        <v>85</v>
      </c>
      <c r="Y4" s="31">
        <f>VLOOKUP(A4,'Nagradna igra-posiljke 2018'!$A$3:$CF$200,24,FALSE)</f>
        <v>323</v>
      </c>
      <c r="Z4" s="31">
        <f>VLOOKUP(A4,'Nagradna igra-posiljke 2018'!$A$3:$CF$200,25,FALSE)</f>
        <v>347</v>
      </c>
      <c r="AA4" s="31">
        <f>VLOOKUP(A4,'Nagradna igra-posiljke 2018'!$A$3:$CF$200,26,FALSE)</f>
        <v>321</v>
      </c>
      <c r="AB4" s="31">
        <f>VLOOKUP(A4,'Nagradna igra-posiljke 2018'!$A$3:$CF$200,27,FALSE)</f>
        <v>358</v>
      </c>
      <c r="AC4" s="31">
        <f>VLOOKUP(A4,'Nagradna igra-posiljke 2018'!$A$3:$CF$200,28,FALSE)</f>
        <v>292</v>
      </c>
      <c r="AD4" s="31">
        <f>VLOOKUP(A4,'Nagradna igra-posiljke 2018'!$A$3:$CF$200,29,FALSE)</f>
        <v>184</v>
      </c>
      <c r="AE4" s="31">
        <f>VLOOKUP(A4,'Nagradna igra-posiljke 2018'!$A$3:$CF$200,30,FALSE)</f>
        <v>639</v>
      </c>
      <c r="AF4" s="31">
        <f>VLOOKUP(A4,'Nagradna igra-posiljke 2018'!$A$3:$CF$200,31,FALSE)</f>
        <v>578</v>
      </c>
      <c r="AG4" s="31">
        <f>VLOOKUP($A4,'Nagradna igra-posiljke 2018'!$A$3:$CF$200,32,FALSE)</f>
        <v>498</v>
      </c>
      <c r="AH4" s="31">
        <f>VLOOKUP($A4,'Nagradna igra-posiljke 2018'!$A$3:$CF$200,33,FALSE)</f>
        <v>429</v>
      </c>
      <c r="AI4" s="31">
        <f>VLOOKUP($A4,'Nagradna igra-posiljke 2018'!$A$3:$CF$200,34,FALSE)</f>
        <v>249</v>
      </c>
      <c r="AJ4" s="31">
        <f>VLOOKUP($A4,'Nagradna igra-posiljke 2018'!$A$3:$CF$200,35,FALSE)</f>
        <v>29</v>
      </c>
      <c r="AK4" s="31">
        <f>VLOOKUP($A4,'Nagradna igra-posiljke 2018'!$A$3:$CF$200,36,FALSE)</f>
        <v>410</v>
      </c>
      <c r="AL4" s="31">
        <f>VLOOKUP($A4,'Nagradna igra-posiljke 2018'!$A$3:$CF$200,37,FALSE)</f>
        <v>478</v>
      </c>
      <c r="AM4" s="31">
        <f>VLOOKUP($A4,'Nagradna igra-posiljke 2018'!$A$3:$CF$200,38,FALSE)</f>
        <v>616</v>
      </c>
      <c r="AN4" s="31">
        <f>VLOOKUP($A4,'Nagradna igra-posiljke 2018'!$A$3:$CF$200,39,FALSE)</f>
        <v>658</v>
      </c>
      <c r="AO4" s="31">
        <f>VLOOKUP($A4,'Nagradna igra-posiljke 2018'!$A$3:$CF$200,40,FALSE)</f>
        <v>435</v>
      </c>
      <c r="AP4" s="31">
        <f>VLOOKUP($A4,'Nagradna igra-posiljke 2018'!$A$3:$CF$200,41,FALSE)</f>
        <v>49</v>
      </c>
      <c r="AQ4" s="31">
        <f>VLOOKUP($A4,'Nagradna igra-posiljke 2018'!$A$3:$CF$200,42,FALSE)</f>
        <v>620</v>
      </c>
      <c r="AR4" s="31">
        <f>VLOOKUP($A4,'Nagradna igra-posiljke 2018'!$A$3:$CF$200,43,FALSE)</f>
        <v>597</v>
      </c>
      <c r="AS4" s="31">
        <f>VLOOKUP($A4,'Nagradna igra-posiljke 2018'!$A$3:$CF$200,44,FALSE)</f>
        <v>889</v>
      </c>
      <c r="AT4" s="31">
        <f>VLOOKUP($A4,'Nagradna igra-posiljke 2018'!$A$3:$CF$200,45,FALSE)</f>
        <v>842</v>
      </c>
      <c r="AU4" s="31">
        <f>VLOOKUP($A4,'Nagradna igra-posiljke 2018'!$A$3:$CF$200,46,FALSE)</f>
        <v>671</v>
      </c>
      <c r="AV4" s="31">
        <f>VLOOKUP($A4,'Nagradna igra-posiljke 2018'!$A$3:$CF$200,47,FALSE)</f>
        <v>49</v>
      </c>
      <c r="AW4" s="31">
        <f>VLOOKUP($A4,'Nagradna igra-posiljke 2018'!$A$3:$CF$200,48,FALSE)</f>
        <v>555</v>
      </c>
      <c r="AX4" s="31">
        <f>VLOOKUP($A4,'Nagradna igra-posiljke 2018'!$A$3:$CF$200,49,FALSE)</f>
        <v>544</v>
      </c>
      <c r="AY4" s="31">
        <f>VLOOKUP($A4,'Nagradna igra-posiljke 2018'!$A$3:$CF$200,50,FALSE)</f>
        <v>811</v>
      </c>
      <c r="AZ4" s="31">
        <f>VLOOKUP($A4,'Nagradna igra-posiljke 2018'!$A$3:$CF$200,51,FALSE)</f>
        <v>532</v>
      </c>
      <c r="BA4" s="31">
        <f>VLOOKUP($A4,'Nagradna igra-posiljke 2018'!$A$3:$CF$200,52,FALSE)</f>
        <v>547</v>
      </c>
      <c r="BB4" s="31">
        <f>VLOOKUP($A4,'Nagradna igra-posiljke 2018'!$A$3:$CF$200,53,FALSE)</f>
        <v>85</v>
      </c>
      <c r="BC4" s="31">
        <f>VLOOKUP($A4,'Nagradna igra-posiljke 2018'!$A$3:$CF$200,54,FALSE)</f>
        <v>338</v>
      </c>
      <c r="BD4" s="31">
        <f>VLOOKUP($A4,'Nagradna igra-posiljke 2018'!$A$3:$CF$200,55,FALSE)</f>
        <v>0</v>
      </c>
      <c r="BE4" s="31">
        <f>VLOOKUP($A4,'Nagradna igra-posiljke 2018'!$A$3:$CF$200,56,FALSE)</f>
        <v>0</v>
      </c>
      <c r="BF4" s="31">
        <f>VLOOKUP($A4,'Nagradna igra-posiljke 2018'!$A$3:$CF$200,57,FALSE)</f>
        <v>0</v>
      </c>
      <c r="BG4" s="31">
        <f>VLOOKUP($A4,'Nagradna igra-posiljke 2018'!$A$3:$CF$200,58,FALSE)</f>
        <v>0</v>
      </c>
      <c r="BH4" s="31">
        <f>VLOOKUP($A4,'Nagradna igra-posiljke 2018'!$A$3:$CF$200,59,FALSE)</f>
        <v>0</v>
      </c>
      <c r="BI4" s="31">
        <f>VLOOKUP($A4,'Nagradna igra-posiljke 2018'!$A$3:$CF$200,60,FALSE)</f>
        <v>0</v>
      </c>
      <c r="BJ4" s="31">
        <f>VLOOKUP($A4,'Nagradna igra-posiljke 2018'!$A$3:$CF$200,61,FALSE)</f>
        <v>0</v>
      </c>
      <c r="BK4" s="31">
        <f>VLOOKUP($A4,'Nagradna igra-posiljke 2018'!$A$3:$CF$200,62,FALSE)</f>
        <v>0</v>
      </c>
      <c r="BL4" s="31">
        <f>VLOOKUP($A4,'Nagradna igra-posiljke 2018'!$A$3:$CF$200,63,FALSE)</f>
        <v>0</v>
      </c>
      <c r="BM4" s="31">
        <f>VLOOKUP($A4,'Nagradna igra-posiljke 2018'!$A$3:$CF$200,64,FALSE)</f>
        <v>0</v>
      </c>
      <c r="BN4" s="31">
        <f>VLOOKUP($A4,'Nagradna igra-posiljke 2018'!$A$3:$CF$200,65,FALSE)</f>
        <v>0</v>
      </c>
      <c r="BO4" s="31">
        <f>VLOOKUP($A4,'Nagradna igra-posiljke 2018'!$A$3:$CF$200,66,FALSE)</f>
        <v>0</v>
      </c>
      <c r="BP4" s="31">
        <f>VLOOKUP($A4,'Nagradna igra-posiljke 2018'!$A$3:$CF$200,67,FALSE)</f>
        <v>0</v>
      </c>
      <c r="BQ4" s="31">
        <f>VLOOKUP($A4,'Nagradna igra-posiljke 2018'!$A$3:$CF$200,68,FALSE)</f>
        <v>0</v>
      </c>
      <c r="BR4" s="31">
        <f>VLOOKUP($A4,'Nagradna igra-posiljke 2018'!$A$3:$CF$200,69,FALSE)</f>
        <v>0</v>
      </c>
      <c r="BS4" s="31">
        <f>VLOOKUP($A4,'Nagradna igra-posiljke 2018'!$A$3:$CF$200,70,FALSE)</f>
        <v>0</v>
      </c>
      <c r="BT4" s="31">
        <f>VLOOKUP($A4,'Nagradna igra-posiljke 2018'!$A$3:$CF$200,71,FALSE)</f>
        <v>0</v>
      </c>
      <c r="BU4" s="31">
        <f>VLOOKUP($A4,'Nagradna igra-posiljke 2018'!$A$3:$CF$200,72,FALSE)</f>
        <v>0</v>
      </c>
      <c r="BV4" s="31">
        <f>VLOOKUP($A4,'Nagradna igra-posiljke 2018'!$A$3:$CF$200,73,FALSE)</f>
        <v>0</v>
      </c>
      <c r="BW4" s="31">
        <f>VLOOKUP($A4,'Nagradna igra-posiljke 2018'!$A$3:$CF$200,74,FALSE)</f>
        <v>0</v>
      </c>
      <c r="BX4" s="31">
        <f>VLOOKUP($A4,'Nagradna igra-posiljke 2018'!$A$3:$CF$200,75,FALSE)</f>
        <v>0</v>
      </c>
      <c r="BY4" s="31">
        <f>VLOOKUP($A4,'Nagradna igra-posiljke 2018'!$A$3:$CF$200,76,FALSE)</f>
        <v>0</v>
      </c>
      <c r="BZ4" s="31">
        <f>VLOOKUP($A4,'Nagradna igra-posiljke 2018'!$A$3:$CF$200,77,FALSE)</f>
        <v>0</v>
      </c>
      <c r="CA4" s="31">
        <f>VLOOKUP($A4,'Nagradna igra-posiljke 2018'!$A$3:$CF$200,78,FALSE)</f>
        <v>0</v>
      </c>
      <c r="CB4" s="31">
        <f>VLOOKUP($A4,'Nagradna igra-posiljke 2018'!$A$3:$CF$200,79,FALSE)</f>
        <v>0</v>
      </c>
      <c r="CC4" s="31">
        <f>VLOOKUP($A4,'Nagradna igra-posiljke 2018'!$A$3:$CF$200,80,FALSE)</f>
        <v>0</v>
      </c>
      <c r="CD4" s="31">
        <f>VLOOKUP($A4,'Nagradna igra-posiljke 2018'!$A$3:$CF$200,81,FALSE)</f>
        <v>0</v>
      </c>
      <c r="CE4" s="31">
        <f>VLOOKUP($A4,'Nagradna igra-posiljke 2018'!$A$3:$CF$200,82,FALSE)</f>
        <v>0</v>
      </c>
      <c r="CF4" s="31">
        <f>VLOOKUP($A4,'Nagradna igra-posiljke 2018'!$A$3:$CF$200,83,FALSE)</f>
        <v>0</v>
      </c>
      <c r="CG4" s="31">
        <f>VLOOKUP($A4,'Nagradna igra-posiljke 2018'!$A$3:$CF$200,84,FALSE)</f>
        <v>0</v>
      </c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</row>
    <row r="5" spans="1:203" s="2" customFormat="1" ht="15">
      <c r="A5" s="50">
        <v>70084</v>
      </c>
      <c r="B5" s="14" t="s">
        <v>96</v>
      </c>
      <c r="C5" s="13" t="s">
        <v>205</v>
      </c>
      <c r="D5" s="42">
        <v>11214</v>
      </c>
      <c r="E5" s="42">
        <v>28060</v>
      </c>
      <c r="F5" s="46">
        <f>E5/E$1</f>
        <v>0.60871640236891766</v>
      </c>
      <c r="G5" s="47">
        <f>D5*F5</f>
        <v>6826.1457361650428</v>
      </c>
      <c r="H5" s="46">
        <f>+J5/D5</f>
        <v>10.519885856964509</v>
      </c>
      <c r="I5" s="49">
        <f>+H5/F5</f>
        <v>17.282080482840094</v>
      </c>
      <c r="J5" s="44">
        <f>10*K5</f>
        <v>117970</v>
      </c>
      <c r="K5" s="44">
        <f>+SUM(L5:CG5)</f>
        <v>11797</v>
      </c>
      <c r="L5" s="31">
        <f>VLOOKUP(A5,'Nagradna igra-posiljke 2018'!$A$3:$W$200,11,FALSE)</f>
        <v>0</v>
      </c>
      <c r="M5" s="31">
        <f>VLOOKUP(A5,'Nagradna igra-posiljke 2018'!$A$3:$W$200,12,FALSE)</f>
        <v>0</v>
      </c>
      <c r="N5" s="31">
        <f>VLOOKUP(A5,'Nagradna igra-posiljke 2018'!$A$3:$W$200,13,FALSE)</f>
        <v>0</v>
      </c>
      <c r="O5" s="31">
        <f>VLOOKUP(A5,'Nagradna igra-posiljke 2018'!$A$3:$W$200,14,FALSE)</f>
        <v>10</v>
      </c>
      <c r="P5" s="31">
        <f>VLOOKUP(A5,'Nagradna igra-posiljke 2018'!$A$3:$W$200,15,FALSE)</f>
        <v>0</v>
      </c>
      <c r="Q5" s="31">
        <f>VLOOKUP(A5,'Nagradna igra-posiljke 2018'!$A$3:$W$200,16,FALSE)</f>
        <v>0</v>
      </c>
      <c r="R5" s="31">
        <f>VLOOKUP(A5,'Nagradna igra-posiljke 2018'!$A$3:$W$200,17,FALSE)</f>
        <v>2</v>
      </c>
      <c r="S5" s="31">
        <f>VLOOKUP(A5,'Nagradna igra-posiljke 2018'!$A$3:$W$200,18,FALSE)</f>
        <v>19</v>
      </c>
      <c r="T5" s="31">
        <f>VLOOKUP(A5,'Nagradna igra-posiljke 2018'!$A$3:$W$200,19,FALSE)</f>
        <v>0</v>
      </c>
      <c r="U5" s="31">
        <f>VLOOKUP(A5,'Nagradna igra-posiljke 2018'!$A$3:$W$200,20,FALSE)</f>
        <v>67</v>
      </c>
      <c r="V5" s="31">
        <f>VLOOKUP(A5,'Nagradna igra-posiljke 2018'!$A$3:$W$200,21,FALSE)</f>
        <v>70</v>
      </c>
      <c r="W5" s="31">
        <f>VLOOKUP(A5,'Nagradna igra-posiljke 2018'!$A$3:$W$200,22,FALSE)</f>
        <v>49</v>
      </c>
      <c r="X5" s="31">
        <f>VLOOKUP(A5,'Nagradna igra-posiljke 2018'!$A$3:$W$200,23,FALSE)</f>
        <v>24</v>
      </c>
      <c r="Y5" s="31">
        <f>VLOOKUP(A5,'Nagradna igra-posiljke 2018'!$A$3:$CF$200,24,FALSE)</f>
        <v>243</v>
      </c>
      <c r="Z5" s="31">
        <f>VLOOKUP(A5,'Nagradna igra-posiljke 2018'!$A$3:$CF$200,25,FALSE)</f>
        <v>186</v>
      </c>
      <c r="AA5" s="31">
        <f>VLOOKUP(A5,'Nagradna igra-posiljke 2018'!$A$3:$CF$200,26,FALSE)</f>
        <v>227</v>
      </c>
      <c r="AB5" s="31">
        <f>VLOOKUP(A5,'Nagradna igra-posiljke 2018'!$A$3:$CF$200,27,FALSE)</f>
        <v>255</v>
      </c>
      <c r="AC5" s="31">
        <f>VLOOKUP(A5,'Nagradna igra-posiljke 2018'!$A$3:$CF$200,28,FALSE)</f>
        <v>395</v>
      </c>
      <c r="AD5" s="31">
        <f>VLOOKUP(A5,'Nagradna igra-posiljke 2018'!$A$3:$CF$200,29,FALSE)</f>
        <v>120</v>
      </c>
      <c r="AE5" s="31">
        <f>VLOOKUP(A5,'Nagradna igra-posiljke 2018'!$A$3:$CF$200,30,FALSE)</f>
        <v>489</v>
      </c>
      <c r="AF5" s="31">
        <f>VLOOKUP(A5,'Nagradna igra-posiljke 2018'!$A$3:$CF$200,31,FALSE)</f>
        <v>547</v>
      </c>
      <c r="AG5" s="31">
        <f>VLOOKUP($A5,'Nagradna igra-posiljke 2018'!$A$3:$CF$200,32,FALSE)</f>
        <v>636</v>
      </c>
      <c r="AH5" s="31">
        <f>VLOOKUP($A5,'Nagradna igra-posiljke 2018'!$A$3:$CF$200,33,FALSE)</f>
        <v>511</v>
      </c>
      <c r="AI5" s="31">
        <f>VLOOKUP($A5,'Nagradna igra-posiljke 2018'!$A$3:$CF$200,34,FALSE)</f>
        <v>307</v>
      </c>
      <c r="AJ5" s="31">
        <f>VLOOKUP($A5,'Nagradna igra-posiljke 2018'!$A$3:$CF$200,35,FALSE)</f>
        <v>23</v>
      </c>
      <c r="AK5" s="31">
        <f>VLOOKUP($A5,'Nagradna igra-posiljke 2018'!$A$3:$CF$200,36,FALSE)</f>
        <v>254</v>
      </c>
      <c r="AL5" s="31">
        <f>VLOOKUP($A5,'Nagradna igra-posiljke 2018'!$A$3:$CF$200,37,FALSE)</f>
        <v>298</v>
      </c>
      <c r="AM5" s="31">
        <f>VLOOKUP($A5,'Nagradna igra-posiljke 2018'!$A$3:$CF$200,38,FALSE)</f>
        <v>456</v>
      </c>
      <c r="AN5" s="31">
        <f>VLOOKUP($A5,'Nagradna igra-posiljke 2018'!$A$3:$CF$200,39,FALSE)</f>
        <v>517</v>
      </c>
      <c r="AO5" s="31">
        <f>VLOOKUP($A5,'Nagradna igra-posiljke 2018'!$A$3:$CF$200,40,FALSE)</f>
        <v>469</v>
      </c>
      <c r="AP5" s="31">
        <f>VLOOKUP($A5,'Nagradna igra-posiljke 2018'!$A$3:$CF$200,41,FALSE)</f>
        <v>45</v>
      </c>
      <c r="AQ5" s="31">
        <f>VLOOKUP($A5,'Nagradna igra-posiljke 2018'!$A$3:$CF$200,42,FALSE)</f>
        <v>455</v>
      </c>
      <c r="AR5" s="31">
        <f>VLOOKUP($A5,'Nagradna igra-posiljke 2018'!$A$3:$CF$200,43,FALSE)</f>
        <v>494</v>
      </c>
      <c r="AS5" s="31">
        <f>VLOOKUP($A5,'Nagradna igra-posiljke 2018'!$A$3:$CF$200,44,FALSE)</f>
        <v>552</v>
      </c>
      <c r="AT5" s="31">
        <f>VLOOKUP($A5,'Nagradna igra-posiljke 2018'!$A$3:$CF$200,45,FALSE)</f>
        <v>710</v>
      </c>
      <c r="AU5" s="31">
        <f>VLOOKUP($A5,'Nagradna igra-posiljke 2018'!$A$3:$CF$200,46,FALSE)</f>
        <v>460</v>
      </c>
      <c r="AV5" s="31">
        <f>VLOOKUP($A5,'Nagradna igra-posiljke 2018'!$A$3:$CF$200,47,FALSE)</f>
        <v>42</v>
      </c>
      <c r="AW5" s="31">
        <f>VLOOKUP($A5,'Nagradna igra-posiljke 2018'!$A$3:$CF$200,48,FALSE)</f>
        <v>413</v>
      </c>
      <c r="AX5" s="31">
        <f>VLOOKUP($A5,'Nagradna igra-posiljke 2018'!$A$3:$CF$200,49,FALSE)</f>
        <v>467</v>
      </c>
      <c r="AY5" s="31">
        <f>VLOOKUP($A5,'Nagradna igra-posiljke 2018'!$A$3:$CF$200,50,FALSE)</f>
        <v>689</v>
      </c>
      <c r="AZ5" s="31">
        <f>VLOOKUP($A5,'Nagradna igra-posiljke 2018'!$A$3:$CF$200,51,FALSE)</f>
        <v>562</v>
      </c>
      <c r="BA5" s="31">
        <f>VLOOKUP($A5,'Nagradna igra-posiljke 2018'!$A$3:$CF$200,52,FALSE)</f>
        <v>455</v>
      </c>
      <c r="BB5" s="31">
        <f>VLOOKUP($A5,'Nagradna igra-posiljke 2018'!$A$3:$CF$200,53,FALSE)</f>
        <v>39</v>
      </c>
      <c r="BC5" s="31">
        <f>VLOOKUP($A5,'Nagradna igra-posiljke 2018'!$A$3:$CF$200,54,FALSE)</f>
        <v>240</v>
      </c>
      <c r="BD5" s="31">
        <f>VLOOKUP($A5,'Nagradna igra-posiljke 2018'!$A$3:$CF$200,55,FALSE)</f>
        <v>0</v>
      </c>
      <c r="BE5" s="31">
        <f>VLOOKUP($A5,'Nagradna igra-posiljke 2018'!$A$3:$CF$200,56,FALSE)</f>
        <v>0</v>
      </c>
      <c r="BF5" s="31">
        <f>VLOOKUP($A5,'Nagradna igra-posiljke 2018'!$A$3:$CF$200,57,FALSE)</f>
        <v>0</v>
      </c>
      <c r="BG5" s="31">
        <f>VLOOKUP($A5,'Nagradna igra-posiljke 2018'!$A$3:$CF$200,58,FALSE)</f>
        <v>0</v>
      </c>
      <c r="BH5" s="31">
        <f>VLOOKUP($A5,'Nagradna igra-posiljke 2018'!$A$3:$CF$200,59,FALSE)</f>
        <v>0</v>
      </c>
      <c r="BI5" s="31">
        <f>VLOOKUP($A5,'Nagradna igra-posiljke 2018'!$A$3:$CF$200,60,FALSE)</f>
        <v>0</v>
      </c>
      <c r="BJ5" s="31">
        <f>VLOOKUP($A5,'Nagradna igra-posiljke 2018'!$A$3:$CF$200,61,FALSE)</f>
        <v>0</v>
      </c>
      <c r="BK5" s="31">
        <f>VLOOKUP($A5,'Nagradna igra-posiljke 2018'!$A$3:$CF$200,62,FALSE)</f>
        <v>0</v>
      </c>
      <c r="BL5" s="31">
        <f>VLOOKUP($A5,'Nagradna igra-posiljke 2018'!$A$3:$CF$200,63,FALSE)</f>
        <v>0</v>
      </c>
      <c r="BM5" s="31">
        <f>VLOOKUP($A5,'Nagradna igra-posiljke 2018'!$A$3:$CF$200,64,FALSE)</f>
        <v>0</v>
      </c>
      <c r="BN5" s="31">
        <f>VLOOKUP($A5,'Nagradna igra-posiljke 2018'!$A$3:$CF$200,65,FALSE)</f>
        <v>0</v>
      </c>
      <c r="BO5" s="31">
        <f>VLOOKUP($A5,'Nagradna igra-posiljke 2018'!$A$3:$CF$200,66,FALSE)</f>
        <v>0</v>
      </c>
      <c r="BP5" s="31">
        <f>VLOOKUP($A5,'Nagradna igra-posiljke 2018'!$A$3:$CF$200,67,FALSE)</f>
        <v>0</v>
      </c>
      <c r="BQ5" s="31">
        <f>VLOOKUP($A5,'Nagradna igra-posiljke 2018'!$A$3:$CF$200,68,FALSE)</f>
        <v>0</v>
      </c>
      <c r="BR5" s="31">
        <f>VLOOKUP($A5,'Nagradna igra-posiljke 2018'!$A$3:$CF$200,69,FALSE)</f>
        <v>0</v>
      </c>
      <c r="BS5" s="31">
        <f>VLOOKUP($A5,'Nagradna igra-posiljke 2018'!$A$3:$CF$200,70,FALSE)</f>
        <v>0</v>
      </c>
      <c r="BT5" s="31">
        <f>VLOOKUP($A5,'Nagradna igra-posiljke 2018'!$A$3:$CF$200,71,FALSE)</f>
        <v>0</v>
      </c>
      <c r="BU5" s="31">
        <f>VLOOKUP($A5,'Nagradna igra-posiljke 2018'!$A$3:$CF$200,72,FALSE)</f>
        <v>0</v>
      </c>
      <c r="BV5" s="31">
        <f>VLOOKUP($A5,'Nagradna igra-posiljke 2018'!$A$3:$CF$200,73,FALSE)</f>
        <v>0</v>
      </c>
      <c r="BW5" s="31">
        <f>VLOOKUP($A5,'Nagradna igra-posiljke 2018'!$A$3:$CF$200,74,FALSE)</f>
        <v>0</v>
      </c>
      <c r="BX5" s="31">
        <f>VLOOKUP($A5,'Nagradna igra-posiljke 2018'!$A$3:$CF$200,75,FALSE)</f>
        <v>0</v>
      </c>
      <c r="BY5" s="31">
        <f>VLOOKUP($A5,'Nagradna igra-posiljke 2018'!$A$3:$CF$200,76,FALSE)</f>
        <v>0</v>
      </c>
      <c r="BZ5" s="31">
        <f>VLOOKUP($A5,'Nagradna igra-posiljke 2018'!$A$3:$CF$200,77,FALSE)</f>
        <v>0</v>
      </c>
      <c r="CA5" s="31">
        <f>VLOOKUP($A5,'Nagradna igra-posiljke 2018'!$A$3:$CF$200,78,FALSE)</f>
        <v>0</v>
      </c>
      <c r="CB5" s="31">
        <f>VLOOKUP($A5,'Nagradna igra-posiljke 2018'!$A$3:$CF$200,79,FALSE)</f>
        <v>0</v>
      </c>
      <c r="CC5" s="31">
        <f>VLOOKUP($A5,'Nagradna igra-posiljke 2018'!$A$3:$CF$200,80,FALSE)</f>
        <v>0</v>
      </c>
      <c r="CD5" s="31">
        <f>VLOOKUP($A5,'Nagradna igra-posiljke 2018'!$A$3:$CF$200,81,FALSE)</f>
        <v>0</v>
      </c>
      <c r="CE5" s="31">
        <f>VLOOKUP($A5,'Nagradna igra-posiljke 2018'!$A$3:$CF$200,82,FALSE)</f>
        <v>0</v>
      </c>
      <c r="CF5" s="31">
        <f>VLOOKUP($A5,'Nagradna igra-posiljke 2018'!$A$3:$CF$200,83,FALSE)</f>
        <v>0</v>
      </c>
      <c r="CG5" s="31">
        <f>VLOOKUP($A5,'Nagradna igra-posiljke 2018'!$A$3:$CF$200,84,FALSE)</f>
        <v>0</v>
      </c>
    </row>
    <row r="6" spans="1:203" s="3" customFormat="1" ht="15">
      <c r="A6" s="50">
        <v>80098</v>
      </c>
      <c r="B6" s="14" t="s">
        <v>4</v>
      </c>
      <c r="C6" s="13" t="s">
        <v>205</v>
      </c>
      <c r="D6" s="42">
        <v>16471</v>
      </c>
      <c r="E6" s="42">
        <v>33706</v>
      </c>
      <c r="F6" s="46">
        <f>E6/E$1</f>
        <v>0.73119725795604917</v>
      </c>
      <c r="G6" s="47">
        <f>D6*F6</f>
        <v>12043.550035794085</v>
      </c>
      <c r="H6" s="46">
        <f>+J6/D6</f>
        <v>11.133507376601299</v>
      </c>
      <c r="I6" s="49">
        <f>+H6/F6</f>
        <v>15.226407450874921</v>
      </c>
      <c r="J6" s="44">
        <f>10*K6</f>
        <v>183380</v>
      </c>
      <c r="K6" s="44">
        <f>+SUM(L6:CG6)</f>
        <v>18338</v>
      </c>
      <c r="L6" s="31">
        <f>VLOOKUP(A6,'Nagradna igra-posiljke 2018'!$A$3:$W$200,11,FALSE)</f>
        <v>0</v>
      </c>
      <c r="M6" s="31">
        <f>VLOOKUP(A6,'Nagradna igra-posiljke 2018'!$A$3:$W$200,12,FALSE)</f>
        <v>1</v>
      </c>
      <c r="N6" s="31">
        <f>VLOOKUP(A6,'Nagradna igra-posiljke 2018'!$A$3:$W$200,13,FALSE)</f>
        <v>0</v>
      </c>
      <c r="O6" s="31">
        <f>VLOOKUP(A6,'Nagradna igra-posiljke 2018'!$A$3:$W$200,14,FALSE)</f>
        <v>23</v>
      </c>
      <c r="P6" s="31">
        <f>VLOOKUP(A6,'Nagradna igra-posiljke 2018'!$A$3:$W$200,15,FALSE)</f>
        <v>12</v>
      </c>
      <c r="Q6" s="31">
        <f>VLOOKUP(A6,'Nagradna igra-posiljke 2018'!$A$3:$W$200,16,FALSE)</f>
        <v>14</v>
      </c>
      <c r="R6" s="31">
        <f>VLOOKUP(A6,'Nagradna igra-posiljke 2018'!$A$3:$W$200,17,FALSE)</f>
        <v>19</v>
      </c>
      <c r="S6" s="31">
        <f>VLOOKUP(A6,'Nagradna igra-posiljke 2018'!$A$3:$W$200,18,FALSE)</f>
        <v>46</v>
      </c>
      <c r="T6" s="31">
        <f>VLOOKUP(A6,'Nagradna igra-posiljke 2018'!$A$3:$W$200,19,FALSE)</f>
        <v>15</v>
      </c>
      <c r="U6" s="31">
        <f>VLOOKUP(A6,'Nagradna igra-posiljke 2018'!$A$3:$W$200,20,FALSE)</f>
        <v>145</v>
      </c>
      <c r="V6" s="31">
        <f>VLOOKUP(A6,'Nagradna igra-posiljke 2018'!$A$3:$W$200,21,FALSE)</f>
        <v>150</v>
      </c>
      <c r="W6" s="31">
        <f>VLOOKUP(A6,'Nagradna igra-posiljke 2018'!$A$3:$W$200,22,FALSE)</f>
        <v>135</v>
      </c>
      <c r="X6" s="31">
        <f>VLOOKUP(A6,'Nagradna igra-posiljke 2018'!$A$3:$W$200,23,FALSE)</f>
        <v>102</v>
      </c>
      <c r="Y6" s="31">
        <f>VLOOKUP(A6,'Nagradna igra-posiljke 2018'!$A$3:$CF$200,24,FALSE)</f>
        <v>500</v>
      </c>
      <c r="Z6" s="31">
        <f>VLOOKUP(A6,'Nagradna igra-posiljke 2018'!$A$3:$CF$200,25,FALSE)</f>
        <v>357</v>
      </c>
      <c r="AA6" s="31">
        <f>VLOOKUP(A6,'Nagradna igra-posiljke 2018'!$A$3:$CF$200,26,FALSE)</f>
        <v>404</v>
      </c>
      <c r="AB6" s="31">
        <f>VLOOKUP(A6,'Nagradna igra-posiljke 2018'!$A$3:$CF$200,27,FALSE)</f>
        <v>383</v>
      </c>
      <c r="AC6" s="31">
        <f>VLOOKUP(A6,'Nagradna igra-posiljke 2018'!$A$3:$CF$200,28,FALSE)</f>
        <v>576</v>
      </c>
      <c r="AD6" s="31">
        <f>VLOOKUP(A6,'Nagradna igra-posiljke 2018'!$A$3:$CF$200,29,FALSE)</f>
        <v>253</v>
      </c>
      <c r="AE6" s="31">
        <f>VLOOKUP(A6,'Nagradna igra-posiljke 2018'!$A$3:$CF$200,30,FALSE)</f>
        <v>938</v>
      </c>
      <c r="AF6" s="31">
        <f>VLOOKUP(A6,'Nagradna igra-posiljke 2018'!$A$3:$CF$200,31,FALSE)</f>
        <v>915</v>
      </c>
      <c r="AG6" s="31">
        <f>VLOOKUP($A6,'Nagradna igra-posiljke 2018'!$A$3:$CF$200,32,FALSE)</f>
        <v>1078</v>
      </c>
      <c r="AH6" s="31">
        <f>VLOOKUP($A6,'Nagradna igra-posiljke 2018'!$A$3:$CF$200,33,FALSE)</f>
        <v>980</v>
      </c>
      <c r="AI6" s="31">
        <f>VLOOKUP($A6,'Nagradna igra-posiljke 2018'!$A$3:$CF$200,34,FALSE)</f>
        <v>545</v>
      </c>
      <c r="AJ6" s="31">
        <f>VLOOKUP($A6,'Nagradna igra-posiljke 2018'!$A$3:$CF$200,35,FALSE)</f>
        <v>141</v>
      </c>
      <c r="AK6" s="31">
        <f>VLOOKUP($A6,'Nagradna igra-posiljke 2018'!$A$3:$CF$200,36,FALSE)</f>
        <v>410</v>
      </c>
      <c r="AL6" s="31">
        <f>VLOOKUP($A6,'Nagradna igra-posiljke 2018'!$A$3:$CF$200,37,FALSE)</f>
        <v>589</v>
      </c>
      <c r="AM6" s="31">
        <f>VLOOKUP($A6,'Nagradna igra-posiljke 2018'!$A$3:$CF$200,38,FALSE)</f>
        <v>534</v>
      </c>
      <c r="AN6" s="31">
        <f>VLOOKUP($A6,'Nagradna igra-posiljke 2018'!$A$3:$CF$200,39,FALSE)</f>
        <v>673</v>
      </c>
      <c r="AO6" s="31">
        <f>VLOOKUP($A6,'Nagradna igra-posiljke 2018'!$A$3:$CF$200,40,FALSE)</f>
        <v>693</v>
      </c>
      <c r="AP6" s="31">
        <f>VLOOKUP($A6,'Nagradna igra-posiljke 2018'!$A$3:$CF$200,41,FALSE)</f>
        <v>282</v>
      </c>
      <c r="AQ6" s="31">
        <f>VLOOKUP($A6,'Nagradna igra-posiljke 2018'!$A$3:$CF$200,42,FALSE)</f>
        <v>464</v>
      </c>
      <c r="AR6" s="31">
        <f>VLOOKUP($A6,'Nagradna igra-posiljke 2018'!$A$3:$CF$200,43,FALSE)</f>
        <v>514</v>
      </c>
      <c r="AS6" s="31">
        <f>VLOOKUP($A6,'Nagradna igra-posiljke 2018'!$A$3:$CF$200,44,FALSE)</f>
        <v>720</v>
      </c>
      <c r="AT6" s="31">
        <f>VLOOKUP($A6,'Nagradna igra-posiljke 2018'!$A$3:$CF$200,45,FALSE)</f>
        <v>1073</v>
      </c>
      <c r="AU6" s="31">
        <f>VLOOKUP($A6,'Nagradna igra-posiljke 2018'!$A$3:$CF$200,46,FALSE)</f>
        <v>688</v>
      </c>
      <c r="AV6" s="31">
        <f>VLOOKUP($A6,'Nagradna igra-posiljke 2018'!$A$3:$CF$200,47,FALSE)</f>
        <v>200</v>
      </c>
      <c r="AW6" s="31">
        <f>VLOOKUP($A6,'Nagradna igra-posiljke 2018'!$A$3:$CF$200,48,FALSE)</f>
        <v>415</v>
      </c>
      <c r="AX6" s="31">
        <f>VLOOKUP($A6,'Nagradna igra-posiljke 2018'!$A$3:$CF$200,49,FALSE)</f>
        <v>549</v>
      </c>
      <c r="AY6" s="31">
        <f>VLOOKUP($A6,'Nagradna igra-posiljke 2018'!$A$3:$CF$200,50,FALSE)</f>
        <v>696</v>
      </c>
      <c r="AZ6" s="31">
        <f>VLOOKUP($A6,'Nagradna igra-posiljke 2018'!$A$3:$CF$200,51,FALSE)</f>
        <v>859</v>
      </c>
      <c r="BA6" s="31">
        <f>VLOOKUP($A6,'Nagradna igra-posiljke 2018'!$A$3:$CF$200,52,FALSE)</f>
        <v>839</v>
      </c>
      <c r="BB6" s="31">
        <f>VLOOKUP($A6,'Nagradna igra-posiljke 2018'!$A$3:$CF$200,53,FALSE)</f>
        <v>141</v>
      </c>
      <c r="BC6" s="31">
        <f>VLOOKUP($A6,'Nagradna igra-posiljke 2018'!$A$3:$CF$200,54,FALSE)</f>
        <v>267</v>
      </c>
      <c r="BD6" s="31">
        <f>VLOOKUP($A6,'Nagradna igra-posiljke 2018'!$A$3:$CF$200,55,FALSE)</f>
        <v>0</v>
      </c>
      <c r="BE6" s="31">
        <f>VLOOKUP($A6,'Nagradna igra-posiljke 2018'!$A$3:$CF$200,56,FALSE)</f>
        <v>0</v>
      </c>
      <c r="BF6" s="31">
        <f>VLOOKUP($A6,'Nagradna igra-posiljke 2018'!$A$3:$CF$200,57,FALSE)</f>
        <v>0</v>
      </c>
      <c r="BG6" s="31">
        <f>VLOOKUP($A6,'Nagradna igra-posiljke 2018'!$A$3:$CF$200,58,FALSE)</f>
        <v>0</v>
      </c>
      <c r="BH6" s="31">
        <f>VLOOKUP($A6,'Nagradna igra-posiljke 2018'!$A$3:$CF$200,59,FALSE)</f>
        <v>0</v>
      </c>
      <c r="BI6" s="31">
        <f>VLOOKUP($A6,'Nagradna igra-posiljke 2018'!$A$3:$CF$200,60,FALSE)</f>
        <v>0</v>
      </c>
      <c r="BJ6" s="31">
        <f>VLOOKUP($A6,'Nagradna igra-posiljke 2018'!$A$3:$CF$200,61,FALSE)</f>
        <v>0</v>
      </c>
      <c r="BK6" s="31">
        <f>VLOOKUP($A6,'Nagradna igra-posiljke 2018'!$A$3:$CF$200,62,FALSE)</f>
        <v>0</v>
      </c>
      <c r="BL6" s="31">
        <f>VLOOKUP($A6,'Nagradna igra-posiljke 2018'!$A$3:$CF$200,63,FALSE)</f>
        <v>0</v>
      </c>
      <c r="BM6" s="31">
        <f>VLOOKUP($A6,'Nagradna igra-posiljke 2018'!$A$3:$CF$200,64,FALSE)</f>
        <v>0</v>
      </c>
      <c r="BN6" s="31">
        <f>VLOOKUP($A6,'Nagradna igra-posiljke 2018'!$A$3:$CF$200,65,FALSE)</f>
        <v>0</v>
      </c>
      <c r="BO6" s="31">
        <f>VLOOKUP($A6,'Nagradna igra-posiljke 2018'!$A$3:$CF$200,66,FALSE)</f>
        <v>0</v>
      </c>
      <c r="BP6" s="31">
        <f>VLOOKUP($A6,'Nagradna igra-posiljke 2018'!$A$3:$CF$200,67,FALSE)</f>
        <v>0</v>
      </c>
      <c r="BQ6" s="31">
        <f>VLOOKUP($A6,'Nagradna igra-posiljke 2018'!$A$3:$CF$200,68,FALSE)</f>
        <v>0</v>
      </c>
      <c r="BR6" s="31">
        <f>VLOOKUP($A6,'Nagradna igra-posiljke 2018'!$A$3:$CF$200,69,FALSE)</f>
        <v>0</v>
      </c>
      <c r="BS6" s="31">
        <f>VLOOKUP($A6,'Nagradna igra-posiljke 2018'!$A$3:$CF$200,70,FALSE)</f>
        <v>0</v>
      </c>
      <c r="BT6" s="31">
        <f>VLOOKUP($A6,'Nagradna igra-posiljke 2018'!$A$3:$CF$200,71,FALSE)</f>
        <v>0</v>
      </c>
      <c r="BU6" s="31">
        <f>VLOOKUP($A6,'Nagradna igra-posiljke 2018'!$A$3:$CF$200,72,FALSE)</f>
        <v>0</v>
      </c>
      <c r="BV6" s="31">
        <f>VLOOKUP($A6,'Nagradna igra-posiljke 2018'!$A$3:$CF$200,73,FALSE)</f>
        <v>0</v>
      </c>
      <c r="BW6" s="31">
        <f>VLOOKUP($A6,'Nagradna igra-posiljke 2018'!$A$3:$CF$200,74,FALSE)</f>
        <v>0</v>
      </c>
      <c r="BX6" s="31">
        <f>VLOOKUP($A6,'Nagradna igra-posiljke 2018'!$A$3:$CF$200,75,FALSE)</f>
        <v>0</v>
      </c>
      <c r="BY6" s="31">
        <f>VLOOKUP($A6,'Nagradna igra-posiljke 2018'!$A$3:$CF$200,76,FALSE)</f>
        <v>0</v>
      </c>
      <c r="BZ6" s="31">
        <f>VLOOKUP($A6,'Nagradna igra-posiljke 2018'!$A$3:$CF$200,77,FALSE)</f>
        <v>0</v>
      </c>
      <c r="CA6" s="31">
        <f>VLOOKUP($A6,'Nagradna igra-posiljke 2018'!$A$3:$CF$200,78,FALSE)</f>
        <v>0</v>
      </c>
      <c r="CB6" s="31">
        <f>VLOOKUP($A6,'Nagradna igra-posiljke 2018'!$A$3:$CF$200,79,FALSE)</f>
        <v>0</v>
      </c>
      <c r="CC6" s="31">
        <f>VLOOKUP($A6,'Nagradna igra-posiljke 2018'!$A$3:$CF$200,80,FALSE)</f>
        <v>0</v>
      </c>
      <c r="CD6" s="31">
        <f>VLOOKUP($A6,'Nagradna igra-posiljke 2018'!$A$3:$CF$200,81,FALSE)</f>
        <v>0</v>
      </c>
      <c r="CE6" s="31">
        <f>VLOOKUP($A6,'Nagradna igra-posiljke 2018'!$A$3:$CF$200,82,FALSE)</f>
        <v>0</v>
      </c>
      <c r="CF6" s="31">
        <f>VLOOKUP($A6,'Nagradna igra-posiljke 2018'!$A$3:$CF$200,83,FALSE)</f>
        <v>0</v>
      </c>
      <c r="CG6" s="31">
        <f>VLOOKUP($A6,'Nagradna igra-posiljke 2018'!$A$3:$CF$200,84,FALSE)</f>
        <v>0</v>
      </c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</row>
    <row r="7" spans="1:203" s="2" customFormat="1" ht="15">
      <c r="A7" s="50">
        <v>80349</v>
      </c>
      <c r="B7" s="14" t="s">
        <v>8</v>
      </c>
      <c r="C7" s="13" t="s">
        <v>205</v>
      </c>
      <c r="D7" s="42">
        <v>10562</v>
      </c>
      <c r="E7" s="42">
        <v>33234</v>
      </c>
      <c r="F7" s="46">
        <f>E7/E$1</f>
        <v>0.7209579799119249</v>
      </c>
      <c r="G7" s="47">
        <f>D7*F7</f>
        <v>7614.758183829751</v>
      </c>
      <c r="H7" s="46">
        <f>+J7/D7</f>
        <v>10.450672221170233</v>
      </c>
      <c r="I7" s="49">
        <f>+H7/F7</f>
        <v>14.495535818116513</v>
      </c>
      <c r="J7" s="44">
        <f>10*K7</f>
        <v>110380</v>
      </c>
      <c r="K7" s="44">
        <f>+SUM(L7:CG7)</f>
        <v>11038</v>
      </c>
      <c r="L7" s="31">
        <f>VLOOKUP(A7,'Nagradna igra-posiljke 2018'!$A$3:$W$200,11,FALSE)</f>
        <v>0</v>
      </c>
      <c r="M7" s="31">
        <f>VLOOKUP(A7,'Nagradna igra-posiljke 2018'!$A$3:$W$200,12,FALSE)</f>
        <v>1</v>
      </c>
      <c r="N7" s="31">
        <f>VLOOKUP(A7,'Nagradna igra-posiljke 2018'!$A$3:$W$200,13,FALSE)</f>
        <v>0</v>
      </c>
      <c r="O7" s="31">
        <f>VLOOKUP(A7,'Nagradna igra-posiljke 2018'!$A$3:$W$200,14,FALSE)</f>
        <v>3</v>
      </c>
      <c r="P7" s="31">
        <f>VLOOKUP(A7,'Nagradna igra-posiljke 2018'!$A$3:$W$200,15,FALSE)</f>
        <v>10</v>
      </c>
      <c r="Q7" s="31">
        <f>VLOOKUP(A7,'Nagradna igra-posiljke 2018'!$A$3:$W$200,16,FALSE)</f>
        <v>2</v>
      </c>
      <c r="R7" s="31">
        <f>VLOOKUP(A7,'Nagradna igra-posiljke 2018'!$A$3:$W$200,17,FALSE)</f>
        <v>11</v>
      </c>
      <c r="S7" s="31">
        <f>VLOOKUP(A7,'Nagradna igra-posiljke 2018'!$A$3:$W$200,18,FALSE)</f>
        <v>34</v>
      </c>
      <c r="T7" s="31">
        <f>VLOOKUP(A7,'Nagradna igra-posiljke 2018'!$A$3:$W$200,19,FALSE)</f>
        <v>7</v>
      </c>
      <c r="U7" s="31">
        <f>VLOOKUP(A7,'Nagradna igra-posiljke 2018'!$A$3:$W$200,20,FALSE)</f>
        <v>88</v>
      </c>
      <c r="V7" s="31">
        <f>VLOOKUP(A7,'Nagradna igra-posiljke 2018'!$A$3:$W$200,21,FALSE)</f>
        <v>66</v>
      </c>
      <c r="W7" s="31">
        <f>VLOOKUP(A7,'Nagradna igra-posiljke 2018'!$A$3:$W$200,22,FALSE)</f>
        <v>67</v>
      </c>
      <c r="X7" s="31">
        <f>VLOOKUP(A7,'Nagradna igra-posiljke 2018'!$A$3:$W$200,23,FALSE)</f>
        <v>47</v>
      </c>
      <c r="Y7" s="31">
        <f>VLOOKUP(A7,'Nagradna igra-posiljke 2018'!$A$3:$CF$200,24,FALSE)</f>
        <v>200</v>
      </c>
      <c r="Z7" s="31">
        <f>VLOOKUP(A7,'Nagradna igra-posiljke 2018'!$A$3:$CF$200,25,FALSE)</f>
        <v>299</v>
      </c>
      <c r="AA7" s="31">
        <f>VLOOKUP(A7,'Nagradna igra-posiljke 2018'!$A$3:$CF$200,26,FALSE)</f>
        <v>239</v>
      </c>
      <c r="AB7" s="31">
        <f>VLOOKUP(A7,'Nagradna igra-posiljke 2018'!$A$3:$CF$200,27,FALSE)</f>
        <v>267</v>
      </c>
      <c r="AC7" s="31">
        <f>VLOOKUP(A7,'Nagradna igra-posiljke 2018'!$A$3:$CF$200,28,FALSE)</f>
        <v>334</v>
      </c>
      <c r="AD7" s="31">
        <f>VLOOKUP(A7,'Nagradna igra-posiljke 2018'!$A$3:$CF$200,29,FALSE)</f>
        <v>70</v>
      </c>
      <c r="AE7" s="31">
        <f>VLOOKUP(A7,'Nagradna igra-posiljke 2018'!$A$3:$CF$200,30,FALSE)</f>
        <v>489</v>
      </c>
      <c r="AF7" s="31">
        <f>VLOOKUP(A7,'Nagradna igra-posiljke 2018'!$A$3:$CF$200,31,FALSE)</f>
        <v>451</v>
      </c>
      <c r="AG7" s="31">
        <f>VLOOKUP($A7,'Nagradna igra-posiljke 2018'!$A$3:$CF$200,32,FALSE)</f>
        <v>481</v>
      </c>
      <c r="AH7" s="31">
        <f>VLOOKUP($A7,'Nagradna igra-posiljke 2018'!$A$3:$CF$200,33,FALSE)</f>
        <v>453</v>
      </c>
      <c r="AI7" s="31">
        <f>VLOOKUP($A7,'Nagradna igra-posiljke 2018'!$A$3:$CF$200,34,FALSE)</f>
        <v>376</v>
      </c>
      <c r="AJ7" s="31">
        <f>VLOOKUP($A7,'Nagradna igra-posiljke 2018'!$A$3:$CF$200,35,FALSE)</f>
        <v>36</v>
      </c>
      <c r="AK7" s="31">
        <f>VLOOKUP($A7,'Nagradna igra-posiljke 2018'!$A$3:$CF$200,36,FALSE)</f>
        <v>303</v>
      </c>
      <c r="AL7" s="31">
        <f>VLOOKUP($A7,'Nagradna igra-posiljke 2018'!$A$3:$CF$200,37,FALSE)</f>
        <v>340</v>
      </c>
      <c r="AM7" s="31">
        <f>VLOOKUP($A7,'Nagradna igra-posiljke 2018'!$A$3:$CF$200,38,FALSE)</f>
        <v>494</v>
      </c>
      <c r="AN7" s="31">
        <f>VLOOKUP($A7,'Nagradna igra-posiljke 2018'!$A$3:$CF$200,39,FALSE)</f>
        <v>539</v>
      </c>
      <c r="AO7" s="31">
        <f>VLOOKUP($A7,'Nagradna igra-posiljke 2018'!$A$3:$CF$200,40,FALSE)</f>
        <v>382</v>
      </c>
      <c r="AP7" s="31">
        <f>VLOOKUP($A7,'Nagradna igra-posiljke 2018'!$A$3:$CF$200,41,FALSE)</f>
        <v>22</v>
      </c>
      <c r="AQ7" s="31">
        <f>VLOOKUP($A7,'Nagradna igra-posiljke 2018'!$A$3:$CF$200,42,FALSE)</f>
        <v>318</v>
      </c>
      <c r="AR7" s="31">
        <f>VLOOKUP($A7,'Nagradna igra-posiljke 2018'!$A$3:$CF$200,43,FALSE)</f>
        <v>360</v>
      </c>
      <c r="AS7" s="31">
        <f>VLOOKUP($A7,'Nagradna igra-posiljke 2018'!$A$3:$CF$200,44,FALSE)</f>
        <v>560</v>
      </c>
      <c r="AT7" s="31">
        <f>VLOOKUP($A7,'Nagradna igra-posiljke 2018'!$A$3:$CF$200,45,FALSE)</f>
        <v>553</v>
      </c>
      <c r="AU7" s="31">
        <f>VLOOKUP($A7,'Nagradna igra-posiljke 2018'!$A$3:$CF$200,46,FALSE)</f>
        <v>493</v>
      </c>
      <c r="AV7" s="31">
        <f>VLOOKUP($A7,'Nagradna igra-posiljke 2018'!$A$3:$CF$200,47,FALSE)</f>
        <v>40</v>
      </c>
      <c r="AW7" s="31">
        <f>VLOOKUP($A7,'Nagradna igra-posiljke 2018'!$A$3:$CF$200,48,FALSE)</f>
        <v>424</v>
      </c>
      <c r="AX7" s="31">
        <f>VLOOKUP($A7,'Nagradna igra-posiljke 2018'!$A$3:$CF$200,49,FALSE)</f>
        <v>394</v>
      </c>
      <c r="AY7" s="31">
        <f>VLOOKUP($A7,'Nagradna igra-posiljke 2018'!$A$3:$CF$200,50,FALSE)</f>
        <v>535</v>
      </c>
      <c r="AZ7" s="31">
        <f>VLOOKUP($A7,'Nagradna igra-posiljke 2018'!$A$3:$CF$200,51,FALSE)</f>
        <v>591</v>
      </c>
      <c r="BA7" s="31">
        <f>VLOOKUP($A7,'Nagradna igra-posiljke 2018'!$A$3:$CF$200,52,FALSE)</f>
        <v>491</v>
      </c>
      <c r="BB7" s="31">
        <f>VLOOKUP($A7,'Nagradna igra-posiljke 2018'!$A$3:$CF$200,53,FALSE)</f>
        <v>10</v>
      </c>
      <c r="BC7" s="31">
        <f>VLOOKUP($A7,'Nagradna igra-posiljke 2018'!$A$3:$CF$200,54,FALSE)</f>
        <v>158</v>
      </c>
      <c r="BD7" s="31">
        <f>VLOOKUP($A7,'Nagradna igra-posiljke 2018'!$A$3:$CF$200,55,FALSE)</f>
        <v>0</v>
      </c>
      <c r="BE7" s="31">
        <f>VLOOKUP($A7,'Nagradna igra-posiljke 2018'!$A$3:$CF$200,56,FALSE)</f>
        <v>0</v>
      </c>
      <c r="BF7" s="31">
        <f>VLOOKUP($A7,'Nagradna igra-posiljke 2018'!$A$3:$CF$200,57,FALSE)</f>
        <v>0</v>
      </c>
      <c r="BG7" s="31">
        <f>VLOOKUP($A7,'Nagradna igra-posiljke 2018'!$A$3:$CF$200,58,FALSE)</f>
        <v>0</v>
      </c>
      <c r="BH7" s="31">
        <f>VLOOKUP($A7,'Nagradna igra-posiljke 2018'!$A$3:$CF$200,59,FALSE)</f>
        <v>0</v>
      </c>
      <c r="BI7" s="31">
        <f>VLOOKUP($A7,'Nagradna igra-posiljke 2018'!$A$3:$CF$200,60,FALSE)</f>
        <v>0</v>
      </c>
      <c r="BJ7" s="31">
        <f>VLOOKUP($A7,'Nagradna igra-posiljke 2018'!$A$3:$CF$200,61,FALSE)</f>
        <v>0</v>
      </c>
      <c r="BK7" s="31">
        <f>VLOOKUP($A7,'Nagradna igra-posiljke 2018'!$A$3:$CF$200,62,FALSE)</f>
        <v>0</v>
      </c>
      <c r="BL7" s="31">
        <f>VLOOKUP($A7,'Nagradna igra-posiljke 2018'!$A$3:$CF$200,63,FALSE)</f>
        <v>0</v>
      </c>
      <c r="BM7" s="31">
        <f>VLOOKUP($A7,'Nagradna igra-posiljke 2018'!$A$3:$CF$200,64,FALSE)</f>
        <v>0</v>
      </c>
      <c r="BN7" s="31">
        <f>VLOOKUP($A7,'Nagradna igra-posiljke 2018'!$A$3:$CF$200,65,FALSE)</f>
        <v>0</v>
      </c>
      <c r="BO7" s="31">
        <f>VLOOKUP($A7,'Nagradna igra-posiljke 2018'!$A$3:$CF$200,66,FALSE)</f>
        <v>0</v>
      </c>
      <c r="BP7" s="31">
        <f>VLOOKUP($A7,'Nagradna igra-posiljke 2018'!$A$3:$CF$200,67,FALSE)</f>
        <v>0</v>
      </c>
      <c r="BQ7" s="31">
        <f>VLOOKUP($A7,'Nagradna igra-posiljke 2018'!$A$3:$CF$200,68,FALSE)</f>
        <v>0</v>
      </c>
      <c r="BR7" s="31">
        <f>VLOOKUP($A7,'Nagradna igra-posiljke 2018'!$A$3:$CF$200,69,FALSE)</f>
        <v>0</v>
      </c>
      <c r="BS7" s="31">
        <f>VLOOKUP($A7,'Nagradna igra-posiljke 2018'!$A$3:$CF$200,70,FALSE)</f>
        <v>0</v>
      </c>
      <c r="BT7" s="31">
        <f>VLOOKUP($A7,'Nagradna igra-posiljke 2018'!$A$3:$CF$200,71,FALSE)</f>
        <v>0</v>
      </c>
      <c r="BU7" s="31">
        <f>VLOOKUP($A7,'Nagradna igra-posiljke 2018'!$A$3:$CF$200,72,FALSE)</f>
        <v>0</v>
      </c>
      <c r="BV7" s="31">
        <f>VLOOKUP($A7,'Nagradna igra-posiljke 2018'!$A$3:$CF$200,73,FALSE)</f>
        <v>0</v>
      </c>
      <c r="BW7" s="31">
        <f>VLOOKUP($A7,'Nagradna igra-posiljke 2018'!$A$3:$CF$200,74,FALSE)</f>
        <v>0</v>
      </c>
      <c r="BX7" s="31">
        <f>VLOOKUP($A7,'Nagradna igra-posiljke 2018'!$A$3:$CF$200,75,FALSE)</f>
        <v>0</v>
      </c>
      <c r="BY7" s="31">
        <f>VLOOKUP($A7,'Nagradna igra-posiljke 2018'!$A$3:$CF$200,76,FALSE)</f>
        <v>0</v>
      </c>
      <c r="BZ7" s="31">
        <f>VLOOKUP($A7,'Nagradna igra-posiljke 2018'!$A$3:$CF$200,77,FALSE)</f>
        <v>0</v>
      </c>
      <c r="CA7" s="31">
        <f>VLOOKUP($A7,'Nagradna igra-posiljke 2018'!$A$3:$CF$200,78,FALSE)</f>
        <v>0</v>
      </c>
      <c r="CB7" s="31">
        <f>VLOOKUP($A7,'Nagradna igra-posiljke 2018'!$A$3:$CF$200,79,FALSE)</f>
        <v>0</v>
      </c>
      <c r="CC7" s="31">
        <f>VLOOKUP($A7,'Nagradna igra-posiljke 2018'!$A$3:$CF$200,80,FALSE)</f>
        <v>0</v>
      </c>
      <c r="CD7" s="31">
        <f>VLOOKUP($A7,'Nagradna igra-posiljke 2018'!$A$3:$CF$200,81,FALSE)</f>
        <v>0</v>
      </c>
      <c r="CE7" s="31">
        <f>VLOOKUP($A7,'Nagradna igra-posiljke 2018'!$A$3:$CF$200,82,FALSE)</f>
        <v>0</v>
      </c>
      <c r="CF7" s="31">
        <f>VLOOKUP($A7,'Nagradna igra-posiljke 2018'!$A$3:$CF$200,83,FALSE)</f>
        <v>0</v>
      </c>
      <c r="CG7" s="31">
        <f>VLOOKUP($A7,'Nagradna igra-posiljke 2018'!$A$3:$CF$200,84,FALSE)</f>
        <v>0</v>
      </c>
    </row>
    <row r="8" spans="1:203" s="3" customFormat="1" ht="15">
      <c r="A8" s="50">
        <v>70475</v>
      </c>
      <c r="B8" s="14" t="s">
        <v>76</v>
      </c>
      <c r="C8" s="13" t="s">
        <v>205</v>
      </c>
      <c r="D8" s="42">
        <v>7668</v>
      </c>
      <c r="E8" s="42">
        <v>31766</v>
      </c>
      <c r="F8" s="46">
        <f>E8/E$1</f>
        <v>0.68911208972384319</v>
      </c>
      <c r="G8" s="47">
        <f>D8*F8</f>
        <v>5284.1115040024297</v>
      </c>
      <c r="H8" s="46">
        <f>+J8/D8</f>
        <v>9.8330725091288471</v>
      </c>
      <c r="I8" s="49">
        <f>+H8/F8</f>
        <v>14.269191697201803</v>
      </c>
      <c r="J8" s="44">
        <f>10*K8</f>
        <v>75400</v>
      </c>
      <c r="K8" s="44">
        <f>+SUM(L8:CG8)</f>
        <v>7540</v>
      </c>
      <c r="L8" s="31">
        <f>VLOOKUP(A8,'Nagradna igra-posiljke 2018'!$A$3:$W$200,11,FALSE)</f>
        <v>0</v>
      </c>
      <c r="M8" s="31">
        <f>VLOOKUP(A8,'Nagradna igra-posiljke 2018'!$A$3:$W$200,12,FALSE)</f>
        <v>0</v>
      </c>
      <c r="N8" s="31">
        <f>VLOOKUP(A8,'Nagradna igra-posiljke 2018'!$A$3:$W$200,13,FALSE)</f>
        <v>0</v>
      </c>
      <c r="O8" s="31">
        <f>VLOOKUP(A8,'Nagradna igra-posiljke 2018'!$A$3:$W$200,14,FALSE)</f>
        <v>0</v>
      </c>
      <c r="P8" s="31">
        <f>VLOOKUP(A8,'Nagradna igra-posiljke 2018'!$A$3:$W$200,15,FALSE)</f>
        <v>1</v>
      </c>
      <c r="Q8" s="31">
        <f>VLOOKUP(A8,'Nagradna igra-posiljke 2018'!$A$3:$W$200,16,FALSE)</f>
        <v>8</v>
      </c>
      <c r="R8" s="31">
        <f>VLOOKUP(A8,'Nagradna igra-posiljke 2018'!$A$3:$W$200,17,FALSE)</f>
        <v>15</v>
      </c>
      <c r="S8" s="31">
        <f>VLOOKUP(A8,'Nagradna igra-posiljke 2018'!$A$3:$W$200,18,FALSE)</f>
        <v>39</v>
      </c>
      <c r="T8" s="31">
        <f>VLOOKUP(A8,'Nagradna igra-posiljke 2018'!$A$3:$W$200,19,FALSE)</f>
        <v>15</v>
      </c>
      <c r="U8" s="31">
        <f>VLOOKUP(A8,'Nagradna igra-posiljke 2018'!$A$3:$W$200,20,FALSE)</f>
        <v>50</v>
      </c>
      <c r="V8" s="31">
        <f>VLOOKUP(A8,'Nagradna igra-posiljke 2018'!$A$3:$W$200,21,FALSE)</f>
        <v>26</v>
      </c>
      <c r="W8" s="31">
        <f>VLOOKUP(A8,'Nagradna igra-posiljke 2018'!$A$3:$W$200,22,FALSE)</f>
        <v>81</v>
      </c>
      <c r="X8" s="31">
        <f>VLOOKUP(A8,'Nagradna igra-posiljke 2018'!$A$3:$W$200,23,FALSE)</f>
        <v>57</v>
      </c>
      <c r="Y8" s="31">
        <f>VLOOKUP(A8,'Nagradna igra-posiljke 2018'!$A$3:$CF$200,24,FALSE)</f>
        <v>147</v>
      </c>
      <c r="Z8" s="31">
        <f>VLOOKUP(A8,'Nagradna igra-posiljke 2018'!$A$3:$CF$200,25,FALSE)</f>
        <v>195</v>
      </c>
      <c r="AA8" s="31">
        <f>VLOOKUP(A8,'Nagradna igra-posiljke 2018'!$A$3:$CF$200,26,FALSE)</f>
        <v>142</v>
      </c>
      <c r="AB8" s="31">
        <f>VLOOKUP(A8,'Nagradna igra-posiljke 2018'!$A$3:$CF$200,27,FALSE)</f>
        <v>157</v>
      </c>
      <c r="AC8" s="31">
        <f>VLOOKUP(A8,'Nagradna igra-posiljke 2018'!$A$3:$CF$200,28,FALSE)</f>
        <v>235</v>
      </c>
      <c r="AD8" s="31">
        <f>VLOOKUP(A8,'Nagradna igra-posiljke 2018'!$A$3:$CF$200,29,FALSE)</f>
        <v>143</v>
      </c>
      <c r="AE8" s="31">
        <f>VLOOKUP(A8,'Nagradna igra-posiljke 2018'!$A$3:$CF$200,30,FALSE)</f>
        <v>379</v>
      </c>
      <c r="AF8" s="31">
        <f>VLOOKUP(A8,'Nagradna igra-posiljke 2018'!$A$3:$CF$200,31,FALSE)</f>
        <v>341</v>
      </c>
      <c r="AG8" s="31">
        <f>VLOOKUP($A8,'Nagradna igra-posiljke 2018'!$A$3:$CF$200,32,FALSE)</f>
        <v>307</v>
      </c>
      <c r="AH8" s="31">
        <f>VLOOKUP($A8,'Nagradna igra-posiljke 2018'!$A$3:$CF$200,33,FALSE)</f>
        <v>314</v>
      </c>
      <c r="AI8" s="31">
        <f>VLOOKUP($A8,'Nagradna igra-posiljke 2018'!$A$3:$CF$200,34,FALSE)</f>
        <v>202</v>
      </c>
      <c r="AJ8" s="31">
        <f>VLOOKUP($A8,'Nagradna igra-posiljke 2018'!$A$3:$CF$200,35,FALSE)</f>
        <v>29</v>
      </c>
      <c r="AK8" s="31">
        <f>VLOOKUP($A8,'Nagradna igra-posiljke 2018'!$A$3:$CF$200,36,FALSE)</f>
        <v>255</v>
      </c>
      <c r="AL8" s="31">
        <f>VLOOKUP($A8,'Nagradna igra-posiljke 2018'!$A$3:$CF$200,37,FALSE)</f>
        <v>253</v>
      </c>
      <c r="AM8" s="31">
        <f>VLOOKUP($A8,'Nagradna igra-posiljke 2018'!$A$3:$CF$200,38,FALSE)</f>
        <v>194</v>
      </c>
      <c r="AN8" s="31">
        <f>VLOOKUP($A8,'Nagradna igra-posiljke 2018'!$A$3:$CF$200,39,FALSE)</f>
        <v>271</v>
      </c>
      <c r="AO8" s="31">
        <f>VLOOKUP($A8,'Nagradna igra-posiljke 2018'!$A$3:$CF$200,40,FALSE)</f>
        <v>264</v>
      </c>
      <c r="AP8" s="31">
        <f>VLOOKUP($A8,'Nagradna igra-posiljke 2018'!$A$3:$CF$200,41,FALSE)</f>
        <v>58</v>
      </c>
      <c r="AQ8" s="31">
        <f>VLOOKUP($A8,'Nagradna igra-posiljke 2018'!$A$3:$CF$200,42,FALSE)</f>
        <v>202</v>
      </c>
      <c r="AR8" s="31">
        <f>VLOOKUP($A8,'Nagradna igra-posiljke 2018'!$A$3:$CF$200,43,FALSE)</f>
        <v>300</v>
      </c>
      <c r="AS8" s="31">
        <f>VLOOKUP($A8,'Nagradna igra-posiljke 2018'!$A$3:$CF$200,44,FALSE)</f>
        <v>317</v>
      </c>
      <c r="AT8" s="31">
        <f>VLOOKUP($A8,'Nagradna igra-posiljke 2018'!$A$3:$CF$200,45,FALSE)</f>
        <v>433</v>
      </c>
      <c r="AU8" s="31">
        <f>VLOOKUP($A8,'Nagradna igra-posiljke 2018'!$A$3:$CF$200,46,FALSE)</f>
        <v>316</v>
      </c>
      <c r="AV8" s="31">
        <f>VLOOKUP($A8,'Nagradna igra-posiljke 2018'!$A$3:$CF$200,47,FALSE)</f>
        <v>28</v>
      </c>
      <c r="AW8" s="31">
        <f>VLOOKUP($A8,'Nagradna igra-posiljke 2018'!$A$3:$CF$200,48,FALSE)</f>
        <v>171</v>
      </c>
      <c r="AX8" s="31">
        <f>VLOOKUP($A8,'Nagradna igra-posiljke 2018'!$A$3:$CF$200,49,FALSE)</f>
        <v>254</v>
      </c>
      <c r="AY8" s="31">
        <f>VLOOKUP($A8,'Nagradna igra-posiljke 2018'!$A$3:$CF$200,50,FALSE)</f>
        <v>336</v>
      </c>
      <c r="AZ8" s="31">
        <f>VLOOKUP($A8,'Nagradna igra-posiljke 2018'!$A$3:$CF$200,51,FALSE)</f>
        <v>486</v>
      </c>
      <c r="BA8" s="31">
        <f>VLOOKUP($A8,'Nagradna igra-posiljke 2018'!$A$3:$CF$200,52,FALSE)</f>
        <v>341</v>
      </c>
      <c r="BB8" s="31">
        <f>VLOOKUP($A8,'Nagradna igra-posiljke 2018'!$A$3:$CF$200,53,FALSE)</f>
        <v>21</v>
      </c>
      <c r="BC8" s="31">
        <f>VLOOKUP($A8,'Nagradna igra-posiljke 2018'!$A$3:$CF$200,54,FALSE)</f>
        <v>157</v>
      </c>
      <c r="BD8" s="31">
        <f>VLOOKUP($A8,'Nagradna igra-posiljke 2018'!$A$3:$CF$200,55,FALSE)</f>
        <v>0</v>
      </c>
      <c r="BE8" s="31">
        <f>VLOOKUP($A8,'Nagradna igra-posiljke 2018'!$A$3:$CF$200,56,FALSE)</f>
        <v>0</v>
      </c>
      <c r="BF8" s="31">
        <f>VLOOKUP($A8,'Nagradna igra-posiljke 2018'!$A$3:$CF$200,57,FALSE)</f>
        <v>0</v>
      </c>
      <c r="BG8" s="31">
        <f>VLOOKUP($A8,'Nagradna igra-posiljke 2018'!$A$3:$CF$200,58,FALSE)</f>
        <v>0</v>
      </c>
      <c r="BH8" s="31">
        <f>VLOOKUP($A8,'Nagradna igra-posiljke 2018'!$A$3:$CF$200,59,FALSE)</f>
        <v>0</v>
      </c>
      <c r="BI8" s="31">
        <f>VLOOKUP($A8,'Nagradna igra-posiljke 2018'!$A$3:$CF$200,60,FALSE)</f>
        <v>0</v>
      </c>
      <c r="BJ8" s="31">
        <f>VLOOKUP($A8,'Nagradna igra-posiljke 2018'!$A$3:$CF$200,61,FALSE)</f>
        <v>0</v>
      </c>
      <c r="BK8" s="31">
        <f>VLOOKUP($A8,'Nagradna igra-posiljke 2018'!$A$3:$CF$200,62,FALSE)</f>
        <v>0</v>
      </c>
      <c r="BL8" s="31">
        <f>VLOOKUP($A8,'Nagradna igra-posiljke 2018'!$A$3:$CF$200,63,FALSE)</f>
        <v>0</v>
      </c>
      <c r="BM8" s="31">
        <f>VLOOKUP($A8,'Nagradna igra-posiljke 2018'!$A$3:$CF$200,64,FALSE)</f>
        <v>0</v>
      </c>
      <c r="BN8" s="31">
        <f>VLOOKUP($A8,'Nagradna igra-posiljke 2018'!$A$3:$CF$200,65,FALSE)</f>
        <v>0</v>
      </c>
      <c r="BO8" s="31">
        <f>VLOOKUP($A8,'Nagradna igra-posiljke 2018'!$A$3:$CF$200,66,FALSE)</f>
        <v>0</v>
      </c>
      <c r="BP8" s="31">
        <f>VLOOKUP($A8,'Nagradna igra-posiljke 2018'!$A$3:$CF$200,67,FALSE)</f>
        <v>0</v>
      </c>
      <c r="BQ8" s="31">
        <f>VLOOKUP($A8,'Nagradna igra-posiljke 2018'!$A$3:$CF$200,68,FALSE)</f>
        <v>0</v>
      </c>
      <c r="BR8" s="31">
        <f>VLOOKUP($A8,'Nagradna igra-posiljke 2018'!$A$3:$CF$200,69,FALSE)</f>
        <v>0</v>
      </c>
      <c r="BS8" s="31">
        <f>VLOOKUP($A8,'Nagradna igra-posiljke 2018'!$A$3:$CF$200,70,FALSE)</f>
        <v>0</v>
      </c>
      <c r="BT8" s="31">
        <f>VLOOKUP($A8,'Nagradna igra-posiljke 2018'!$A$3:$CF$200,71,FALSE)</f>
        <v>0</v>
      </c>
      <c r="BU8" s="31">
        <f>VLOOKUP($A8,'Nagradna igra-posiljke 2018'!$A$3:$CF$200,72,FALSE)</f>
        <v>0</v>
      </c>
      <c r="BV8" s="31">
        <f>VLOOKUP($A8,'Nagradna igra-posiljke 2018'!$A$3:$CF$200,73,FALSE)</f>
        <v>0</v>
      </c>
      <c r="BW8" s="31">
        <f>VLOOKUP($A8,'Nagradna igra-posiljke 2018'!$A$3:$CF$200,74,FALSE)</f>
        <v>0</v>
      </c>
      <c r="BX8" s="31">
        <f>VLOOKUP($A8,'Nagradna igra-posiljke 2018'!$A$3:$CF$200,75,FALSE)</f>
        <v>0</v>
      </c>
      <c r="BY8" s="31">
        <f>VLOOKUP($A8,'Nagradna igra-posiljke 2018'!$A$3:$CF$200,76,FALSE)</f>
        <v>0</v>
      </c>
      <c r="BZ8" s="31">
        <f>VLOOKUP($A8,'Nagradna igra-posiljke 2018'!$A$3:$CF$200,77,FALSE)</f>
        <v>0</v>
      </c>
      <c r="CA8" s="31">
        <f>VLOOKUP($A8,'Nagradna igra-posiljke 2018'!$A$3:$CF$200,78,FALSE)</f>
        <v>0</v>
      </c>
      <c r="CB8" s="31">
        <f>VLOOKUP($A8,'Nagradna igra-posiljke 2018'!$A$3:$CF$200,79,FALSE)</f>
        <v>0</v>
      </c>
      <c r="CC8" s="31">
        <f>VLOOKUP($A8,'Nagradna igra-posiljke 2018'!$A$3:$CF$200,80,FALSE)</f>
        <v>0</v>
      </c>
      <c r="CD8" s="31">
        <f>VLOOKUP($A8,'Nagradna igra-posiljke 2018'!$A$3:$CF$200,81,FALSE)</f>
        <v>0</v>
      </c>
      <c r="CE8" s="31">
        <f>VLOOKUP($A8,'Nagradna igra-posiljke 2018'!$A$3:$CF$200,82,FALSE)</f>
        <v>0</v>
      </c>
      <c r="CF8" s="31">
        <f>VLOOKUP($A8,'Nagradna igra-posiljke 2018'!$A$3:$CF$200,83,FALSE)</f>
        <v>0</v>
      </c>
      <c r="CG8" s="31">
        <f>VLOOKUP($A8,'Nagradna igra-posiljke 2018'!$A$3:$CF$200,84,FALSE)</f>
        <v>0</v>
      </c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</row>
    <row r="9" spans="1:203" s="2" customFormat="1" ht="13.5" customHeight="1">
      <c r="A9" s="50">
        <v>71196</v>
      </c>
      <c r="B9" s="13" t="s">
        <v>63</v>
      </c>
      <c r="C9" s="13" t="s">
        <v>205</v>
      </c>
      <c r="D9" s="42">
        <v>8837</v>
      </c>
      <c r="E9" s="42">
        <v>28966</v>
      </c>
      <c r="F9" s="46">
        <f>E9/E$1</f>
        <v>0.62837060980107162</v>
      </c>
      <c r="G9" s="47">
        <f>D9*F9</f>
        <v>5552.9110788120697</v>
      </c>
      <c r="H9" s="46">
        <f>+J9/D9</f>
        <v>8.9295009618648855</v>
      </c>
      <c r="I9" s="49">
        <f>+H9/F9</f>
        <v>14.210564311229913</v>
      </c>
      <c r="J9" s="44">
        <f>10*K9</f>
        <v>78910</v>
      </c>
      <c r="K9" s="44">
        <f>+SUM(L9:CG9)</f>
        <v>7891</v>
      </c>
      <c r="L9" s="31">
        <f>VLOOKUP(A9,'Nagradna igra-posiljke 2018'!$A$3:$W$200,11,FALSE)</f>
        <v>0</v>
      </c>
      <c r="M9" s="31">
        <f>VLOOKUP(A9,'Nagradna igra-posiljke 2018'!$A$3:$W$200,12,FALSE)</f>
        <v>0</v>
      </c>
      <c r="N9" s="31">
        <f>VLOOKUP(A9,'Nagradna igra-posiljke 2018'!$A$3:$W$200,13,FALSE)</f>
        <v>2</v>
      </c>
      <c r="O9" s="31">
        <f>VLOOKUP(A9,'Nagradna igra-posiljke 2018'!$A$3:$W$200,14,FALSE)</f>
        <v>1</v>
      </c>
      <c r="P9" s="31">
        <f>VLOOKUP(A9,'Nagradna igra-posiljke 2018'!$A$3:$W$200,15,FALSE)</f>
        <v>1</v>
      </c>
      <c r="Q9" s="31">
        <f>VLOOKUP(A9,'Nagradna igra-posiljke 2018'!$A$3:$W$200,16,FALSE)</f>
        <v>14</v>
      </c>
      <c r="R9" s="31">
        <f>VLOOKUP(A9,'Nagradna igra-posiljke 2018'!$A$3:$W$200,17,FALSE)</f>
        <v>6</v>
      </c>
      <c r="S9" s="31">
        <f>VLOOKUP(A9,'Nagradna igra-posiljke 2018'!$A$3:$W$200,18,FALSE)</f>
        <v>6</v>
      </c>
      <c r="T9" s="31">
        <f>VLOOKUP(A9,'Nagradna igra-posiljke 2018'!$A$3:$W$200,19,FALSE)</f>
        <v>22</v>
      </c>
      <c r="U9" s="31">
        <f>VLOOKUP(A9,'Nagradna igra-posiljke 2018'!$A$3:$W$200,20,FALSE)</f>
        <v>69</v>
      </c>
      <c r="V9" s="31">
        <f>VLOOKUP(A9,'Nagradna igra-posiljke 2018'!$A$3:$W$200,21,FALSE)</f>
        <v>36</v>
      </c>
      <c r="W9" s="31">
        <f>VLOOKUP(A9,'Nagradna igra-posiljke 2018'!$A$3:$W$200,22,FALSE)</f>
        <v>47</v>
      </c>
      <c r="X9" s="31">
        <f>VLOOKUP(A9,'Nagradna igra-posiljke 2018'!$A$3:$W$200,23,FALSE)</f>
        <v>51</v>
      </c>
      <c r="Y9" s="31">
        <f>VLOOKUP(A9,'Nagradna igra-posiljke 2018'!$A$3:$CF$200,24,FALSE)</f>
        <v>177</v>
      </c>
      <c r="Z9" s="31">
        <f>VLOOKUP(A9,'Nagradna igra-posiljke 2018'!$A$3:$CF$200,25,FALSE)</f>
        <v>152</v>
      </c>
      <c r="AA9" s="31">
        <f>VLOOKUP(A9,'Nagradna igra-posiljke 2018'!$A$3:$CF$200,26,FALSE)</f>
        <v>179</v>
      </c>
      <c r="AB9" s="31">
        <f>VLOOKUP(A9,'Nagradna igra-posiljke 2018'!$A$3:$CF$200,27,FALSE)</f>
        <v>207</v>
      </c>
      <c r="AC9" s="31">
        <f>VLOOKUP(A9,'Nagradna igra-posiljke 2018'!$A$3:$CF$200,28,FALSE)</f>
        <v>210</v>
      </c>
      <c r="AD9" s="31">
        <f>VLOOKUP(A9,'Nagradna igra-posiljke 2018'!$A$3:$CF$200,29,FALSE)</f>
        <v>102</v>
      </c>
      <c r="AE9" s="31">
        <f>VLOOKUP(A9,'Nagradna igra-posiljke 2018'!$A$3:$CF$200,30,FALSE)</f>
        <v>390</v>
      </c>
      <c r="AF9" s="31">
        <f>VLOOKUP(A9,'Nagradna igra-posiljke 2018'!$A$3:$CF$200,31,FALSE)</f>
        <v>469</v>
      </c>
      <c r="AG9" s="31">
        <f>VLOOKUP($A9,'Nagradna igra-posiljke 2018'!$A$3:$CF$200,32,FALSE)</f>
        <v>298</v>
      </c>
      <c r="AH9" s="31">
        <f>VLOOKUP($A9,'Nagradna igra-posiljke 2018'!$A$3:$CF$200,33,FALSE)</f>
        <v>480</v>
      </c>
      <c r="AI9" s="31">
        <f>VLOOKUP($A9,'Nagradna igra-posiljke 2018'!$A$3:$CF$200,34,FALSE)</f>
        <v>184</v>
      </c>
      <c r="AJ9" s="31">
        <f>VLOOKUP($A9,'Nagradna igra-posiljke 2018'!$A$3:$CF$200,35,FALSE)</f>
        <v>31</v>
      </c>
      <c r="AK9" s="31">
        <f>VLOOKUP($A9,'Nagradna igra-posiljke 2018'!$A$3:$CF$200,36,FALSE)</f>
        <v>97</v>
      </c>
      <c r="AL9" s="31">
        <f>VLOOKUP($A9,'Nagradna igra-posiljke 2018'!$A$3:$CF$200,37,FALSE)</f>
        <v>164</v>
      </c>
      <c r="AM9" s="31">
        <f>VLOOKUP($A9,'Nagradna igra-posiljke 2018'!$A$3:$CF$200,38,FALSE)</f>
        <v>293</v>
      </c>
      <c r="AN9" s="31">
        <f>VLOOKUP($A9,'Nagradna igra-posiljke 2018'!$A$3:$CF$200,39,FALSE)</f>
        <v>320</v>
      </c>
      <c r="AO9" s="31">
        <f>VLOOKUP($A9,'Nagradna igra-posiljke 2018'!$A$3:$CF$200,40,FALSE)</f>
        <v>285</v>
      </c>
      <c r="AP9" s="31">
        <f>VLOOKUP($A9,'Nagradna igra-posiljke 2018'!$A$3:$CF$200,41,FALSE)</f>
        <v>83</v>
      </c>
      <c r="AQ9" s="31">
        <f>VLOOKUP($A9,'Nagradna igra-posiljke 2018'!$A$3:$CF$200,42,FALSE)</f>
        <v>278</v>
      </c>
      <c r="AR9" s="31">
        <f>VLOOKUP($A9,'Nagradna igra-posiljke 2018'!$A$3:$CF$200,43,FALSE)</f>
        <v>304</v>
      </c>
      <c r="AS9" s="31">
        <f>VLOOKUP($A9,'Nagradna igra-posiljke 2018'!$A$3:$CF$200,44,FALSE)</f>
        <v>326</v>
      </c>
      <c r="AT9" s="31">
        <f>VLOOKUP($A9,'Nagradna igra-posiljke 2018'!$A$3:$CF$200,45,FALSE)</f>
        <v>440</v>
      </c>
      <c r="AU9" s="31">
        <f>VLOOKUP($A9,'Nagradna igra-posiljke 2018'!$A$3:$CF$200,46,FALSE)</f>
        <v>342</v>
      </c>
      <c r="AV9" s="31">
        <f>VLOOKUP($A9,'Nagradna igra-posiljke 2018'!$A$3:$CF$200,47,FALSE)</f>
        <v>72</v>
      </c>
      <c r="AW9" s="31">
        <f>VLOOKUP($A9,'Nagradna igra-posiljke 2018'!$A$3:$CF$200,48,FALSE)</f>
        <v>236</v>
      </c>
      <c r="AX9" s="31">
        <f>VLOOKUP($A9,'Nagradna igra-posiljke 2018'!$A$3:$CF$200,49,FALSE)</f>
        <v>285</v>
      </c>
      <c r="AY9" s="31">
        <f>VLOOKUP($A9,'Nagradna igra-posiljke 2018'!$A$3:$CF$200,50,FALSE)</f>
        <v>330</v>
      </c>
      <c r="AZ9" s="31">
        <f>VLOOKUP($A9,'Nagradna igra-posiljke 2018'!$A$3:$CF$200,51,FALSE)</f>
        <v>375</v>
      </c>
      <c r="BA9" s="31">
        <f>VLOOKUP($A9,'Nagradna igra-posiljke 2018'!$A$3:$CF$200,52,FALSE)</f>
        <v>317</v>
      </c>
      <c r="BB9" s="31">
        <f>VLOOKUP($A9,'Nagradna igra-posiljke 2018'!$A$3:$CF$200,53,FALSE)</f>
        <v>123</v>
      </c>
      <c r="BC9" s="31">
        <f>VLOOKUP($A9,'Nagradna igra-posiljke 2018'!$A$3:$CF$200,54,FALSE)</f>
        <v>87</v>
      </c>
      <c r="BD9" s="31">
        <f>VLOOKUP($A9,'Nagradna igra-posiljke 2018'!$A$3:$CF$200,55,FALSE)</f>
        <v>0</v>
      </c>
      <c r="BE9" s="31">
        <f>VLOOKUP($A9,'Nagradna igra-posiljke 2018'!$A$3:$CF$200,56,FALSE)</f>
        <v>0</v>
      </c>
      <c r="BF9" s="31">
        <f>VLOOKUP($A9,'Nagradna igra-posiljke 2018'!$A$3:$CF$200,57,FALSE)</f>
        <v>0</v>
      </c>
      <c r="BG9" s="31">
        <f>VLOOKUP($A9,'Nagradna igra-posiljke 2018'!$A$3:$CF$200,58,FALSE)</f>
        <v>0</v>
      </c>
      <c r="BH9" s="31">
        <f>VLOOKUP($A9,'Nagradna igra-posiljke 2018'!$A$3:$CF$200,59,FALSE)</f>
        <v>0</v>
      </c>
      <c r="BI9" s="31">
        <f>VLOOKUP($A9,'Nagradna igra-posiljke 2018'!$A$3:$CF$200,60,FALSE)</f>
        <v>0</v>
      </c>
      <c r="BJ9" s="31">
        <f>VLOOKUP($A9,'Nagradna igra-posiljke 2018'!$A$3:$CF$200,61,FALSE)</f>
        <v>0</v>
      </c>
      <c r="BK9" s="31">
        <f>VLOOKUP($A9,'Nagradna igra-posiljke 2018'!$A$3:$CF$200,62,FALSE)</f>
        <v>0</v>
      </c>
      <c r="BL9" s="31">
        <f>VLOOKUP($A9,'Nagradna igra-posiljke 2018'!$A$3:$CF$200,63,FALSE)</f>
        <v>0</v>
      </c>
      <c r="BM9" s="31">
        <f>VLOOKUP($A9,'Nagradna igra-posiljke 2018'!$A$3:$CF$200,64,FALSE)</f>
        <v>0</v>
      </c>
      <c r="BN9" s="31">
        <f>VLOOKUP($A9,'Nagradna igra-posiljke 2018'!$A$3:$CF$200,65,FALSE)</f>
        <v>0</v>
      </c>
      <c r="BO9" s="31">
        <f>VLOOKUP($A9,'Nagradna igra-posiljke 2018'!$A$3:$CF$200,66,FALSE)</f>
        <v>0</v>
      </c>
      <c r="BP9" s="31">
        <f>VLOOKUP($A9,'Nagradna igra-posiljke 2018'!$A$3:$CF$200,67,FALSE)</f>
        <v>0</v>
      </c>
      <c r="BQ9" s="31">
        <f>VLOOKUP($A9,'Nagradna igra-posiljke 2018'!$A$3:$CF$200,68,FALSE)</f>
        <v>0</v>
      </c>
      <c r="BR9" s="31">
        <f>VLOOKUP($A9,'Nagradna igra-posiljke 2018'!$A$3:$CF$200,69,FALSE)</f>
        <v>0</v>
      </c>
      <c r="BS9" s="31">
        <f>VLOOKUP($A9,'Nagradna igra-posiljke 2018'!$A$3:$CF$200,70,FALSE)</f>
        <v>0</v>
      </c>
      <c r="BT9" s="31">
        <f>VLOOKUP($A9,'Nagradna igra-posiljke 2018'!$A$3:$CF$200,71,FALSE)</f>
        <v>0</v>
      </c>
      <c r="BU9" s="31">
        <f>VLOOKUP($A9,'Nagradna igra-posiljke 2018'!$A$3:$CF$200,72,FALSE)</f>
        <v>0</v>
      </c>
      <c r="BV9" s="31">
        <f>VLOOKUP($A9,'Nagradna igra-posiljke 2018'!$A$3:$CF$200,73,FALSE)</f>
        <v>0</v>
      </c>
      <c r="BW9" s="31">
        <f>VLOOKUP($A9,'Nagradna igra-posiljke 2018'!$A$3:$CF$200,74,FALSE)</f>
        <v>0</v>
      </c>
      <c r="BX9" s="31">
        <f>VLOOKUP($A9,'Nagradna igra-posiljke 2018'!$A$3:$CF$200,75,FALSE)</f>
        <v>0</v>
      </c>
      <c r="BY9" s="31">
        <f>VLOOKUP($A9,'Nagradna igra-posiljke 2018'!$A$3:$CF$200,76,FALSE)</f>
        <v>0</v>
      </c>
      <c r="BZ9" s="31">
        <f>VLOOKUP($A9,'Nagradna igra-posiljke 2018'!$A$3:$CF$200,77,FALSE)</f>
        <v>0</v>
      </c>
      <c r="CA9" s="31">
        <f>VLOOKUP($A9,'Nagradna igra-posiljke 2018'!$A$3:$CF$200,78,FALSE)</f>
        <v>0</v>
      </c>
      <c r="CB9" s="31">
        <f>VLOOKUP($A9,'Nagradna igra-posiljke 2018'!$A$3:$CF$200,79,FALSE)</f>
        <v>0</v>
      </c>
      <c r="CC9" s="31">
        <f>VLOOKUP($A9,'Nagradna igra-posiljke 2018'!$A$3:$CF$200,80,FALSE)</f>
        <v>0</v>
      </c>
      <c r="CD9" s="31">
        <f>VLOOKUP($A9,'Nagradna igra-posiljke 2018'!$A$3:$CF$200,81,FALSE)</f>
        <v>0</v>
      </c>
      <c r="CE9" s="31">
        <f>VLOOKUP($A9,'Nagradna igra-posiljke 2018'!$A$3:$CF$200,82,FALSE)</f>
        <v>0</v>
      </c>
      <c r="CF9" s="31">
        <f>VLOOKUP($A9,'Nagradna igra-posiljke 2018'!$A$3:$CF$200,83,FALSE)</f>
        <v>0</v>
      </c>
      <c r="CG9" s="31">
        <f>VLOOKUP($A9,'Nagradna igra-posiljke 2018'!$A$3:$CF$200,84,FALSE)</f>
        <v>0</v>
      </c>
    </row>
    <row r="10" spans="1:203" s="3" customFormat="1" ht="13.5" customHeight="1">
      <c r="A10" s="50">
        <v>80080</v>
      </c>
      <c r="B10" s="13" t="s">
        <v>10</v>
      </c>
      <c r="C10" s="13" t="s">
        <v>205</v>
      </c>
      <c r="D10" s="42">
        <v>12952</v>
      </c>
      <c r="E10" s="42">
        <v>30890</v>
      </c>
      <c r="F10" s="46">
        <f>E10/E$1</f>
        <v>0.67010868386229039</v>
      </c>
      <c r="G10" s="47">
        <f>D10*F10</f>
        <v>8679.2476733843851</v>
      </c>
      <c r="H10" s="46">
        <f>+J10/D10</f>
        <v>9.0526559604694263</v>
      </c>
      <c r="I10" s="49">
        <f>+H10/F10</f>
        <v>13.509235409833575</v>
      </c>
      <c r="J10" s="44">
        <f>10*K10</f>
        <v>117250</v>
      </c>
      <c r="K10" s="44">
        <f>+SUM(L10:CG10)</f>
        <v>11725</v>
      </c>
      <c r="L10" s="31">
        <f>VLOOKUP(A10,'Nagradna igra-posiljke 2018'!$A$3:$W$200,11,FALSE)</f>
        <v>0</v>
      </c>
      <c r="M10" s="31">
        <f>VLOOKUP(A10,'Nagradna igra-posiljke 2018'!$A$3:$W$200,12,FALSE)</f>
        <v>2</v>
      </c>
      <c r="N10" s="31">
        <f>VLOOKUP(A10,'Nagradna igra-posiljke 2018'!$A$3:$W$200,13,FALSE)</f>
        <v>0</v>
      </c>
      <c r="O10" s="31">
        <f>VLOOKUP(A10,'Nagradna igra-posiljke 2018'!$A$3:$W$200,14,FALSE)</f>
        <v>1</v>
      </c>
      <c r="P10" s="31">
        <f>VLOOKUP(A10,'Nagradna igra-posiljke 2018'!$A$3:$W$200,15,FALSE)</f>
        <v>6</v>
      </c>
      <c r="Q10" s="31">
        <f>VLOOKUP(A10,'Nagradna igra-posiljke 2018'!$A$3:$W$200,16,FALSE)</f>
        <v>4</v>
      </c>
      <c r="R10" s="31">
        <f>VLOOKUP(A10,'Nagradna igra-posiljke 2018'!$A$3:$W$200,17,FALSE)</f>
        <v>12</v>
      </c>
      <c r="S10" s="31">
        <f>VLOOKUP(A10,'Nagradna igra-posiljke 2018'!$A$3:$W$200,18,FALSE)</f>
        <v>7</v>
      </c>
      <c r="T10" s="31">
        <f>VLOOKUP(A10,'Nagradna igra-posiljke 2018'!$A$3:$W$200,19,FALSE)</f>
        <v>2</v>
      </c>
      <c r="U10" s="31">
        <f>VLOOKUP(A10,'Nagradna igra-posiljke 2018'!$A$3:$W$200,20,FALSE)</f>
        <v>128</v>
      </c>
      <c r="V10" s="31">
        <f>VLOOKUP(A10,'Nagradna igra-posiljke 2018'!$A$3:$W$200,21,FALSE)</f>
        <v>32</v>
      </c>
      <c r="W10" s="31">
        <f>VLOOKUP(A10,'Nagradna igra-posiljke 2018'!$A$3:$W$200,22,FALSE)</f>
        <v>132</v>
      </c>
      <c r="X10" s="31">
        <f>VLOOKUP(A10,'Nagradna igra-posiljke 2018'!$A$3:$W$200,23,FALSE)</f>
        <v>30</v>
      </c>
      <c r="Y10" s="31">
        <f>VLOOKUP(A10,'Nagradna igra-posiljke 2018'!$A$3:$CF$200,24,FALSE)</f>
        <v>324</v>
      </c>
      <c r="Z10" s="31">
        <f>VLOOKUP(A10,'Nagradna igra-posiljke 2018'!$A$3:$CF$200,25,FALSE)</f>
        <v>211</v>
      </c>
      <c r="AA10" s="31">
        <f>VLOOKUP(A10,'Nagradna igra-posiljke 2018'!$A$3:$CF$200,26,FALSE)</f>
        <v>206</v>
      </c>
      <c r="AB10" s="31">
        <f>VLOOKUP(A10,'Nagradna igra-posiljke 2018'!$A$3:$CF$200,27,FALSE)</f>
        <v>229</v>
      </c>
      <c r="AC10" s="31">
        <f>VLOOKUP(A10,'Nagradna igra-posiljke 2018'!$A$3:$CF$200,28,FALSE)</f>
        <v>333</v>
      </c>
      <c r="AD10" s="31">
        <f>VLOOKUP(A10,'Nagradna igra-posiljke 2018'!$A$3:$CF$200,29,FALSE)</f>
        <v>43</v>
      </c>
      <c r="AE10" s="31">
        <f>VLOOKUP(A10,'Nagradna igra-posiljke 2018'!$A$3:$CF$200,30,FALSE)</f>
        <v>505</v>
      </c>
      <c r="AF10" s="31">
        <f>VLOOKUP(A10,'Nagradna igra-posiljke 2018'!$A$3:$CF$200,31,FALSE)</f>
        <v>309</v>
      </c>
      <c r="AG10" s="31">
        <f>VLOOKUP($A10,'Nagradna igra-posiljke 2018'!$A$3:$CF$200,32,FALSE)</f>
        <v>717</v>
      </c>
      <c r="AH10" s="31">
        <f>VLOOKUP($A10,'Nagradna igra-posiljke 2018'!$A$3:$CF$200,33,FALSE)</f>
        <v>400</v>
      </c>
      <c r="AI10" s="31">
        <f>VLOOKUP($A10,'Nagradna igra-posiljke 2018'!$A$3:$CF$200,34,FALSE)</f>
        <v>199</v>
      </c>
      <c r="AJ10" s="31">
        <f>VLOOKUP($A10,'Nagradna igra-posiljke 2018'!$A$3:$CF$200,35,FALSE)</f>
        <v>62</v>
      </c>
      <c r="AK10" s="31">
        <f>VLOOKUP($A10,'Nagradna igra-posiljke 2018'!$A$3:$CF$200,36,FALSE)</f>
        <v>249</v>
      </c>
      <c r="AL10" s="31">
        <f>VLOOKUP($A10,'Nagradna igra-posiljke 2018'!$A$3:$CF$200,37,FALSE)</f>
        <v>342</v>
      </c>
      <c r="AM10" s="31">
        <f>VLOOKUP($A10,'Nagradna igra-posiljke 2018'!$A$3:$CF$200,38,FALSE)</f>
        <v>386</v>
      </c>
      <c r="AN10" s="31">
        <f>VLOOKUP($A10,'Nagradna igra-posiljke 2018'!$A$3:$CF$200,39,FALSE)</f>
        <v>529</v>
      </c>
      <c r="AO10" s="31">
        <f>VLOOKUP($A10,'Nagradna igra-posiljke 2018'!$A$3:$CF$200,40,FALSE)</f>
        <v>409</v>
      </c>
      <c r="AP10" s="31">
        <f>VLOOKUP($A10,'Nagradna igra-posiljke 2018'!$A$3:$CF$200,41,FALSE)</f>
        <v>47</v>
      </c>
      <c r="AQ10" s="31">
        <f>VLOOKUP($A10,'Nagradna igra-posiljke 2018'!$A$3:$CF$200,42,FALSE)</f>
        <v>434</v>
      </c>
      <c r="AR10" s="31">
        <f>VLOOKUP($A10,'Nagradna igra-posiljke 2018'!$A$3:$CF$200,43,FALSE)</f>
        <v>459</v>
      </c>
      <c r="AS10" s="31">
        <f>VLOOKUP($A10,'Nagradna igra-posiljke 2018'!$A$3:$CF$200,44,FALSE)</f>
        <v>518</v>
      </c>
      <c r="AT10" s="31">
        <f>VLOOKUP($A10,'Nagradna igra-posiljke 2018'!$A$3:$CF$200,45,FALSE)</f>
        <v>795</v>
      </c>
      <c r="AU10" s="31">
        <f>VLOOKUP($A10,'Nagradna igra-posiljke 2018'!$A$3:$CF$200,46,FALSE)</f>
        <v>511</v>
      </c>
      <c r="AV10" s="31">
        <f>VLOOKUP($A10,'Nagradna igra-posiljke 2018'!$A$3:$CF$200,47,FALSE)</f>
        <v>42</v>
      </c>
      <c r="AW10" s="31">
        <f>VLOOKUP($A10,'Nagradna igra-posiljke 2018'!$A$3:$CF$200,48,FALSE)</f>
        <v>432</v>
      </c>
      <c r="AX10" s="31">
        <f>VLOOKUP($A10,'Nagradna igra-posiljke 2018'!$A$3:$CF$200,49,FALSE)</f>
        <v>546</v>
      </c>
      <c r="AY10" s="31">
        <f>VLOOKUP($A10,'Nagradna igra-posiljke 2018'!$A$3:$CF$200,50,FALSE)</f>
        <v>650</v>
      </c>
      <c r="AZ10" s="31">
        <f>VLOOKUP($A10,'Nagradna igra-posiljke 2018'!$A$3:$CF$200,51,FALSE)</f>
        <v>779</v>
      </c>
      <c r="BA10" s="31">
        <f>VLOOKUP($A10,'Nagradna igra-posiljke 2018'!$A$3:$CF$200,52,FALSE)</f>
        <v>404</v>
      </c>
      <c r="BB10" s="31">
        <f>VLOOKUP($A10,'Nagradna igra-posiljke 2018'!$A$3:$CF$200,53,FALSE)</f>
        <v>56</v>
      </c>
      <c r="BC10" s="31">
        <f>VLOOKUP($A10,'Nagradna igra-posiljke 2018'!$A$3:$CF$200,54,FALSE)</f>
        <v>243</v>
      </c>
      <c r="BD10" s="31">
        <f>VLOOKUP($A10,'Nagradna igra-posiljke 2018'!$A$3:$CF$200,55,FALSE)</f>
        <v>0</v>
      </c>
      <c r="BE10" s="31">
        <f>VLOOKUP($A10,'Nagradna igra-posiljke 2018'!$A$3:$CF$200,56,FALSE)</f>
        <v>0</v>
      </c>
      <c r="BF10" s="31">
        <f>VLOOKUP($A10,'Nagradna igra-posiljke 2018'!$A$3:$CF$200,57,FALSE)</f>
        <v>0</v>
      </c>
      <c r="BG10" s="31">
        <f>VLOOKUP($A10,'Nagradna igra-posiljke 2018'!$A$3:$CF$200,58,FALSE)</f>
        <v>0</v>
      </c>
      <c r="BH10" s="31">
        <f>VLOOKUP($A10,'Nagradna igra-posiljke 2018'!$A$3:$CF$200,59,FALSE)</f>
        <v>0</v>
      </c>
      <c r="BI10" s="31">
        <f>VLOOKUP($A10,'Nagradna igra-posiljke 2018'!$A$3:$CF$200,60,FALSE)</f>
        <v>0</v>
      </c>
      <c r="BJ10" s="31">
        <f>VLOOKUP($A10,'Nagradna igra-posiljke 2018'!$A$3:$CF$200,61,FALSE)</f>
        <v>0</v>
      </c>
      <c r="BK10" s="31">
        <f>VLOOKUP($A10,'Nagradna igra-posiljke 2018'!$A$3:$CF$200,62,FALSE)</f>
        <v>0</v>
      </c>
      <c r="BL10" s="31">
        <f>VLOOKUP($A10,'Nagradna igra-posiljke 2018'!$A$3:$CF$200,63,FALSE)</f>
        <v>0</v>
      </c>
      <c r="BM10" s="31">
        <f>VLOOKUP($A10,'Nagradna igra-posiljke 2018'!$A$3:$CF$200,64,FALSE)</f>
        <v>0</v>
      </c>
      <c r="BN10" s="31">
        <f>VLOOKUP($A10,'Nagradna igra-posiljke 2018'!$A$3:$CF$200,65,FALSE)</f>
        <v>0</v>
      </c>
      <c r="BO10" s="31">
        <f>VLOOKUP($A10,'Nagradna igra-posiljke 2018'!$A$3:$CF$200,66,FALSE)</f>
        <v>0</v>
      </c>
      <c r="BP10" s="31">
        <f>VLOOKUP($A10,'Nagradna igra-posiljke 2018'!$A$3:$CF$200,67,FALSE)</f>
        <v>0</v>
      </c>
      <c r="BQ10" s="31">
        <f>VLOOKUP($A10,'Nagradna igra-posiljke 2018'!$A$3:$CF$200,68,FALSE)</f>
        <v>0</v>
      </c>
      <c r="BR10" s="31">
        <f>VLOOKUP($A10,'Nagradna igra-posiljke 2018'!$A$3:$CF$200,69,FALSE)</f>
        <v>0</v>
      </c>
      <c r="BS10" s="31">
        <f>VLOOKUP($A10,'Nagradna igra-posiljke 2018'!$A$3:$CF$200,70,FALSE)</f>
        <v>0</v>
      </c>
      <c r="BT10" s="31">
        <f>VLOOKUP($A10,'Nagradna igra-posiljke 2018'!$A$3:$CF$200,71,FALSE)</f>
        <v>0</v>
      </c>
      <c r="BU10" s="31">
        <f>VLOOKUP($A10,'Nagradna igra-posiljke 2018'!$A$3:$CF$200,72,FALSE)</f>
        <v>0</v>
      </c>
      <c r="BV10" s="31">
        <f>VLOOKUP($A10,'Nagradna igra-posiljke 2018'!$A$3:$CF$200,73,FALSE)</f>
        <v>0</v>
      </c>
      <c r="BW10" s="31">
        <f>VLOOKUP($A10,'Nagradna igra-posiljke 2018'!$A$3:$CF$200,74,FALSE)</f>
        <v>0</v>
      </c>
      <c r="BX10" s="31">
        <f>VLOOKUP($A10,'Nagradna igra-posiljke 2018'!$A$3:$CF$200,75,FALSE)</f>
        <v>0</v>
      </c>
      <c r="BY10" s="31">
        <f>VLOOKUP($A10,'Nagradna igra-posiljke 2018'!$A$3:$CF$200,76,FALSE)</f>
        <v>0</v>
      </c>
      <c r="BZ10" s="31">
        <f>VLOOKUP($A10,'Nagradna igra-posiljke 2018'!$A$3:$CF$200,77,FALSE)</f>
        <v>0</v>
      </c>
      <c r="CA10" s="31">
        <f>VLOOKUP($A10,'Nagradna igra-posiljke 2018'!$A$3:$CF$200,78,FALSE)</f>
        <v>0</v>
      </c>
      <c r="CB10" s="31">
        <f>VLOOKUP($A10,'Nagradna igra-posiljke 2018'!$A$3:$CF$200,79,FALSE)</f>
        <v>0</v>
      </c>
      <c r="CC10" s="31">
        <f>VLOOKUP($A10,'Nagradna igra-posiljke 2018'!$A$3:$CF$200,80,FALSE)</f>
        <v>0</v>
      </c>
      <c r="CD10" s="31">
        <f>VLOOKUP($A10,'Nagradna igra-posiljke 2018'!$A$3:$CF$200,81,FALSE)</f>
        <v>0</v>
      </c>
      <c r="CE10" s="31">
        <f>VLOOKUP($A10,'Nagradna igra-posiljke 2018'!$A$3:$CF$200,82,FALSE)</f>
        <v>0</v>
      </c>
      <c r="CF10" s="31">
        <f>VLOOKUP($A10,'Nagradna igra-posiljke 2018'!$A$3:$CF$200,83,FALSE)</f>
        <v>0</v>
      </c>
      <c r="CG10" s="31">
        <f>VLOOKUP($A10,'Nagradna igra-posiljke 2018'!$A$3:$CF$200,84,FALSE)</f>
        <v>0</v>
      </c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</row>
    <row r="11" spans="1:203" s="2" customFormat="1" ht="13.5" customHeight="1">
      <c r="A11" s="50">
        <v>80454</v>
      </c>
      <c r="B11" s="13" t="s">
        <v>18</v>
      </c>
      <c r="C11" s="13" t="s">
        <v>205</v>
      </c>
      <c r="D11" s="42">
        <v>15165</v>
      </c>
      <c r="E11" s="42">
        <v>33059</v>
      </c>
      <c r="F11" s="46">
        <f>E11/E$1</f>
        <v>0.71716163741675165</v>
      </c>
      <c r="G11" s="47">
        <f>D11*F11</f>
        <v>10875.756231425039</v>
      </c>
      <c r="H11" s="46">
        <f>+J11/D11</f>
        <v>9.0214309264754373</v>
      </c>
      <c r="I11" s="49">
        <f>+H11/F11</f>
        <v>12.57935513529563</v>
      </c>
      <c r="J11" s="44">
        <f>10*K11</f>
        <v>136810</v>
      </c>
      <c r="K11" s="44">
        <f>+SUM(L11:CG11)</f>
        <v>13681</v>
      </c>
      <c r="L11" s="31">
        <f>VLOOKUP(A11,'Nagradna igra-posiljke 2018'!$A$3:$W$200,11,FALSE)</f>
        <v>0</v>
      </c>
      <c r="M11" s="31">
        <f>VLOOKUP(A11,'Nagradna igra-posiljke 2018'!$A$3:$W$200,12,FALSE)</f>
        <v>0</v>
      </c>
      <c r="N11" s="31">
        <f>VLOOKUP(A11,'Nagradna igra-posiljke 2018'!$A$3:$W$200,13,FALSE)</f>
        <v>0</v>
      </c>
      <c r="O11" s="31">
        <f>VLOOKUP(A11,'Nagradna igra-posiljke 2018'!$A$3:$W$200,14,FALSE)</f>
        <v>23</v>
      </c>
      <c r="P11" s="31">
        <f>VLOOKUP(A11,'Nagradna igra-posiljke 2018'!$A$3:$W$200,15,FALSE)</f>
        <v>7</v>
      </c>
      <c r="Q11" s="31">
        <f>VLOOKUP(A11,'Nagradna igra-posiljke 2018'!$A$3:$W$200,16,FALSE)</f>
        <v>10</v>
      </c>
      <c r="R11" s="31">
        <f>VLOOKUP(A11,'Nagradna igra-posiljke 2018'!$A$3:$W$200,17,FALSE)</f>
        <v>20</v>
      </c>
      <c r="S11" s="31">
        <f>VLOOKUP(A11,'Nagradna igra-posiljke 2018'!$A$3:$W$200,18,FALSE)</f>
        <v>29</v>
      </c>
      <c r="T11" s="31">
        <f>VLOOKUP(A11,'Nagradna igra-posiljke 2018'!$A$3:$W$200,19,FALSE)</f>
        <v>10</v>
      </c>
      <c r="U11" s="31">
        <f>VLOOKUP(A11,'Nagradna igra-posiljke 2018'!$A$3:$W$200,20,FALSE)</f>
        <v>101</v>
      </c>
      <c r="V11" s="31">
        <f>VLOOKUP(A11,'Nagradna igra-posiljke 2018'!$A$3:$W$200,21,FALSE)</f>
        <v>77</v>
      </c>
      <c r="W11" s="31">
        <f>VLOOKUP(A11,'Nagradna igra-posiljke 2018'!$A$3:$W$200,22,FALSE)</f>
        <v>133</v>
      </c>
      <c r="X11" s="31">
        <f>VLOOKUP(A11,'Nagradna igra-posiljke 2018'!$A$3:$W$200,23,FALSE)</f>
        <v>59</v>
      </c>
      <c r="Y11" s="31">
        <f>VLOOKUP(A11,'Nagradna igra-posiljke 2018'!$A$3:$CF$200,24,FALSE)</f>
        <v>322</v>
      </c>
      <c r="Z11" s="31">
        <f>VLOOKUP(A11,'Nagradna igra-posiljke 2018'!$A$3:$CF$200,25,FALSE)</f>
        <v>223</v>
      </c>
      <c r="AA11" s="31">
        <f>VLOOKUP(A11,'Nagradna igra-posiljke 2018'!$A$3:$CF$200,26,FALSE)</f>
        <v>281</v>
      </c>
      <c r="AB11" s="31">
        <f>VLOOKUP(A11,'Nagradna igra-posiljke 2018'!$A$3:$CF$200,27,FALSE)</f>
        <v>364</v>
      </c>
      <c r="AC11" s="31">
        <f>VLOOKUP(A11,'Nagradna igra-posiljke 2018'!$A$3:$CF$200,28,FALSE)</f>
        <v>466</v>
      </c>
      <c r="AD11" s="31">
        <f>VLOOKUP(A11,'Nagradna igra-posiljke 2018'!$A$3:$CF$200,29,FALSE)</f>
        <v>114</v>
      </c>
      <c r="AE11" s="31">
        <f>VLOOKUP(A11,'Nagradna igra-posiljke 2018'!$A$3:$CF$200,30,FALSE)</f>
        <v>661</v>
      </c>
      <c r="AF11" s="31">
        <f>VLOOKUP(A11,'Nagradna igra-posiljke 2018'!$A$3:$CF$200,31,FALSE)</f>
        <v>586</v>
      </c>
      <c r="AG11" s="31">
        <f>VLOOKUP($A11,'Nagradna igra-posiljke 2018'!$A$3:$CF$200,32,FALSE)</f>
        <v>605</v>
      </c>
      <c r="AH11" s="31">
        <f>VLOOKUP($A11,'Nagradna igra-posiljke 2018'!$A$3:$CF$200,33,FALSE)</f>
        <v>478</v>
      </c>
      <c r="AI11" s="31">
        <f>VLOOKUP($A11,'Nagradna igra-posiljke 2018'!$A$3:$CF$200,34,FALSE)</f>
        <v>272</v>
      </c>
      <c r="AJ11" s="31">
        <f>VLOOKUP($A11,'Nagradna igra-posiljke 2018'!$A$3:$CF$200,35,FALSE)</f>
        <v>66</v>
      </c>
      <c r="AK11" s="31">
        <f>VLOOKUP($A11,'Nagradna igra-posiljke 2018'!$A$3:$CF$200,36,FALSE)</f>
        <v>385</v>
      </c>
      <c r="AL11" s="31">
        <f>VLOOKUP($A11,'Nagradna igra-posiljke 2018'!$A$3:$CF$200,37,FALSE)</f>
        <v>391</v>
      </c>
      <c r="AM11" s="31">
        <f>VLOOKUP($A11,'Nagradna igra-posiljke 2018'!$A$3:$CF$200,38,FALSE)</f>
        <v>432</v>
      </c>
      <c r="AN11" s="31">
        <f>VLOOKUP($A11,'Nagradna igra-posiljke 2018'!$A$3:$CF$200,39,FALSE)</f>
        <v>376</v>
      </c>
      <c r="AO11" s="31">
        <f>VLOOKUP($A11,'Nagradna igra-posiljke 2018'!$A$3:$CF$200,40,FALSE)</f>
        <v>368</v>
      </c>
      <c r="AP11" s="31">
        <f>VLOOKUP($A11,'Nagradna igra-posiljke 2018'!$A$3:$CF$200,41,FALSE)</f>
        <v>75</v>
      </c>
      <c r="AQ11" s="31">
        <f>VLOOKUP($A11,'Nagradna igra-posiljke 2018'!$A$3:$CF$200,42,FALSE)</f>
        <v>552</v>
      </c>
      <c r="AR11" s="31">
        <f>VLOOKUP($A11,'Nagradna igra-posiljke 2018'!$A$3:$CF$200,43,FALSE)</f>
        <v>667</v>
      </c>
      <c r="AS11" s="31">
        <f>VLOOKUP($A11,'Nagradna igra-posiljke 2018'!$A$3:$CF$200,44,FALSE)</f>
        <v>892</v>
      </c>
      <c r="AT11" s="31">
        <f>VLOOKUP($A11,'Nagradna igra-posiljke 2018'!$A$3:$CF$200,45,FALSE)</f>
        <v>744</v>
      </c>
      <c r="AU11" s="31">
        <f>VLOOKUP($A11,'Nagradna igra-posiljke 2018'!$A$3:$CF$200,46,FALSE)</f>
        <v>542</v>
      </c>
      <c r="AV11" s="31">
        <f>VLOOKUP($A11,'Nagradna igra-posiljke 2018'!$A$3:$CF$200,47,FALSE)</f>
        <v>99</v>
      </c>
      <c r="AW11" s="31">
        <f>VLOOKUP($A11,'Nagradna igra-posiljke 2018'!$A$3:$CF$200,48,FALSE)</f>
        <v>409</v>
      </c>
      <c r="AX11" s="31">
        <f>VLOOKUP($A11,'Nagradna igra-posiljke 2018'!$A$3:$CF$200,49,FALSE)</f>
        <v>545</v>
      </c>
      <c r="AY11" s="31">
        <f>VLOOKUP($A11,'Nagradna igra-posiljke 2018'!$A$3:$CF$200,50,FALSE)</f>
        <v>819</v>
      </c>
      <c r="AZ11" s="31">
        <f>VLOOKUP($A11,'Nagradna igra-posiljke 2018'!$A$3:$CF$200,51,FALSE)</f>
        <v>726</v>
      </c>
      <c r="BA11" s="31">
        <f>VLOOKUP($A11,'Nagradna igra-posiljke 2018'!$A$3:$CF$200,52,FALSE)</f>
        <v>453</v>
      </c>
      <c r="BB11" s="31">
        <f>VLOOKUP($A11,'Nagradna igra-posiljke 2018'!$A$3:$CF$200,53,FALSE)</f>
        <v>66</v>
      </c>
      <c r="BC11" s="31">
        <f>VLOOKUP($A11,'Nagradna igra-posiljke 2018'!$A$3:$CF$200,54,FALSE)</f>
        <v>233</v>
      </c>
      <c r="BD11" s="31">
        <f>VLOOKUP($A11,'Nagradna igra-posiljke 2018'!$A$3:$CF$200,55,FALSE)</f>
        <v>0</v>
      </c>
      <c r="BE11" s="31">
        <f>VLOOKUP($A11,'Nagradna igra-posiljke 2018'!$A$3:$CF$200,56,FALSE)</f>
        <v>0</v>
      </c>
      <c r="BF11" s="31">
        <f>VLOOKUP($A11,'Nagradna igra-posiljke 2018'!$A$3:$CF$200,57,FALSE)</f>
        <v>0</v>
      </c>
      <c r="BG11" s="31">
        <f>VLOOKUP($A11,'Nagradna igra-posiljke 2018'!$A$3:$CF$200,58,FALSE)</f>
        <v>0</v>
      </c>
      <c r="BH11" s="31">
        <f>VLOOKUP($A11,'Nagradna igra-posiljke 2018'!$A$3:$CF$200,59,FALSE)</f>
        <v>0</v>
      </c>
      <c r="BI11" s="31">
        <f>VLOOKUP($A11,'Nagradna igra-posiljke 2018'!$A$3:$CF$200,60,FALSE)</f>
        <v>0</v>
      </c>
      <c r="BJ11" s="31">
        <f>VLOOKUP($A11,'Nagradna igra-posiljke 2018'!$A$3:$CF$200,61,FALSE)</f>
        <v>0</v>
      </c>
      <c r="BK11" s="31">
        <f>VLOOKUP($A11,'Nagradna igra-posiljke 2018'!$A$3:$CF$200,62,FALSE)</f>
        <v>0</v>
      </c>
      <c r="BL11" s="31">
        <f>VLOOKUP($A11,'Nagradna igra-posiljke 2018'!$A$3:$CF$200,63,FALSE)</f>
        <v>0</v>
      </c>
      <c r="BM11" s="31">
        <f>VLOOKUP($A11,'Nagradna igra-posiljke 2018'!$A$3:$CF$200,64,FALSE)</f>
        <v>0</v>
      </c>
      <c r="BN11" s="31">
        <f>VLOOKUP($A11,'Nagradna igra-posiljke 2018'!$A$3:$CF$200,65,FALSE)</f>
        <v>0</v>
      </c>
      <c r="BO11" s="31">
        <f>VLOOKUP($A11,'Nagradna igra-posiljke 2018'!$A$3:$CF$200,66,FALSE)</f>
        <v>0</v>
      </c>
      <c r="BP11" s="31">
        <f>VLOOKUP($A11,'Nagradna igra-posiljke 2018'!$A$3:$CF$200,67,FALSE)</f>
        <v>0</v>
      </c>
      <c r="BQ11" s="31">
        <f>VLOOKUP($A11,'Nagradna igra-posiljke 2018'!$A$3:$CF$200,68,FALSE)</f>
        <v>0</v>
      </c>
      <c r="BR11" s="31">
        <f>VLOOKUP($A11,'Nagradna igra-posiljke 2018'!$A$3:$CF$200,69,FALSE)</f>
        <v>0</v>
      </c>
      <c r="BS11" s="31">
        <f>VLOOKUP($A11,'Nagradna igra-posiljke 2018'!$A$3:$CF$200,70,FALSE)</f>
        <v>0</v>
      </c>
      <c r="BT11" s="31">
        <f>VLOOKUP($A11,'Nagradna igra-posiljke 2018'!$A$3:$CF$200,71,FALSE)</f>
        <v>0</v>
      </c>
      <c r="BU11" s="31">
        <f>VLOOKUP($A11,'Nagradna igra-posiljke 2018'!$A$3:$CF$200,72,FALSE)</f>
        <v>0</v>
      </c>
      <c r="BV11" s="31">
        <f>VLOOKUP($A11,'Nagradna igra-posiljke 2018'!$A$3:$CF$200,73,FALSE)</f>
        <v>0</v>
      </c>
      <c r="BW11" s="31">
        <f>VLOOKUP($A11,'Nagradna igra-posiljke 2018'!$A$3:$CF$200,74,FALSE)</f>
        <v>0</v>
      </c>
      <c r="BX11" s="31">
        <f>VLOOKUP($A11,'Nagradna igra-posiljke 2018'!$A$3:$CF$200,75,FALSE)</f>
        <v>0</v>
      </c>
      <c r="BY11" s="31">
        <f>VLOOKUP($A11,'Nagradna igra-posiljke 2018'!$A$3:$CF$200,76,FALSE)</f>
        <v>0</v>
      </c>
      <c r="BZ11" s="31">
        <f>VLOOKUP($A11,'Nagradna igra-posiljke 2018'!$A$3:$CF$200,77,FALSE)</f>
        <v>0</v>
      </c>
      <c r="CA11" s="31">
        <f>VLOOKUP($A11,'Nagradna igra-posiljke 2018'!$A$3:$CF$200,78,FALSE)</f>
        <v>0</v>
      </c>
      <c r="CB11" s="31">
        <f>VLOOKUP($A11,'Nagradna igra-posiljke 2018'!$A$3:$CF$200,79,FALSE)</f>
        <v>0</v>
      </c>
      <c r="CC11" s="31">
        <f>VLOOKUP($A11,'Nagradna igra-posiljke 2018'!$A$3:$CF$200,80,FALSE)</f>
        <v>0</v>
      </c>
      <c r="CD11" s="31">
        <f>VLOOKUP($A11,'Nagradna igra-posiljke 2018'!$A$3:$CF$200,81,FALSE)</f>
        <v>0</v>
      </c>
      <c r="CE11" s="31">
        <f>VLOOKUP($A11,'Nagradna igra-posiljke 2018'!$A$3:$CF$200,82,FALSE)</f>
        <v>0</v>
      </c>
      <c r="CF11" s="31">
        <f>VLOOKUP($A11,'Nagradna igra-posiljke 2018'!$A$3:$CF$200,83,FALSE)</f>
        <v>0</v>
      </c>
      <c r="CG11" s="31">
        <f>VLOOKUP($A11,'Nagradna igra-posiljke 2018'!$A$3:$CF$200,84,FALSE)</f>
        <v>0</v>
      </c>
    </row>
    <row r="12" spans="1:203" s="3" customFormat="1" ht="13.5" customHeight="1">
      <c r="A12" s="50">
        <v>80373</v>
      </c>
      <c r="B12" s="14" t="s">
        <v>29</v>
      </c>
      <c r="C12" s="13" t="s">
        <v>205</v>
      </c>
      <c r="D12" s="42">
        <v>12210</v>
      </c>
      <c r="E12" s="42">
        <v>32735</v>
      </c>
      <c r="F12" s="46">
        <f>E12/E$1</f>
        <v>0.71013298045425954</v>
      </c>
      <c r="G12" s="47">
        <f>D12*F12</f>
        <v>8670.7236913465094</v>
      </c>
      <c r="H12" s="46">
        <f>+J12/D12</f>
        <v>8.8574938574938571</v>
      </c>
      <c r="I12" s="49">
        <f>+H12/F12</f>
        <v>12.473007311712061</v>
      </c>
      <c r="J12" s="44">
        <f>10*K12</f>
        <v>108150</v>
      </c>
      <c r="K12" s="44">
        <f>+SUM(L12:CG12)</f>
        <v>10815</v>
      </c>
      <c r="L12" s="31">
        <f>VLOOKUP(A12,'Nagradna igra-posiljke 2018'!$A$3:$W$200,11,FALSE)</f>
        <v>0</v>
      </c>
      <c r="M12" s="31">
        <f>VLOOKUP(A12,'Nagradna igra-posiljke 2018'!$A$3:$W$200,12,FALSE)</f>
        <v>0</v>
      </c>
      <c r="N12" s="31">
        <f>VLOOKUP(A12,'Nagradna igra-posiljke 2018'!$A$3:$W$200,13,FALSE)</f>
        <v>0</v>
      </c>
      <c r="O12" s="31">
        <f>VLOOKUP(A12,'Nagradna igra-posiljke 2018'!$A$3:$W$200,14,FALSE)</f>
        <v>4</v>
      </c>
      <c r="P12" s="31">
        <f>VLOOKUP(A12,'Nagradna igra-posiljke 2018'!$A$3:$W$200,15,FALSE)</f>
        <v>9</v>
      </c>
      <c r="Q12" s="31">
        <f>VLOOKUP(A12,'Nagradna igra-posiljke 2018'!$A$3:$W$200,16,FALSE)</f>
        <v>12</v>
      </c>
      <c r="R12" s="31">
        <f>VLOOKUP(A12,'Nagradna igra-posiljke 2018'!$A$3:$W$200,17,FALSE)</f>
        <v>13</v>
      </c>
      <c r="S12" s="31">
        <f>VLOOKUP(A12,'Nagradna igra-posiljke 2018'!$A$3:$W$200,18,FALSE)</f>
        <v>52</v>
      </c>
      <c r="T12" s="31">
        <f>VLOOKUP(A12,'Nagradna igra-posiljke 2018'!$A$3:$W$200,19,FALSE)</f>
        <v>23</v>
      </c>
      <c r="U12" s="31">
        <f>VLOOKUP(A12,'Nagradna igra-posiljke 2018'!$A$3:$W$200,20,FALSE)</f>
        <v>140</v>
      </c>
      <c r="V12" s="31">
        <f>VLOOKUP(A12,'Nagradna igra-posiljke 2018'!$A$3:$W$200,21,FALSE)</f>
        <v>127</v>
      </c>
      <c r="W12" s="31">
        <f>VLOOKUP(A12,'Nagradna igra-posiljke 2018'!$A$3:$W$200,22,FALSE)</f>
        <v>137</v>
      </c>
      <c r="X12" s="31">
        <f>VLOOKUP(A12,'Nagradna igra-posiljke 2018'!$A$3:$W$200,23,FALSE)</f>
        <v>73</v>
      </c>
      <c r="Y12" s="31">
        <f>VLOOKUP(A12,'Nagradna igra-posiljke 2018'!$A$3:$CF$200,24,FALSE)</f>
        <v>195</v>
      </c>
      <c r="Z12" s="31">
        <f>VLOOKUP(A12,'Nagradna igra-posiljke 2018'!$A$3:$CF$200,25,FALSE)</f>
        <v>88</v>
      </c>
      <c r="AA12" s="31">
        <f>VLOOKUP(A12,'Nagradna igra-posiljke 2018'!$A$3:$CF$200,26,FALSE)</f>
        <v>196</v>
      </c>
      <c r="AB12" s="31">
        <f>VLOOKUP(A12,'Nagradna igra-posiljke 2018'!$A$3:$CF$200,27,FALSE)</f>
        <v>345</v>
      </c>
      <c r="AC12" s="31">
        <f>VLOOKUP(A12,'Nagradna igra-posiljke 2018'!$A$3:$CF$200,28,FALSE)</f>
        <v>230</v>
      </c>
      <c r="AD12" s="31">
        <f>VLOOKUP(A12,'Nagradna igra-posiljke 2018'!$A$3:$CF$200,29,FALSE)</f>
        <v>136</v>
      </c>
      <c r="AE12" s="31">
        <f>VLOOKUP(A12,'Nagradna igra-posiljke 2018'!$A$3:$CF$200,30,FALSE)</f>
        <v>467</v>
      </c>
      <c r="AF12" s="31">
        <f>VLOOKUP(A12,'Nagradna igra-posiljke 2018'!$A$3:$CF$200,31,FALSE)</f>
        <v>524</v>
      </c>
      <c r="AG12" s="31">
        <f>VLOOKUP($A12,'Nagradna igra-posiljke 2018'!$A$3:$CF$200,32,FALSE)</f>
        <v>367</v>
      </c>
      <c r="AH12" s="31">
        <f>VLOOKUP($A12,'Nagradna igra-posiljke 2018'!$A$3:$CF$200,33,FALSE)</f>
        <v>433</v>
      </c>
      <c r="AI12" s="31">
        <f>VLOOKUP($A12,'Nagradna igra-posiljke 2018'!$A$3:$CF$200,34,FALSE)</f>
        <v>357</v>
      </c>
      <c r="AJ12" s="31">
        <f>VLOOKUP($A12,'Nagradna igra-posiljke 2018'!$A$3:$CF$200,35,FALSE)</f>
        <v>31</v>
      </c>
      <c r="AK12" s="31">
        <f>VLOOKUP($A12,'Nagradna igra-posiljke 2018'!$A$3:$CF$200,36,FALSE)</f>
        <v>268</v>
      </c>
      <c r="AL12" s="31">
        <f>VLOOKUP($A12,'Nagradna igra-posiljke 2018'!$A$3:$CF$200,37,FALSE)</f>
        <v>286</v>
      </c>
      <c r="AM12" s="31">
        <f>VLOOKUP($A12,'Nagradna igra-posiljke 2018'!$A$3:$CF$200,38,FALSE)</f>
        <v>284</v>
      </c>
      <c r="AN12" s="31">
        <f>VLOOKUP($A12,'Nagradna igra-posiljke 2018'!$A$3:$CF$200,39,FALSE)</f>
        <v>455</v>
      </c>
      <c r="AO12" s="31">
        <f>VLOOKUP($A12,'Nagradna igra-posiljke 2018'!$A$3:$CF$200,40,FALSE)</f>
        <v>324</v>
      </c>
      <c r="AP12" s="31">
        <f>VLOOKUP($A12,'Nagradna igra-posiljke 2018'!$A$3:$CF$200,41,FALSE)</f>
        <v>110</v>
      </c>
      <c r="AQ12" s="31">
        <f>VLOOKUP($A12,'Nagradna igra-posiljke 2018'!$A$3:$CF$200,42,FALSE)</f>
        <v>361</v>
      </c>
      <c r="AR12" s="31">
        <f>VLOOKUP($A12,'Nagradna igra-posiljke 2018'!$A$3:$CF$200,43,FALSE)</f>
        <v>538</v>
      </c>
      <c r="AS12" s="31">
        <f>VLOOKUP($A12,'Nagradna igra-posiljke 2018'!$A$3:$CF$200,44,FALSE)</f>
        <v>544</v>
      </c>
      <c r="AT12" s="31">
        <f>VLOOKUP($A12,'Nagradna igra-posiljke 2018'!$A$3:$CF$200,45,FALSE)</f>
        <v>585</v>
      </c>
      <c r="AU12" s="31">
        <f>VLOOKUP($A12,'Nagradna igra-posiljke 2018'!$A$3:$CF$200,46,FALSE)</f>
        <v>295</v>
      </c>
      <c r="AV12" s="31">
        <f>VLOOKUP($A12,'Nagradna igra-posiljke 2018'!$A$3:$CF$200,47,FALSE)</f>
        <v>68</v>
      </c>
      <c r="AW12" s="31">
        <f>VLOOKUP($A12,'Nagradna igra-posiljke 2018'!$A$3:$CF$200,48,FALSE)</f>
        <v>383</v>
      </c>
      <c r="AX12" s="31">
        <f>VLOOKUP($A12,'Nagradna igra-posiljke 2018'!$A$3:$CF$200,49,FALSE)</f>
        <v>523</v>
      </c>
      <c r="AY12" s="31">
        <f>VLOOKUP($A12,'Nagradna igra-posiljke 2018'!$A$3:$CF$200,50,FALSE)</f>
        <v>452</v>
      </c>
      <c r="AZ12" s="31">
        <f>VLOOKUP($A12,'Nagradna igra-posiljke 2018'!$A$3:$CF$200,51,FALSE)</f>
        <v>862</v>
      </c>
      <c r="BA12" s="31">
        <f>VLOOKUP($A12,'Nagradna igra-posiljke 2018'!$A$3:$CF$200,52,FALSE)</f>
        <v>267</v>
      </c>
      <c r="BB12" s="31">
        <f>VLOOKUP($A12,'Nagradna igra-posiljke 2018'!$A$3:$CF$200,53,FALSE)</f>
        <v>78</v>
      </c>
      <c r="BC12" s="31">
        <f>VLOOKUP($A12,'Nagradna igra-posiljke 2018'!$A$3:$CF$200,54,FALSE)</f>
        <v>173</v>
      </c>
      <c r="BD12" s="31">
        <f>VLOOKUP($A12,'Nagradna igra-posiljke 2018'!$A$3:$CF$200,55,FALSE)</f>
        <v>0</v>
      </c>
      <c r="BE12" s="31">
        <f>VLOOKUP($A12,'Nagradna igra-posiljke 2018'!$A$3:$CF$200,56,FALSE)</f>
        <v>0</v>
      </c>
      <c r="BF12" s="31">
        <f>VLOOKUP($A12,'Nagradna igra-posiljke 2018'!$A$3:$CF$200,57,FALSE)</f>
        <v>0</v>
      </c>
      <c r="BG12" s="31">
        <f>VLOOKUP($A12,'Nagradna igra-posiljke 2018'!$A$3:$CF$200,58,FALSE)</f>
        <v>0</v>
      </c>
      <c r="BH12" s="31">
        <f>VLOOKUP($A12,'Nagradna igra-posiljke 2018'!$A$3:$CF$200,59,FALSE)</f>
        <v>0</v>
      </c>
      <c r="BI12" s="31">
        <f>VLOOKUP($A12,'Nagradna igra-posiljke 2018'!$A$3:$CF$200,60,FALSE)</f>
        <v>0</v>
      </c>
      <c r="BJ12" s="31">
        <f>VLOOKUP($A12,'Nagradna igra-posiljke 2018'!$A$3:$CF$200,61,FALSE)</f>
        <v>0</v>
      </c>
      <c r="BK12" s="31">
        <f>VLOOKUP($A12,'Nagradna igra-posiljke 2018'!$A$3:$CF$200,62,FALSE)</f>
        <v>0</v>
      </c>
      <c r="BL12" s="31">
        <f>VLOOKUP($A12,'Nagradna igra-posiljke 2018'!$A$3:$CF$200,63,FALSE)</f>
        <v>0</v>
      </c>
      <c r="BM12" s="31">
        <f>VLOOKUP($A12,'Nagradna igra-posiljke 2018'!$A$3:$CF$200,64,FALSE)</f>
        <v>0</v>
      </c>
      <c r="BN12" s="31">
        <f>VLOOKUP($A12,'Nagradna igra-posiljke 2018'!$A$3:$CF$200,65,FALSE)</f>
        <v>0</v>
      </c>
      <c r="BO12" s="31">
        <f>VLOOKUP($A12,'Nagradna igra-posiljke 2018'!$A$3:$CF$200,66,FALSE)</f>
        <v>0</v>
      </c>
      <c r="BP12" s="31">
        <f>VLOOKUP($A12,'Nagradna igra-posiljke 2018'!$A$3:$CF$200,67,FALSE)</f>
        <v>0</v>
      </c>
      <c r="BQ12" s="31">
        <f>VLOOKUP($A12,'Nagradna igra-posiljke 2018'!$A$3:$CF$200,68,FALSE)</f>
        <v>0</v>
      </c>
      <c r="BR12" s="31">
        <f>VLOOKUP($A12,'Nagradna igra-posiljke 2018'!$A$3:$CF$200,69,FALSE)</f>
        <v>0</v>
      </c>
      <c r="BS12" s="31">
        <f>VLOOKUP($A12,'Nagradna igra-posiljke 2018'!$A$3:$CF$200,70,FALSE)</f>
        <v>0</v>
      </c>
      <c r="BT12" s="31">
        <f>VLOOKUP($A12,'Nagradna igra-posiljke 2018'!$A$3:$CF$200,71,FALSE)</f>
        <v>0</v>
      </c>
      <c r="BU12" s="31">
        <f>VLOOKUP($A12,'Nagradna igra-posiljke 2018'!$A$3:$CF$200,72,FALSE)</f>
        <v>0</v>
      </c>
      <c r="BV12" s="31">
        <f>VLOOKUP($A12,'Nagradna igra-posiljke 2018'!$A$3:$CF$200,73,FALSE)</f>
        <v>0</v>
      </c>
      <c r="BW12" s="31">
        <f>VLOOKUP($A12,'Nagradna igra-posiljke 2018'!$A$3:$CF$200,74,FALSE)</f>
        <v>0</v>
      </c>
      <c r="BX12" s="31">
        <f>VLOOKUP($A12,'Nagradna igra-posiljke 2018'!$A$3:$CF$200,75,FALSE)</f>
        <v>0</v>
      </c>
      <c r="BY12" s="31">
        <f>VLOOKUP($A12,'Nagradna igra-posiljke 2018'!$A$3:$CF$200,76,FALSE)</f>
        <v>0</v>
      </c>
      <c r="BZ12" s="31">
        <f>VLOOKUP($A12,'Nagradna igra-posiljke 2018'!$A$3:$CF$200,77,FALSE)</f>
        <v>0</v>
      </c>
      <c r="CA12" s="31">
        <f>VLOOKUP($A12,'Nagradna igra-posiljke 2018'!$A$3:$CF$200,78,FALSE)</f>
        <v>0</v>
      </c>
      <c r="CB12" s="31">
        <f>VLOOKUP($A12,'Nagradna igra-posiljke 2018'!$A$3:$CF$200,79,FALSE)</f>
        <v>0</v>
      </c>
      <c r="CC12" s="31">
        <f>VLOOKUP($A12,'Nagradna igra-posiljke 2018'!$A$3:$CF$200,80,FALSE)</f>
        <v>0</v>
      </c>
      <c r="CD12" s="31">
        <f>VLOOKUP($A12,'Nagradna igra-posiljke 2018'!$A$3:$CF$200,81,FALSE)</f>
        <v>0</v>
      </c>
      <c r="CE12" s="31">
        <f>VLOOKUP($A12,'Nagradna igra-posiljke 2018'!$A$3:$CF$200,82,FALSE)</f>
        <v>0</v>
      </c>
      <c r="CF12" s="31">
        <f>VLOOKUP($A12,'Nagradna igra-posiljke 2018'!$A$3:$CF$200,83,FALSE)</f>
        <v>0</v>
      </c>
      <c r="CG12" s="31">
        <f>VLOOKUP($A12,'Nagradna igra-posiljke 2018'!$A$3:$CF$200,84,FALSE)</f>
        <v>0</v>
      </c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</row>
    <row r="13" spans="1:203" s="2" customFormat="1" ht="15">
      <c r="A13" s="50">
        <v>71277</v>
      </c>
      <c r="B13" s="13" t="s">
        <v>69</v>
      </c>
      <c r="C13" s="13" t="s">
        <v>205</v>
      </c>
      <c r="D13" s="42">
        <v>7390</v>
      </c>
      <c r="E13" s="42">
        <v>37781</v>
      </c>
      <c r="F13" s="46">
        <f>E13/E$1</f>
        <v>0.81959780462936849</v>
      </c>
      <c r="G13" s="47">
        <f>D13*F13</f>
        <v>6056.8277762110329</v>
      </c>
      <c r="H13" s="46">
        <f>+J13/D13</f>
        <v>9.5669824086603512</v>
      </c>
      <c r="I13" s="49">
        <f>+H13/F13</f>
        <v>11.672777006749854</v>
      </c>
      <c r="J13" s="44">
        <f>10*K13</f>
        <v>70700</v>
      </c>
      <c r="K13" s="44">
        <f>+SUM(L13:CG13)</f>
        <v>7070</v>
      </c>
      <c r="L13" s="31">
        <f>VLOOKUP(A13,'Nagradna igra-posiljke 2018'!$A$3:$W$200,11,FALSE)</f>
        <v>0</v>
      </c>
      <c r="M13" s="31">
        <f>VLOOKUP(A13,'Nagradna igra-posiljke 2018'!$A$3:$W$200,12,FALSE)</f>
        <v>0</v>
      </c>
      <c r="N13" s="31">
        <f>VLOOKUP(A13,'Nagradna igra-posiljke 2018'!$A$3:$W$200,13,FALSE)</f>
        <v>0</v>
      </c>
      <c r="O13" s="31">
        <f>VLOOKUP(A13,'Nagradna igra-posiljke 2018'!$A$3:$W$200,14,FALSE)</f>
        <v>1</v>
      </c>
      <c r="P13" s="31">
        <f>VLOOKUP(A13,'Nagradna igra-posiljke 2018'!$A$3:$W$200,15,FALSE)</f>
        <v>1</v>
      </c>
      <c r="Q13" s="31">
        <f>VLOOKUP(A13,'Nagradna igra-posiljke 2018'!$A$3:$W$200,16,FALSE)</f>
        <v>12</v>
      </c>
      <c r="R13" s="31">
        <f>VLOOKUP(A13,'Nagradna igra-posiljke 2018'!$A$3:$W$200,17,FALSE)</f>
        <v>1</v>
      </c>
      <c r="S13" s="31">
        <f>VLOOKUP(A13,'Nagradna igra-posiljke 2018'!$A$3:$W$200,18,FALSE)</f>
        <v>41</v>
      </c>
      <c r="T13" s="31">
        <f>VLOOKUP(A13,'Nagradna igra-posiljke 2018'!$A$3:$W$200,19,FALSE)</f>
        <v>8</v>
      </c>
      <c r="U13" s="31">
        <f>VLOOKUP(A13,'Nagradna igra-posiljke 2018'!$A$3:$W$200,20,FALSE)</f>
        <v>51</v>
      </c>
      <c r="V13" s="31">
        <f>VLOOKUP(A13,'Nagradna igra-posiljke 2018'!$A$3:$W$200,21,FALSE)</f>
        <v>58</v>
      </c>
      <c r="W13" s="31">
        <f>VLOOKUP(A13,'Nagradna igra-posiljke 2018'!$A$3:$W$200,22,FALSE)</f>
        <v>51</v>
      </c>
      <c r="X13" s="31">
        <f>VLOOKUP(A13,'Nagradna igra-posiljke 2018'!$A$3:$W$200,23,FALSE)</f>
        <v>92</v>
      </c>
      <c r="Y13" s="31">
        <f>VLOOKUP(A13,'Nagradna igra-posiljke 2018'!$A$3:$CF$200,24,FALSE)</f>
        <v>160</v>
      </c>
      <c r="Z13" s="31">
        <f>VLOOKUP(A13,'Nagradna igra-posiljke 2018'!$A$3:$CF$200,25,FALSE)</f>
        <v>131</v>
      </c>
      <c r="AA13" s="31">
        <f>VLOOKUP(A13,'Nagradna igra-posiljke 2018'!$A$3:$CF$200,26,FALSE)</f>
        <v>189</v>
      </c>
      <c r="AB13" s="31">
        <f>VLOOKUP(A13,'Nagradna igra-posiljke 2018'!$A$3:$CF$200,27,FALSE)</f>
        <v>179</v>
      </c>
      <c r="AC13" s="31">
        <f>VLOOKUP(A13,'Nagradna igra-posiljke 2018'!$A$3:$CF$200,28,FALSE)</f>
        <v>188</v>
      </c>
      <c r="AD13" s="31">
        <f>VLOOKUP(A13,'Nagradna igra-posiljke 2018'!$A$3:$CF$200,29,FALSE)</f>
        <v>103</v>
      </c>
      <c r="AE13" s="31">
        <f>VLOOKUP(A13,'Nagradna igra-posiljke 2018'!$A$3:$CF$200,30,FALSE)</f>
        <v>243</v>
      </c>
      <c r="AF13" s="31">
        <f>VLOOKUP(A13,'Nagradna igra-posiljke 2018'!$A$3:$CF$200,31,FALSE)</f>
        <v>574</v>
      </c>
      <c r="AG13" s="31">
        <f>VLOOKUP($A13,'Nagradna igra-posiljke 2018'!$A$3:$CF$200,32,FALSE)</f>
        <v>232</v>
      </c>
      <c r="AH13" s="31">
        <f>VLOOKUP($A13,'Nagradna igra-posiljke 2018'!$A$3:$CF$200,33,FALSE)</f>
        <v>302</v>
      </c>
      <c r="AI13" s="31">
        <f>VLOOKUP($A13,'Nagradna igra-posiljke 2018'!$A$3:$CF$200,34,FALSE)</f>
        <v>211</v>
      </c>
      <c r="AJ13" s="31">
        <f>VLOOKUP($A13,'Nagradna igra-posiljke 2018'!$A$3:$CF$200,35,FALSE)</f>
        <v>40</v>
      </c>
      <c r="AK13" s="31">
        <f>VLOOKUP($A13,'Nagradna igra-posiljke 2018'!$A$3:$CF$200,36,FALSE)</f>
        <v>153</v>
      </c>
      <c r="AL13" s="31">
        <f>VLOOKUP($A13,'Nagradna igra-posiljke 2018'!$A$3:$CF$200,37,FALSE)</f>
        <v>203</v>
      </c>
      <c r="AM13" s="31">
        <f>VLOOKUP($A13,'Nagradna igra-posiljke 2018'!$A$3:$CF$200,38,FALSE)</f>
        <v>194</v>
      </c>
      <c r="AN13" s="31">
        <f>VLOOKUP($A13,'Nagradna igra-posiljke 2018'!$A$3:$CF$200,39,FALSE)</f>
        <v>198</v>
      </c>
      <c r="AO13" s="31">
        <f>VLOOKUP($A13,'Nagradna igra-posiljke 2018'!$A$3:$CF$200,40,FALSE)</f>
        <v>229</v>
      </c>
      <c r="AP13" s="31">
        <f>VLOOKUP($A13,'Nagradna igra-posiljke 2018'!$A$3:$CF$200,41,FALSE)</f>
        <v>76</v>
      </c>
      <c r="AQ13" s="31">
        <f>VLOOKUP($A13,'Nagradna igra-posiljke 2018'!$A$3:$CF$200,42,FALSE)</f>
        <v>177</v>
      </c>
      <c r="AR13" s="31">
        <f>VLOOKUP($A13,'Nagradna igra-posiljke 2018'!$A$3:$CF$200,43,FALSE)</f>
        <v>351</v>
      </c>
      <c r="AS13" s="31">
        <f>VLOOKUP($A13,'Nagradna igra-posiljke 2018'!$A$3:$CF$200,44,FALSE)</f>
        <v>309</v>
      </c>
      <c r="AT13" s="31">
        <f>VLOOKUP($A13,'Nagradna igra-posiljke 2018'!$A$3:$CF$200,45,FALSE)</f>
        <v>428</v>
      </c>
      <c r="AU13" s="31">
        <f>VLOOKUP($A13,'Nagradna igra-posiljke 2018'!$A$3:$CF$200,46,FALSE)</f>
        <v>304</v>
      </c>
      <c r="AV13" s="31">
        <f>VLOOKUP($A13,'Nagradna igra-posiljke 2018'!$A$3:$CF$200,47,FALSE)</f>
        <v>71</v>
      </c>
      <c r="AW13" s="31">
        <f>VLOOKUP($A13,'Nagradna igra-posiljke 2018'!$A$3:$CF$200,48,FALSE)</f>
        <v>206</v>
      </c>
      <c r="AX13" s="31">
        <f>VLOOKUP($A13,'Nagradna igra-posiljke 2018'!$A$3:$CF$200,49,FALSE)</f>
        <v>202</v>
      </c>
      <c r="AY13" s="31">
        <f>VLOOKUP($A13,'Nagradna igra-posiljke 2018'!$A$3:$CF$200,50,FALSE)</f>
        <v>311</v>
      </c>
      <c r="AZ13" s="31">
        <f>VLOOKUP($A13,'Nagradna igra-posiljke 2018'!$A$3:$CF$200,51,FALSE)</f>
        <v>360</v>
      </c>
      <c r="BA13" s="31">
        <f>VLOOKUP($A13,'Nagradna igra-posiljke 2018'!$A$3:$CF$200,52,FALSE)</f>
        <v>261</v>
      </c>
      <c r="BB13" s="31">
        <f>VLOOKUP($A13,'Nagradna igra-posiljke 2018'!$A$3:$CF$200,53,FALSE)</f>
        <v>69</v>
      </c>
      <c r="BC13" s="31">
        <f>VLOOKUP($A13,'Nagradna igra-posiljke 2018'!$A$3:$CF$200,54,FALSE)</f>
        <v>100</v>
      </c>
      <c r="BD13" s="31">
        <f>VLOOKUP($A13,'Nagradna igra-posiljke 2018'!$A$3:$CF$200,55,FALSE)</f>
        <v>0</v>
      </c>
      <c r="BE13" s="31">
        <f>VLOOKUP($A13,'Nagradna igra-posiljke 2018'!$A$3:$CF$200,56,FALSE)</f>
        <v>0</v>
      </c>
      <c r="BF13" s="31">
        <f>VLOOKUP($A13,'Nagradna igra-posiljke 2018'!$A$3:$CF$200,57,FALSE)</f>
        <v>0</v>
      </c>
      <c r="BG13" s="31">
        <f>VLOOKUP($A13,'Nagradna igra-posiljke 2018'!$A$3:$CF$200,58,FALSE)</f>
        <v>0</v>
      </c>
      <c r="BH13" s="31">
        <f>VLOOKUP($A13,'Nagradna igra-posiljke 2018'!$A$3:$CF$200,59,FALSE)</f>
        <v>0</v>
      </c>
      <c r="BI13" s="31">
        <f>VLOOKUP($A13,'Nagradna igra-posiljke 2018'!$A$3:$CF$200,60,FALSE)</f>
        <v>0</v>
      </c>
      <c r="BJ13" s="31">
        <f>VLOOKUP($A13,'Nagradna igra-posiljke 2018'!$A$3:$CF$200,61,FALSE)</f>
        <v>0</v>
      </c>
      <c r="BK13" s="31">
        <f>VLOOKUP($A13,'Nagradna igra-posiljke 2018'!$A$3:$CF$200,62,FALSE)</f>
        <v>0</v>
      </c>
      <c r="BL13" s="31">
        <f>VLOOKUP($A13,'Nagradna igra-posiljke 2018'!$A$3:$CF$200,63,FALSE)</f>
        <v>0</v>
      </c>
      <c r="BM13" s="31">
        <f>VLOOKUP($A13,'Nagradna igra-posiljke 2018'!$A$3:$CF$200,64,FALSE)</f>
        <v>0</v>
      </c>
      <c r="BN13" s="31">
        <f>VLOOKUP($A13,'Nagradna igra-posiljke 2018'!$A$3:$CF$200,65,FALSE)</f>
        <v>0</v>
      </c>
      <c r="BO13" s="31">
        <f>VLOOKUP($A13,'Nagradna igra-posiljke 2018'!$A$3:$CF$200,66,FALSE)</f>
        <v>0</v>
      </c>
      <c r="BP13" s="31">
        <f>VLOOKUP($A13,'Nagradna igra-posiljke 2018'!$A$3:$CF$200,67,FALSE)</f>
        <v>0</v>
      </c>
      <c r="BQ13" s="31">
        <f>VLOOKUP($A13,'Nagradna igra-posiljke 2018'!$A$3:$CF$200,68,FALSE)</f>
        <v>0</v>
      </c>
      <c r="BR13" s="31">
        <f>VLOOKUP($A13,'Nagradna igra-posiljke 2018'!$A$3:$CF$200,69,FALSE)</f>
        <v>0</v>
      </c>
      <c r="BS13" s="31">
        <f>VLOOKUP($A13,'Nagradna igra-posiljke 2018'!$A$3:$CF$200,70,FALSE)</f>
        <v>0</v>
      </c>
      <c r="BT13" s="31">
        <f>VLOOKUP($A13,'Nagradna igra-posiljke 2018'!$A$3:$CF$200,71,FALSE)</f>
        <v>0</v>
      </c>
      <c r="BU13" s="31">
        <f>VLOOKUP($A13,'Nagradna igra-posiljke 2018'!$A$3:$CF$200,72,FALSE)</f>
        <v>0</v>
      </c>
      <c r="BV13" s="31">
        <f>VLOOKUP($A13,'Nagradna igra-posiljke 2018'!$A$3:$CF$200,73,FALSE)</f>
        <v>0</v>
      </c>
      <c r="BW13" s="31">
        <f>VLOOKUP($A13,'Nagradna igra-posiljke 2018'!$A$3:$CF$200,74,FALSE)</f>
        <v>0</v>
      </c>
      <c r="BX13" s="31">
        <f>VLOOKUP($A13,'Nagradna igra-posiljke 2018'!$A$3:$CF$200,75,FALSE)</f>
        <v>0</v>
      </c>
      <c r="BY13" s="31">
        <f>VLOOKUP($A13,'Nagradna igra-posiljke 2018'!$A$3:$CF$200,76,FALSE)</f>
        <v>0</v>
      </c>
      <c r="BZ13" s="31">
        <f>VLOOKUP($A13,'Nagradna igra-posiljke 2018'!$A$3:$CF$200,77,FALSE)</f>
        <v>0</v>
      </c>
      <c r="CA13" s="31">
        <f>VLOOKUP($A13,'Nagradna igra-posiljke 2018'!$A$3:$CF$200,78,FALSE)</f>
        <v>0</v>
      </c>
      <c r="CB13" s="31">
        <f>VLOOKUP($A13,'Nagradna igra-posiljke 2018'!$A$3:$CF$200,79,FALSE)</f>
        <v>0</v>
      </c>
      <c r="CC13" s="31">
        <f>VLOOKUP($A13,'Nagradna igra-posiljke 2018'!$A$3:$CF$200,80,FALSE)</f>
        <v>0</v>
      </c>
      <c r="CD13" s="31">
        <f>VLOOKUP($A13,'Nagradna igra-posiljke 2018'!$A$3:$CF$200,81,FALSE)</f>
        <v>0</v>
      </c>
      <c r="CE13" s="31">
        <f>VLOOKUP($A13,'Nagradna igra-posiljke 2018'!$A$3:$CF$200,82,FALSE)</f>
        <v>0</v>
      </c>
      <c r="CF13" s="31">
        <f>VLOOKUP($A13,'Nagradna igra-posiljke 2018'!$A$3:$CF$200,83,FALSE)</f>
        <v>0</v>
      </c>
      <c r="CG13" s="31">
        <f>VLOOKUP($A13,'Nagradna igra-posiljke 2018'!$A$3:$CF$200,84,FALSE)</f>
        <v>0</v>
      </c>
    </row>
    <row r="14" spans="1:203" s="3" customFormat="1" ht="15">
      <c r="A14" s="50">
        <v>70050</v>
      </c>
      <c r="B14" s="13" t="s">
        <v>95</v>
      </c>
      <c r="C14" s="13" t="s">
        <v>205</v>
      </c>
      <c r="D14" s="42">
        <v>10933</v>
      </c>
      <c r="E14" s="42">
        <v>37760</v>
      </c>
      <c r="F14" s="46">
        <f>E14/E$1</f>
        <v>0.81914224352994769</v>
      </c>
      <c r="G14" s="47">
        <f>D14*F14</f>
        <v>8955.6821485129185</v>
      </c>
      <c r="H14" s="46">
        <f>+J14/D14</f>
        <v>9.3688831976584659</v>
      </c>
      <c r="I14" s="49">
        <f>+H14/F14</f>
        <v>11.437431376124533</v>
      </c>
      <c r="J14" s="44">
        <f>10*K14</f>
        <v>102430</v>
      </c>
      <c r="K14" s="44">
        <f>+SUM(L14:CG14)</f>
        <v>10243</v>
      </c>
      <c r="L14" s="31">
        <f>VLOOKUP(A14,'Nagradna igra-posiljke 2018'!$A$3:$W$200,11,FALSE)</f>
        <v>0</v>
      </c>
      <c r="M14" s="31">
        <f>VLOOKUP(A14,'Nagradna igra-posiljke 2018'!$A$3:$W$200,12,FALSE)</f>
        <v>7</v>
      </c>
      <c r="N14" s="31">
        <f>VLOOKUP(A14,'Nagradna igra-posiljke 2018'!$A$3:$W$200,13,FALSE)</f>
        <v>0</v>
      </c>
      <c r="O14" s="31">
        <f>VLOOKUP(A14,'Nagradna igra-posiljke 2018'!$A$3:$W$200,14,FALSE)</f>
        <v>29</v>
      </c>
      <c r="P14" s="31">
        <f>VLOOKUP(A14,'Nagradna igra-posiljke 2018'!$A$3:$W$200,15,FALSE)</f>
        <v>11</v>
      </c>
      <c r="Q14" s="31">
        <f>VLOOKUP(A14,'Nagradna igra-posiljke 2018'!$A$3:$W$200,16,FALSE)</f>
        <v>45</v>
      </c>
      <c r="R14" s="31">
        <f>VLOOKUP(A14,'Nagradna igra-posiljke 2018'!$A$3:$W$200,17,FALSE)</f>
        <v>16</v>
      </c>
      <c r="S14" s="31">
        <f>VLOOKUP(A14,'Nagradna igra-posiljke 2018'!$A$3:$W$200,18,FALSE)</f>
        <v>51</v>
      </c>
      <c r="T14" s="31">
        <f>VLOOKUP(A14,'Nagradna igra-posiljke 2018'!$A$3:$W$200,19,FALSE)</f>
        <v>11</v>
      </c>
      <c r="U14" s="31">
        <f>VLOOKUP(A14,'Nagradna igra-posiljke 2018'!$A$3:$W$200,20,FALSE)</f>
        <v>68</v>
      </c>
      <c r="V14" s="31">
        <f>VLOOKUP(A14,'Nagradna igra-posiljke 2018'!$A$3:$W$200,21,FALSE)</f>
        <v>83</v>
      </c>
      <c r="W14" s="31">
        <f>VLOOKUP(A14,'Nagradna igra-posiljke 2018'!$A$3:$W$200,22,FALSE)</f>
        <v>89</v>
      </c>
      <c r="X14" s="31">
        <f>VLOOKUP(A14,'Nagradna igra-posiljke 2018'!$A$3:$W$200,23,FALSE)</f>
        <v>0</v>
      </c>
      <c r="Y14" s="31">
        <f>VLOOKUP(A14,'Nagradna igra-posiljke 2018'!$A$3:$CF$200,24,FALSE)</f>
        <v>288</v>
      </c>
      <c r="Z14" s="31">
        <f>VLOOKUP(A14,'Nagradna igra-posiljke 2018'!$A$3:$CF$200,25,FALSE)</f>
        <v>169</v>
      </c>
      <c r="AA14" s="31">
        <f>VLOOKUP(A14,'Nagradna igra-posiljke 2018'!$A$3:$CF$200,26,FALSE)</f>
        <v>217</v>
      </c>
      <c r="AB14" s="31">
        <f>VLOOKUP(A14,'Nagradna igra-posiljke 2018'!$A$3:$CF$200,27,FALSE)</f>
        <v>251</v>
      </c>
      <c r="AC14" s="31">
        <f>VLOOKUP(A14,'Nagradna igra-posiljke 2018'!$A$3:$CF$200,28,FALSE)</f>
        <v>322</v>
      </c>
      <c r="AD14" s="31">
        <f>VLOOKUP(A14,'Nagradna igra-posiljke 2018'!$A$3:$CF$200,29,FALSE)</f>
        <v>0</v>
      </c>
      <c r="AE14" s="31">
        <f>VLOOKUP(A14,'Nagradna igra-posiljke 2018'!$A$3:$CF$200,30,FALSE)</f>
        <v>547</v>
      </c>
      <c r="AF14" s="31">
        <f>VLOOKUP(A14,'Nagradna igra-posiljke 2018'!$A$3:$CF$200,31,FALSE)</f>
        <v>726</v>
      </c>
      <c r="AG14" s="31">
        <f>VLOOKUP($A14,'Nagradna igra-posiljke 2018'!$A$3:$CF$200,32,FALSE)</f>
        <v>364</v>
      </c>
      <c r="AH14" s="31">
        <f>VLOOKUP($A14,'Nagradna igra-posiljke 2018'!$A$3:$CF$200,33,FALSE)</f>
        <v>461</v>
      </c>
      <c r="AI14" s="31">
        <f>VLOOKUP($A14,'Nagradna igra-posiljke 2018'!$A$3:$CF$200,34,FALSE)</f>
        <v>176</v>
      </c>
      <c r="AJ14" s="31">
        <f>VLOOKUP($A14,'Nagradna igra-posiljke 2018'!$A$3:$CF$200,35,FALSE)</f>
        <v>0</v>
      </c>
      <c r="AK14" s="31">
        <f>VLOOKUP($A14,'Nagradna igra-posiljke 2018'!$A$3:$CF$200,36,FALSE)</f>
        <v>248</v>
      </c>
      <c r="AL14" s="31">
        <f>VLOOKUP($A14,'Nagradna igra-posiljke 2018'!$A$3:$CF$200,37,FALSE)</f>
        <v>267</v>
      </c>
      <c r="AM14" s="31">
        <f>VLOOKUP($A14,'Nagradna igra-posiljke 2018'!$A$3:$CF$200,38,FALSE)</f>
        <v>357</v>
      </c>
      <c r="AN14" s="31">
        <f>VLOOKUP($A14,'Nagradna igra-posiljke 2018'!$A$3:$CF$200,39,FALSE)</f>
        <v>405</v>
      </c>
      <c r="AO14" s="31">
        <f>VLOOKUP($A14,'Nagradna igra-posiljke 2018'!$A$3:$CF$200,40,FALSE)</f>
        <v>295</v>
      </c>
      <c r="AP14" s="31">
        <f>VLOOKUP($A14,'Nagradna igra-posiljke 2018'!$A$3:$CF$200,41,FALSE)</f>
        <v>0</v>
      </c>
      <c r="AQ14" s="31">
        <f>VLOOKUP($A14,'Nagradna igra-posiljke 2018'!$A$3:$CF$200,42,FALSE)</f>
        <v>326</v>
      </c>
      <c r="AR14" s="31">
        <f>VLOOKUP($A14,'Nagradna igra-posiljke 2018'!$A$3:$CF$200,43,FALSE)</f>
        <v>443</v>
      </c>
      <c r="AS14" s="31">
        <f>VLOOKUP($A14,'Nagradna igra-posiljke 2018'!$A$3:$CF$200,44,FALSE)</f>
        <v>629</v>
      </c>
      <c r="AT14" s="31">
        <f>VLOOKUP($A14,'Nagradna igra-posiljke 2018'!$A$3:$CF$200,45,FALSE)</f>
        <v>574</v>
      </c>
      <c r="AU14" s="31">
        <f>VLOOKUP($A14,'Nagradna igra-posiljke 2018'!$A$3:$CF$200,46,FALSE)</f>
        <v>373</v>
      </c>
      <c r="AV14" s="31">
        <f>VLOOKUP($A14,'Nagradna igra-posiljke 2018'!$A$3:$CF$200,47,FALSE)</f>
        <v>0</v>
      </c>
      <c r="AW14" s="31">
        <f>VLOOKUP($A14,'Nagradna igra-posiljke 2018'!$A$3:$CF$200,48,FALSE)</f>
        <v>321</v>
      </c>
      <c r="AX14" s="31">
        <f>VLOOKUP($A14,'Nagradna igra-posiljke 2018'!$A$3:$CF$200,49,FALSE)</f>
        <v>385</v>
      </c>
      <c r="AY14" s="31">
        <f>VLOOKUP($A14,'Nagradna igra-posiljke 2018'!$A$3:$CF$200,50,FALSE)</f>
        <v>503</v>
      </c>
      <c r="AZ14" s="31">
        <f>VLOOKUP($A14,'Nagradna igra-posiljke 2018'!$A$3:$CF$200,51,FALSE)</f>
        <v>541</v>
      </c>
      <c r="BA14" s="31">
        <f>VLOOKUP($A14,'Nagradna igra-posiljke 2018'!$A$3:$CF$200,52,FALSE)</f>
        <v>436</v>
      </c>
      <c r="BB14" s="31">
        <f>VLOOKUP($A14,'Nagradna igra-posiljke 2018'!$A$3:$CF$200,53,FALSE)</f>
        <v>0</v>
      </c>
      <c r="BC14" s="31">
        <f>VLOOKUP($A14,'Nagradna igra-posiljke 2018'!$A$3:$CF$200,54,FALSE)</f>
        <v>209</v>
      </c>
      <c r="BD14" s="31">
        <f>VLOOKUP($A14,'Nagradna igra-posiljke 2018'!$A$3:$CF$200,55,FALSE)</f>
        <v>0</v>
      </c>
      <c r="BE14" s="31">
        <f>VLOOKUP($A14,'Nagradna igra-posiljke 2018'!$A$3:$CF$200,56,FALSE)</f>
        <v>0</v>
      </c>
      <c r="BF14" s="31">
        <f>VLOOKUP($A14,'Nagradna igra-posiljke 2018'!$A$3:$CF$200,57,FALSE)</f>
        <v>0</v>
      </c>
      <c r="BG14" s="31">
        <f>VLOOKUP($A14,'Nagradna igra-posiljke 2018'!$A$3:$CF$200,58,FALSE)</f>
        <v>0</v>
      </c>
      <c r="BH14" s="31">
        <f>VLOOKUP($A14,'Nagradna igra-posiljke 2018'!$A$3:$CF$200,59,FALSE)</f>
        <v>0</v>
      </c>
      <c r="BI14" s="31">
        <f>VLOOKUP($A14,'Nagradna igra-posiljke 2018'!$A$3:$CF$200,60,FALSE)</f>
        <v>0</v>
      </c>
      <c r="BJ14" s="31">
        <f>VLOOKUP($A14,'Nagradna igra-posiljke 2018'!$A$3:$CF$200,61,FALSE)</f>
        <v>0</v>
      </c>
      <c r="BK14" s="31">
        <f>VLOOKUP($A14,'Nagradna igra-posiljke 2018'!$A$3:$CF$200,62,FALSE)</f>
        <v>0</v>
      </c>
      <c r="BL14" s="31">
        <f>VLOOKUP($A14,'Nagradna igra-posiljke 2018'!$A$3:$CF$200,63,FALSE)</f>
        <v>0</v>
      </c>
      <c r="BM14" s="31">
        <f>VLOOKUP($A14,'Nagradna igra-posiljke 2018'!$A$3:$CF$200,64,FALSE)</f>
        <v>0</v>
      </c>
      <c r="BN14" s="31">
        <f>VLOOKUP($A14,'Nagradna igra-posiljke 2018'!$A$3:$CF$200,65,FALSE)</f>
        <v>0</v>
      </c>
      <c r="BO14" s="31">
        <f>VLOOKUP($A14,'Nagradna igra-posiljke 2018'!$A$3:$CF$200,66,FALSE)</f>
        <v>0</v>
      </c>
      <c r="BP14" s="31">
        <f>VLOOKUP($A14,'Nagradna igra-posiljke 2018'!$A$3:$CF$200,67,FALSE)</f>
        <v>0</v>
      </c>
      <c r="BQ14" s="31">
        <f>VLOOKUP($A14,'Nagradna igra-posiljke 2018'!$A$3:$CF$200,68,FALSE)</f>
        <v>0</v>
      </c>
      <c r="BR14" s="31">
        <f>VLOOKUP($A14,'Nagradna igra-posiljke 2018'!$A$3:$CF$200,69,FALSE)</f>
        <v>0</v>
      </c>
      <c r="BS14" s="31">
        <f>VLOOKUP($A14,'Nagradna igra-posiljke 2018'!$A$3:$CF$200,70,FALSE)</f>
        <v>0</v>
      </c>
      <c r="BT14" s="31">
        <f>VLOOKUP($A14,'Nagradna igra-posiljke 2018'!$A$3:$CF$200,71,FALSE)</f>
        <v>0</v>
      </c>
      <c r="BU14" s="31">
        <f>VLOOKUP($A14,'Nagradna igra-posiljke 2018'!$A$3:$CF$200,72,FALSE)</f>
        <v>0</v>
      </c>
      <c r="BV14" s="31">
        <f>VLOOKUP($A14,'Nagradna igra-posiljke 2018'!$A$3:$CF$200,73,FALSE)</f>
        <v>0</v>
      </c>
      <c r="BW14" s="31">
        <f>VLOOKUP($A14,'Nagradna igra-posiljke 2018'!$A$3:$CF$200,74,FALSE)</f>
        <v>0</v>
      </c>
      <c r="BX14" s="31">
        <f>VLOOKUP($A14,'Nagradna igra-posiljke 2018'!$A$3:$CF$200,75,FALSE)</f>
        <v>0</v>
      </c>
      <c r="BY14" s="31">
        <f>VLOOKUP($A14,'Nagradna igra-posiljke 2018'!$A$3:$CF$200,76,FALSE)</f>
        <v>0</v>
      </c>
      <c r="BZ14" s="31">
        <f>VLOOKUP($A14,'Nagradna igra-posiljke 2018'!$A$3:$CF$200,77,FALSE)</f>
        <v>0</v>
      </c>
      <c r="CA14" s="31">
        <f>VLOOKUP($A14,'Nagradna igra-posiljke 2018'!$A$3:$CF$200,78,FALSE)</f>
        <v>0</v>
      </c>
      <c r="CB14" s="31">
        <f>VLOOKUP($A14,'Nagradna igra-posiljke 2018'!$A$3:$CF$200,79,FALSE)</f>
        <v>0</v>
      </c>
      <c r="CC14" s="31">
        <f>VLOOKUP($A14,'Nagradna igra-posiljke 2018'!$A$3:$CF$200,80,FALSE)</f>
        <v>0</v>
      </c>
      <c r="CD14" s="31">
        <f>VLOOKUP($A14,'Nagradna igra-posiljke 2018'!$A$3:$CF$200,81,FALSE)</f>
        <v>0</v>
      </c>
      <c r="CE14" s="31">
        <f>VLOOKUP($A14,'Nagradna igra-posiljke 2018'!$A$3:$CF$200,82,FALSE)</f>
        <v>0</v>
      </c>
      <c r="CF14" s="31">
        <f>VLOOKUP($A14,'Nagradna igra-posiljke 2018'!$A$3:$CF$200,83,FALSE)</f>
        <v>0</v>
      </c>
      <c r="CG14" s="31">
        <f>VLOOKUP($A14,'Nagradna igra-posiljke 2018'!$A$3:$CF$200,84,FALSE)</f>
        <v>0</v>
      </c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</row>
    <row r="15" spans="1:203" s="2" customFormat="1" ht="13.5" customHeight="1">
      <c r="A15" s="50">
        <v>80250</v>
      </c>
      <c r="B15" s="13" t="s">
        <v>27</v>
      </c>
      <c r="C15" s="13" t="s">
        <v>205</v>
      </c>
      <c r="D15" s="42">
        <v>9581</v>
      </c>
      <c r="E15" s="42">
        <v>37675</v>
      </c>
      <c r="F15" s="46">
        <f>E15/E$1</f>
        <v>0.81729830574657791</v>
      </c>
      <c r="G15" s="47">
        <f>D15*F15</f>
        <v>7830.5350673579633</v>
      </c>
      <c r="H15" s="46">
        <f>+J15/D15</f>
        <v>8.9458302891138715</v>
      </c>
      <c r="I15" s="49">
        <f>+H15/F15</f>
        <v>10.945612178826334</v>
      </c>
      <c r="J15" s="44">
        <f>10*K15</f>
        <v>85710</v>
      </c>
      <c r="K15" s="44">
        <f>+SUM(L15:CG15)</f>
        <v>8571</v>
      </c>
      <c r="L15" s="31">
        <f>VLOOKUP(A15,'Nagradna igra-posiljke 2018'!$A$3:$W$200,11,FALSE)</f>
        <v>0</v>
      </c>
      <c r="M15" s="31">
        <f>VLOOKUP(A15,'Nagradna igra-posiljke 2018'!$A$3:$W$200,12,FALSE)</f>
        <v>0</v>
      </c>
      <c r="N15" s="31">
        <f>VLOOKUP(A15,'Nagradna igra-posiljke 2018'!$A$3:$W$200,13,FALSE)</f>
        <v>0</v>
      </c>
      <c r="O15" s="31">
        <f>VLOOKUP(A15,'Nagradna igra-posiljke 2018'!$A$3:$W$200,14,FALSE)</f>
        <v>4</v>
      </c>
      <c r="P15" s="31">
        <f>VLOOKUP(A15,'Nagradna igra-posiljke 2018'!$A$3:$W$200,15,FALSE)</f>
        <v>0</v>
      </c>
      <c r="Q15" s="31">
        <f>VLOOKUP(A15,'Nagradna igra-posiljke 2018'!$A$3:$W$200,16,FALSE)</f>
        <v>14</v>
      </c>
      <c r="R15" s="31">
        <f>VLOOKUP(A15,'Nagradna igra-posiljke 2018'!$A$3:$W$200,17,FALSE)</f>
        <v>11</v>
      </c>
      <c r="S15" s="31">
        <f>VLOOKUP(A15,'Nagradna igra-posiljke 2018'!$A$3:$W$200,18,FALSE)</f>
        <v>12</v>
      </c>
      <c r="T15" s="31">
        <f>VLOOKUP(A15,'Nagradna igra-posiljke 2018'!$A$3:$W$200,19,FALSE)</f>
        <v>10</v>
      </c>
      <c r="U15" s="31">
        <f>VLOOKUP(A15,'Nagradna igra-posiljke 2018'!$A$3:$W$200,20,FALSE)</f>
        <v>41</v>
      </c>
      <c r="V15" s="31">
        <f>VLOOKUP(A15,'Nagradna igra-posiljke 2018'!$A$3:$W$200,21,FALSE)</f>
        <v>90</v>
      </c>
      <c r="W15" s="31">
        <f>VLOOKUP(A15,'Nagradna igra-posiljke 2018'!$A$3:$W$200,22,FALSE)</f>
        <v>53</v>
      </c>
      <c r="X15" s="31">
        <f>VLOOKUP(A15,'Nagradna igra-posiljke 2018'!$A$3:$W$200,23,FALSE)</f>
        <v>70</v>
      </c>
      <c r="Y15" s="31">
        <f>VLOOKUP(A15,'Nagradna igra-posiljke 2018'!$A$3:$CF$200,24,FALSE)</f>
        <v>261</v>
      </c>
      <c r="Z15" s="31">
        <f>VLOOKUP(A15,'Nagradna igra-posiljke 2018'!$A$3:$CF$200,25,FALSE)</f>
        <v>149</v>
      </c>
      <c r="AA15" s="31">
        <f>VLOOKUP(A15,'Nagradna igra-posiljke 2018'!$A$3:$CF$200,26,FALSE)</f>
        <v>273</v>
      </c>
      <c r="AB15" s="31">
        <f>VLOOKUP(A15,'Nagradna igra-posiljke 2018'!$A$3:$CF$200,27,FALSE)</f>
        <v>220</v>
      </c>
      <c r="AC15" s="31">
        <f>VLOOKUP(A15,'Nagradna igra-posiljke 2018'!$A$3:$CF$200,28,FALSE)</f>
        <v>260</v>
      </c>
      <c r="AD15" s="31">
        <f>VLOOKUP(A15,'Nagradna igra-posiljke 2018'!$A$3:$CF$200,29,FALSE)</f>
        <v>152</v>
      </c>
      <c r="AE15" s="31">
        <f>VLOOKUP(A15,'Nagradna igra-posiljke 2018'!$A$3:$CF$200,30,FALSE)</f>
        <v>432</v>
      </c>
      <c r="AF15" s="31">
        <f>VLOOKUP(A15,'Nagradna igra-posiljke 2018'!$A$3:$CF$200,31,FALSE)</f>
        <v>349</v>
      </c>
      <c r="AG15" s="31">
        <f>VLOOKUP($A15,'Nagradna igra-posiljke 2018'!$A$3:$CF$200,32,FALSE)</f>
        <v>399</v>
      </c>
      <c r="AH15" s="31">
        <f>VLOOKUP($A15,'Nagradna igra-posiljke 2018'!$A$3:$CF$200,33,FALSE)</f>
        <v>329</v>
      </c>
      <c r="AI15" s="31">
        <f>VLOOKUP($A15,'Nagradna igra-posiljke 2018'!$A$3:$CF$200,34,FALSE)</f>
        <v>218</v>
      </c>
      <c r="AJ15" s="31">
        <f>VLOOKUP($A15,'Nagradna igra-posiljke 2018'!$A$3:$CF$200,35,FALSE)</f>
        <v>24</v>
      </c>
      <c r="AK15" s="31">
        <f>VLOOKUP($A15,'Nagradna igra-posiljke 2018'!$A$3:$CF$200,36,FALSE)</f>
        <v>230</v>
      </c>
      <c r="AL15" s="31">
        <f>VLOOKUP($A15,'Nagradna igra-posiljke 2018'!$A$3:$CF$200,37,FALSE)</f>
        <v>340</v>
      </c>
      <c r="AM15" s="31">
        <f>VLOOKUP($A15,'Nagradna igra-posiljke 2018'!$A$3:$CF$200,38,FALSE)</f>
        <v>317</v>
      </c>
      <c r="AN15" s="31">
        <f>VLOOKUP($A15,'Nagradna igra-posiljke 2018'!$A$3:$CF$200,39,FALSE)</f>
        <v>263</v>
      </c>
      <c r="AO15" s="31">
        <f>VLOOKUP($A15,'Nagradna igra-posiljke 2018'!$A$3:$CF$200,40,FALSE)</f>
        <v>286</v>
      </c>
      <c r="AP15" s="31">
        <f>VLOOKUP($A15,'Nagradna igra-posiljke 2018'!$A$3:$CF$200,41,FALSE)</f>
        <v>109</v>
      </c>
      <c r="AQ15" s="31">
        <f>VLOOKUP($A15,'Nagradna igra-posiljke 2018'!$A$3:$CF$200,42,FALSE)</f>
        <v>316</v>
      </c>
      <c r="AR15" s="31">
        <f>VLOOKUP($A15,'Nagradna igra-posiljke 2018'!$A$3:$CF$200,43,FALSE)</f>
        <v>320</v>
      </c>
      <c r="AS15" s="31">
        <f>VLOOKUP($A15,'Nagradna igra-posiljke 2018'!$A$3:$CF$200,44,FALSE)</f>
        <v>388</v>
      </c>
      <c r="AT15" s="31">
        <f>VLOOKUP($A15,'Nagradna igra-posiljke 2018'!$A$3:$CF$200,45,FALSE)</f>
        <v>431</v>
      </c>
      <c r="AU15" s="31">
        <f>VLOOKUP($A15,'Nagradna igra-posiljke 2018'!$A$3:$CF$200,46,FALSE)</f>
        <v>237</v>
      </c>
      <c r="AV15" s="31">
        <f>VLOOKUP($A15,'Nagradna igra-posiljke 2018'!$A$3:$CF$200,47,FALSE)</f>
        <v>101</v>
      </c>
      <c r="AW15" s="31">
        <f>VLOOKUP($A15,'Nagradna igra-posiljke 2018'!$A$3:$CF$200,48,FALSE)</f>
        <v>258</v>
      </c>
      <c r="AX15" s="31">
        <f>VLOOKUP($A15,'Nagradna igra-posiljke 2018'!$A$3:$CF$200,49,FALSE)</f>
        <v>333</v>
      </c>
      <c r="AY15" s="31">
        <f>VLOOKUP($A15,'Nagradna igra-posiljke 2018'!$A$3:$CF$200,50,FALSE)</f>
        <v>400</v>
      </c>
      <c r="AZ15" s="31">
        <f>VLOOKUP($A15,'Nagradna igra-posiljke 2018'!$A$3:$CF$200,51,FALSE)</f>
        <v>417</v>
      </c>
      <c r="BA15" s="31">
        <f>VLOOKUP($A15,'Nagradna igra-posiljke 2018'!$A$3:$CF$200,52,FALSE)</f>
        <v>259</v>
      </c>
      <c r="BB15" s="31">
        <f>VLOOKUP($A15,'Nagradna igra-posiljke 2018'!$A$3:$CF$200,53,FALSE)</f>
        <v>56</v>
      </c>
      <c r="BC15" s="31">
        <f>VLOOKUP($A15,'Nagradna igra-posiljke 2018'!$A$3:$CF$200,54,FALSE)</f>
        <v>139</v>
      </c>
      <c r="BD15" s="31">
        <f>VLOOKUP($A15,'Nagradna igra-posiljke 2018'!$A$3:$CF$200,55,FALSE)</f>
        <v>0</v>
      </c>
      <c r="BE15" s="31">
        <f>VLOOKUP($A15,'Nagradna igra-posiljke 2018'!$A$3:$CF$200,56,FALSE)</f>
        <v>0</v>
      </c>
      <c r="BF15" s="31">
        <f>VLOOKUP($A15,'Nagradna igra-posiljke 2018'!$A$3:$CF$200,57,FALSE)</f>
        <v>0</v>
      </c>
      <c r="BG15" s="31">
        <f>VLOOKUP($A15,'Nagradna igra-posiljke 2018'!$A$3:$CF$200,58,FALSE)</f>
        <v>0</v>
      </c>
      <c r="BH15" s="31">
        <f>VLOOKUP($A15,'Nagradna igra-posiljke 2018'!$A$3:$CF$200,59,FALSE)</f>
        <v>0</v>
      </c>
      <c r="BI15" s="31">
        <f>VLOOKUP($A15,'Nagradna igra-posiljke 2018'!$A$3:$CF$200,60,FALSE)</f>
        <v>0</v>
      </c>
      <c r="BJ15" s="31">
        <f>VLOOKUP($A15,'Nagradna igra-posiljke 2018'!$A$3:$CF$200,61,FALSE)</f>
        <v>0</v>
      </c>
      <c r="BK15" s="31">
        <f>VLOOKUP($A15,'Nagradna igra-posiljke 2018'!$A$3:$CF$200,62,FALSE)</f>
        <v>0</v>
      </c>
      <c r="BL15" s="31">
        <f>VLOOKUP($A15,'Nagradna igra-posiljke 2018'!$A$3:$CF$200,63,FALSE)</f>
        <v>0</v>
      </c>
      <c r="BM15" s="31">
        <f>VLOOKUP($A15,'Nagradna igra-posiljke 2018'!$A$3:$CF$200,64,FALSE)</f>
        <v>0</v>
      </c>
      <c r="BN15" s="31">
        <f>VLOOKUP($A15,'Nagradna igra-posiljke 2018'!$A$3:$CF$200,65,FALSE)</f>
        <v>0</v>
      </c>
      <c r="BO15" s="31">
        <f>VLOOKUP($A15,'Nagradna igra-posiljke 2018'!$A$3:$CF$200,66,FALSE)</f>
        <v>0</v>
      </c>
      <c r="BP15" s="31">
        <f>VLOOKUP($A15,'Nagradna igra-posiljke 2018'!$A$3:$CF$200,67,FALSE)</f>
        <v>0</v>
      </c>
      <c r="BQ15" s="31">
        <f>VLOOKUP($A15,'Nagradna igra-posiljke 2018'!$A$3:$CF$200,68,FALSE)</f>
        <v>0</v>
      </c>
      <c r="BR15" s="31">
        <f>VLOOKUP($A15,'Nagradna igra-posiljke 2018'!$A$3:$CF$200,69,FALSE)</f>
        <v>0</v>
      </c>
      <c r="BS15" s="31">
        <f>VLOOKUP($A15,'Nagradna igra-posiljke 2018'!$A$3:$CF$200,70,FALSE)</f>
        <v>0</v>
      </c>
      <c r="BT15" s="31">
        <f>VLOOKUP($A15,'Nagradna igra-posiljke 2018'!$A$3:$CF$200,71,FALSE)</f>
        <v>0</v>
      </c>
      <c r="BU15" s="31">
        <f>VLOOKUP($A15,'Nagradna igra-posiljke 2018'!$A$3:$CF$200,72,FALSE)</f>
        <v>0</v>
      </c>
      <c r="BV15" s="31">
        <f>VLOOKUP($A15,'Nagradna igra-posiljke 2018'!$A$3:$CF$200,73,FALSE)</f>
        <v>0</v>
      </c>
      <c r="BW15" s="31">
        <f>VLOOKUP($A15,'Nagradna igra-posiljke 2018'!$A$3:$CF$200,74,FALSE)</f>
        <v>0</v>
      </c>
      <c r="BX15" s="31">
        <f>VLOOKUP($A15,'Nagradna igra-posiljke 2018'!$A$3:$CF$200,75,FALSE)</f>
        <v>0</v>
      </c>
      <c r="BY15" s="31">
        <f>VLOOKUP($A15,'Nagradna igra-posiljke 2018'!$A$3:$CF$200,76,FALSE)</f>
        <v>0</v>
      </c>
      <c r="BZ15" s="31">
        <f>VLOOKUP($A15,'Nagradna igra-posiljke 2018'!$A$3:$CF$200,77,FALSE)</f>
        <v>0</v>
      </c>
      <c r="CA15" s="31">
        <f>VLOOKUP($A15,'Nagradna igra-posiljke 2018'!$A$3:$CF$200,78,FALSE)</f>
        <v>0</v>
      </c>
      <c r="CB15" s="31">
        <f>VLOOKUP($A15,'Nagradna igra-posiljke 2018'!$A$3:$CF$200,79,FALSE)</f>
        <v>0</v>
      </c>
      <c r="CC15" s="31">
        <f>VLOOKUP($A15,'Nagradna igra-posiljke 2018'!$A$3:$CF$200,80,FALSE)</f>
        <v>0</v>
      </c>
      <c r="CD15" s="31">
        <f>VLOOKUP($A15,'Nagradna igra-posiljke 2018'!$A$3:$CF$200,81,FALSE)</f>
        <v>0</v>
      </c>
      <c r="CE15" s="31">
        <f>VLOOKUP($A15,'Nagradna igra-posiljke 2018'!$A$3:$CF$200,82,FALSE)</f>
        <v>0</v>
      </c>
      <c r="CF15" s="31">
        <f>VLOOKUP($A15,'Nagradna igra-posiljke 2018'!$A$3:$CF$200,83,FALSE)</f>
        <v>0</v>
      </c>
      <c r="CG15" s="31">
        <f>VLOOKUP($A15,'Nagradna igra-posiljke 2018'!$A$3:$CF$200,84,FALSE)</f>
        <v>0</v>
      </c>
    </row>
    <row r="16" spans="1:203" s="3" customFormat="1" ht="15">
      <c r="A16" s="50">
        <v>80390</v>
      </c>
      <c r="B16" s="13" t="s">
        <v>15</v>
      </c>
      <c r="C16" s="13" t="s">
        <v>205</v>
      </c>
      <c r="D16" s="42">
        <v>15718</v>
      </c>
      <c r="E16" s="42">
        <v>34893</v>
      </c>
      <c r="F16" s="46">
        <f>E16/E$1</f>
        <v>0.75694730676616695</v>
      </c>
      <c r="G16" s="47">
        <f>D16*F16</f>
        <v>11897.697767750613</v>
      </c>
      <c r="H16" s="46">
        <f>+J16/D16</f>
        <v>8.2192390889426132</v>
      </c>
      <c r="I16" s="49">
        <f>+H16/F16</f>
        <v>10.858403240850247</v>
      </c>
      <c r="J16" s="44">
        <f>10*K16</f>
        <v>129190</v>
      </c>
      <c r="K16" s="44">
        <f>+SUM(L16:CG16)</f>
        <v>12919</v>
      </c>
      <c r="L16" s="31">
        <f>VLOOKUP(A16,'Nagradna igra-posiljke 2018'!$A$3:$W$200,11,FALSE)</f>
        <v>0</v>
      </c>
      <c r="M16" s="31">
        <f>VLOOKUP(A16,'Nagradna igra-posiljke 2018'!$A$3:$W$200,12,FALSE)</f>
        <v>0</v>
      </c>
      <c r="N16" s="31">
        <f>VLOOKUP(A16,'Nagradna igra-posiljke 2018'!$A$3:$W$200,13,FALSE)</f>
        <v>0</v>
      </c>
      <c r="O16" s="31">
        <f>VLOOKUP(A16,'Nagradna igra-posiljke 2018'!$A$3:$W$200,14,FALSE)</f>
        <v>4</v>
      </c>
      <c r="P16" s="31">
        <f>VLOOKUP(A16,'Nagradna igra-posiljke 2018'!$A$3:$W$200,15,FALSE)</f>
        <v>3</v>
      </c>
      <c r="Q16" s="31">
        <f>VLOOKUP(A16,'Nagradna igra-posiljke 2018'!$A$3:$W$200,16,FALSE)</f>
        <v>6</v>
      </c>
      <c r="R16" s="31">
        <f>VLOOKUP(A16,'Nagradna igra-posiljke 2018'!$A$3:$W$200,17,FALSE)</f>
        <v>31</v>
      </c>
      <c r="S16" s="31">
        <f>VLOOKUP(A16,'Nagradna igra-posiljke 2018'!$A$3:$W$200,18,FALSE)</f>
        <v>27</v>
      </c>
      <c r="T16" s="31">
        <f>VLOOKUP(A16,'Nagradna igra-posiljke 2018'!$A$3:$W$200,19,FALSE)</f>
        <v>12</v>
      </c>
      <c r="U16" s="31">
        <f>VLOOKUP(A16,'Nagradna igra-posiljke 2018'!$A$3:$W$200,20,FALSE)</f>
        <v>128</v>
      </c>
      <c r="V16" s="31">
        <f>VLOOKUP(A16,'Nagradna igra-posiljke 2018'!$A$3:$W$200,21,FALSE)</f>
        <v>138</v>
      </c>
      <c r="W16" s="31">
        <f>VLOOKUP(A16,'Nagradna igra-posiljke 2018'!$A$3:$W$200,22,FALSE)</f>
        <v>72</v>
      </c>
      <c r="X16" s="31">
        <f>VLOOKUP(A16,'Nagradna igra-posiljke 2018'!$A$3:$W$200,23,FALSE)</f>
        <v>125</v>
      </c>
      <c r="Y16" s="31">
        <f>VLOOKUP(A16,'Nagradna igra-posiljke 2018'!$A$3:$CF$200,24,FALSE)</f>
        <v>260</v>
      </c>
      <c r="Z16" s="31">
        <f>VLOOKUP(A16,'Nagradna igra-posiljke 2018'!$A$3:$CF$200,25,FALSE)</f>
        <v>259</v>
      </c>
      <c r="AA16" s="31">
        <f>VLOOKUP(A16,'Nagradna igra-posiljke 2018'!$A$3:$CF$200,26,FALSE)</f>
        <v>252</v>
      </c>
      <c r="AB16" s="31">
        <f>VLOOKUP(A16,'Nagradna igra-posiljke 2018'!$A$3:$CF$200,27,FALSE)</f>
        <v>339</v>
      </c>
      <c r="AC16" s="31">
        <f>VLOOKUP(A16,'Nagradna igra-posiljke 2018'!$A$3:$CF$200,28,FALSE)</f>
        <v>351</v>
      </c>
      <c r="AD16" s="31">
        <f>VLOOKUP(A16,'Nagradna igra-posiljke 2018'!$A$3:$CF$200,29,FALSE)</f>
        <v>112</v>
      </c>
      <c r="AE16" s="31">
        <f>VLOOKUP(A16,'Nagradna igra-posiljke 2018'!$A$3:$CF$200,30,FALSE)</f>
        <v>514</v>
      </c>
      <c r="AF16" s="31">
        <f>VLOOKUP(A16,'Nagradna igra-posiljke 2018'!$A$3:$CF$200,31,FALSE)</f>
        <v>418</v>
      </c>
      <c r="AG16" s="31">
        <f>VLOOKUP($A16,'Nagradna igra-posiljke 2018'!$A$3:$CF$200,32,FALSE)</f>
        <v>627</v>
      </c>
      <c r="AH16" s="31">
        <f>VLOOKUP($A16,'Nagradna igra-posiljke 2018'!$A$3:$CF$200,33,FALSE)</f>
        <v>398</v>
      </c>
      <c r="AI16" s="31">
        <f>VLOOKUP($A16,'Nagradna igra-posiljke 2018'!$A$3:$CF$200,34,FALSE)</f>
        <v>246</v>
      </c>
      <c r="AJ16" s="31">
        <f>VLOOKUP($A16,'Nagradna igra-posiljke 2018'!$A$3:$CF$200,35,FALSE)</f>
        <v>23</v>
      </c>
      <c r="AK16" s="31">
        <f>VLOOKUP($A16,'Nagradna igra-posiljke 2018'!$A$3:$CF$200,36,FALSE)</f>
        <v>213</v>
      </c>
      <c r="AL16" s="31">
        <f>VLOOKUP($A16,'Nagradna igra-posiljke 2018'!$A$3:$CF$200,37,FALSE)</f>
        <v>525</v>
      </c>
      <c r="AM16" s="31">
        <f>VLOOKUP($A16,'Nagradna igra-posiljke 2018'!$A$3:$CF$200,38,FALSE)</f>
        <v>434</v>
      </c>
      <c r="AN16" s="31">
        <f>VLOOKUP($A16,'Nagradna igra-posiljke 2018'!$A$3:$CF$200,39,FALSE)</f>
        <v>526</v>
      </c>
      <c r="AO16" s="31">
        <f>VLOOKUP($A16,'Nagradna igra-posiljke 2018'!$A$3:$CF$200,40,FALSE)</f>
        <v>536</v>
      </c>
      <c r="AP16" s="31">
        <f>VLOOKUP($A16,'Nagradna igra-posiljke 2018'!$A$3:$CF$200,41,FALSE)</f>
        <v>93</v>
      </c>
      <c r="AQ16" s="31">
        <f>VLOOKUP($A16,'Nagradna igra-posiljke 2018'!$A$3:$CF$200,42,FALSE)</f>
        <v>575</v>
      </c>
      <c r="AR16" s="31">
        <f>VLOOKUP($A16,'Nagradna igra-posiljke 2018'!$A$3:$CF$200,43,FALSE)</f>
        <v>481</v>
      </c>
      <c r="AS16" s="31">
        <f>VLOOKUP($A16,'Nagradna igra-posiljke 2018'!$A$3:$CF$200,44,FALSE)</f>
        <v>618</v>
      </c>
      <c r="AT16" s="31">
        <f>VLOOKUP($A16,'Nagradna igra-posiljke 2018'!$A$3:$CF$200,45,FALSE)</f>
        <v>821</v>
      </c>
      <c r="AU16" s="31">
        <f>VLOOKUP($A16,'Nagradna igra-posiljke 2018'!$A$3:$CF$200,46,FALSE)</f>
        <v>550</v>
      </c>
      <c r="AV16" s="31">
        <f>VLOOKUP($A16,'Nagradna igra-posiljke 2018'!$A$3:$CF$200,47,FALSE)</f>
        <v>58</v>
      </c>
      <c r="AW16" s="31">
        <f>VLOOKUP($A16,'Nagradna igra-posiljke 2018'!$A$3:$CF$200,48,FALSE)</f>
        <v>313</v>
      </c>
      <c r="AX16" s="31">
        <f>VLOOKUP($A16,'Nagradna igra-posiljke 2018'!$A$3:$CF$200,49,FALSE)</f>
        <v>684</v>
      </c>
      <c r="AY16" s="31">
        <f>VLOOKUP($A16,'Nagradna igra-posiljke 2018'!$A$3:$CF$200,50,FALSE)</f>
        <v>646</v>
      </c>
      <c r="AZ16" s="31">
        <f>VLOOKUP($A16,'Nagradna igra-posiljke 2018'!$A$3:$CF$200,51,FALSE)</f>
        <v>674</v>
      </c>
      <c r="BA16" s="31">
        <f>VLOOKUP($A16,'Nagradna igra-posiljke 2018'!$A$3:$CF$200,52,FALSE)</f>
        <v>478</v>
      </c>
      <c r="BB16" s="31">
        <f>VLOOKUP($A16,'Nagradna igra-posiljke 2018'!$A$3:$CF$200,53,FALSE)</f>
        <v>95</v>
      </c>
      <c r="BC16" s="31">
        <f>VLOOKUP($A16,'Nagradna igra-posiljke 2018'!$A$3:$CF$200,54,FALSE)</f>
        <v>254</v>
      </c>
      <c r="BD16" s="31">
        <f>VLOOKUP($A16,'Nagradna igra-posiljke 2018'!$A$3:$CF$200,55,FALSE)</f>
        <v>0</v>
      </c>
      <c r="BE16" s="31">
        <f>VLOOKUP($A16,'Nagradna igra-posiljke 2018'!$A$3:$CF$200,56,FALSE)</f>
        <v>0</v>
      </c>
      <c r="BF16" s="31">
        <f>VLOOKUP($A16,'Nagradna igra-posiljke 2018'!$A$3:$CF$200,57,FALSE)</f>
        <v>0</v>
      </c>
      <c r="BG16" s="31">
        <f>VLOOKUP($A16,'Nagradna igra-posiljke 2018'!$A$3:$CF$200,58,FALSE)</f>
        <v>0</v>
      </c>
      <c r="BH16" s="31">
        <f>VLOOKUP($A16,'Nagradna igra-posiljke 2018'!$A$3:$CF$200,59,FALSE)</f>
        <v>0</v>
      </c>
      <c r="BI16" s="31">
        <f>VLOOKUP($A16,'Nagradna igra-posiljke 2018'!$A$3:$CF$200,60,FALSE)</f>
        <v>0</v>
      </c>
      <c r="BJ16" s="31">
        <f>VLOOKUP($A16,'Nagradna igra-posiljke 2018'!$A$3:$CF$200,61,FALSE)</f>
        <v>0</v>
      </c>
      <c r="BK16" s="31">
        <f>VLOOKUP($A16,'Nagradna igra-posiljke 2018'!$A$3:$CF$200,62,FALSE)</f>
        <v>0</v>
      </c>
      <c r="BL16" s="31">
        <f>VLOOKUP($A16,'Nagradna igra-posiljke 2018'!$A$3:$CF$200,63,FALSE)</f>
        <v>0</v>
      </c>
      <c r="BM16" s="31">
        <f>VLOOKUP($A16,'Nagradna igra-posiljke 2018'!$A$3:$CF$200,64,FALSE)</f>
        <v>0</v>
      </c>
      <c r="BN16" s="31">
        <f>VLOOKUP($A16,'Nagradna igra-posiljke 2018'!$A$3:$CF$200,65,FALSE)</f>
        <v>0</v>
      </c>
      <c r="BO16" s="31">
        <f>VLOOKUP($A16,'Nagradna igra-posiljke 2018'!$A$3:$CF$200,66,FALSE)</f>
        <v>0</v>
      </c>
      <c r="BP16" s="31">
        <f>VLOOKUP($A16,'Nagradna igra-posiljke 2018'!$A$3:$CF$200,67,FALSE)</f>
        <v>0</v>
      </c>
      <c r="BQ16" s="31">
        <f>VLOOKUP($A16,'Nagradna igra-posiljke 2018'!$A$3:$CF$200,68,FALSE)</f>
        <v>0</v>
      </c>
      <c r="BR16" s="31">
        <f>VLOOKUP($A16,'Nagradna igra-posiljke 2018'!$A$3:$CF$200,69,FALSE)</f>
        <v>0</v>
      </c>
      <c r="BS16" s="31">
        <f>VLOOKUP($A16,'Nagradna igra-posiljke 2018'!$A$3:$CF$200,70,FALSE)</f>
        <v>0</v>
      </c>
      <c r="BT16" s="31">
        <f>VLOOKUP($A16,'Nagradna igra-posiljke 2018'!$A$3:$CF$200,71,FALSE)</f>
        <v>0</v>
      </c>
      <c r="BU16" s="31">
        <f>VLOOKUP($A16,'Nagradna igra-posiljke 2018'!$A$3:$CF$200,72,FALSE)</f>
        <v>0</v>
      </c>
      <c r="BV16" s="31">
        <f>VLOOKUP($A16,'Nagradna igra-posiljke 2018'!$A$3:$CF$200,73,FALSE)</f>
        <v>0</v>
      </c>
      <c r="BW16" s="31">
        <f>VLOOKUP($A16,'Nagradna igra-posiljke 2018'!$A$3:$CF$200,74,FALSE)</f>
        <v>0</v>
      </c>
      <c r="BX16" s="31">
        <f>VLOOKUP($A16,'Nagradna igra-posiljke 2018'!$A$3:$CF$200,75,FALSE)</f>
        <v>0</v>
      </c>
      <c r="BY16" s="31">
        <f>VLOOKUP($A16,'Nagradna igra-posiljke 2018'!$A$3:$CF$200,76,FALSE)</f>
        <v>0</v>
      </c>
      <c r="BZ16" s="31">
        <f>VLOOKUP($A16,'Nagradna igra-posiljke 2018'!$A$3:$CF$200,77,FALSE)</f>
        <v>0</v>
      </c>
      <c r="CA16" s="31">
        <f>VLOOKUP($A16,'Nagradna igra-posiljke 2018'!$A$3:$CF$200,78,FALSE)</f>
        <v>0</v>
      </c>
      <c r="CB16" s="31">
        <f>VLOOKUP($A16,'Nagradna igra-posiljke 2018'!$A$3:$CF$200,79,FALSE)</f>
        <v>0</v>
      </c>
      <c r="CC16" s="31">
        <f>VLOOKUP($A16,'Nagradna igra-posiljke 2018'!$A$3:$CF$200,80,FALSE)</f>
        <v>0</v>
      </c>
      <c r="CD16" s="31">
        <f>VLOOKUP($A16,'Nagradna igra-posiljke 2018'!$A$3:$CF$200,81,FALSE)</f>
        <v>0</v>
      </c>
      <c r="CE16" s="31">
        <f>VLOOKUP($A16,'Nagradna igra-posiljke 2018'!$A$3:$CF$200,82,FALSE)</f>
        <v>0</v>
      </c>
      <c r="CF16" s="31">
        <f>VLOOKUP($A16,'Nagradna igra-posiljke 2018'!$A$3:$CF$200,83,FALSE)</f>
        <v>0</v>
      </c>
      <c r="CG16" s="31">
        <f>VLOOKUP($A16,'Nagradna igra-posiljke 2018'!$A$3:$CF$200,84,FALSE)</f>
        <v>0</v>
      </c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</row>
    <row r="17" spans="1:203" s="2" customFormat="1" ht="13.5" customHeight="1">
      <c r="A17" s="50">
        <v>80144</v>
      </c>
      <c r="B17" s="13" t="s">
        <v>26</v>
      </c>
      <c r="C17" s="13" t="s">
        <v>205</v>
      </c>
      <c r="D17" s="42">
        <v>15573</v>
      </c>
      <c r="E17" s="42">
        <v>36638</v>
      </c>
      <c r="F17" s="46">
        <f>E17/E$1</f>
        <v>0.7948022647894657</v>
      </c>
      <c r="G17" s="47">
        <f>D17*F17</f>
        <v>12377.455669566349</v>
      </c>
      <c r="H17" s="46">
        <f>+J17/D17</f>
        <v>8.4466705194888583</v>
      </c>
      <c r="I17" s="49">
        <f>+H17/F17</f>
        <v>10.62738607284453</v>
      </c>
      <c r="J17" s="44">
        <f>10*K17</f>
        <v>131540</v>
      </c>
      <c r="K17" s="44">
        <f>+SUM(L17:CG17)</f>
        <v>13154</v>
      </c>
      <c r="L17" s="31">
        <f>VLOOKUP(A17,'Nagradna igra-posiljke 2018'!$A$3:$W$200,11,FALSE)</f>
        <v>0</v>
      </c>
      <c r="M17" s="31">
        <f>VLOOKUP(A17,'Nagradna igra-posiljke 2018'!$A$3:$W$200,12,FALSE)</f>
        <v>2</v>
      </c>
      <c r="N17" s="31">
        <f>VLOOKUP(A17,'Nagradna igra-posiljke 2018'!$A$3:$W$200,13,FALSE)</f>
        <v>0</v>
      </c>
      <c r="O17" s="31">
        <f>VLOOKUP(A17,'Nagradna igra-posiljke 2018'!$A$3:$W$200,14,FALSE)</f>
        <v>9</v>
      </c>
      <c r="P17" s="31">
        <f>VLOOKUP(A17,'Nagradna igra-posiljke 2018'!$A$3:$W$200,15,FALSE)</f>
        <v>5</v>
      </c>
      <c r="Q17" s="31">
        <f>VLOOKUP(A17,'Nagradna igra-posiljke 2018'!$A$3:$W$200,16,FALSE)</f>
        <v>25</v>
      </c>
      <c r="R17" s="31">
        <f>VLOOKUP(A17,'Nagradna igra-posiljke 2018'!$A$3:$W$200,17,FALSE)</f>
        <v>11</v>
      </c>
      <c r="S17" s="31">
        <f>VLOOKUP(A17,'Nagradna igra-posiljke 2018'!$A$3:$W$200,18,FALSE)</f>
        <v>28</v>
      </c>
      <c r="T17" s="31">
        <f>VLOOKUP(A17,'Nagradna igra-posiljke 2018'!$A$3:$W$200,19,FALSE)</f>
        <v>19</v>
      </c>
      <c r="U17" s="31">
        <f>VLOOKUP(A17,'Nagradna igra-posiljke 2018'!$A$3:$W$200,20,FALSE)</f>
        <v>76</v>
      </c>
      <c r="V17" s="31">
        <f>VLOOKUP(A17,'Nagradna igra-posiljke 2018'!$A$3:$W$200,21,FALSE)</f>
        <v>150</v>
      </c>
      <c r="W17" s="31">
        <f>VLOOKUP(A17,'Nagradna igra-posiljke 2018'!$A$3:$W$200,22,FALSE)</f>
        <v>81</v>
      </c>
      <c r="X17" s="31">
        <f>VLOOKUP(A17,'Nagradna igra-posiljke 2018'!$A$3:$W$200,23,FALSE)</f>
        <v>99</v>
      </c>
      <c r="Y17" s="31">
        <f>VLOOKUP(A17,'Nagradna igra-posiljke 2018'!$A$3:$CF$200,24,FALSE)</f>
        <v>353</v>
      </c>
      <c r="Z17" s="31">
        <f>VLOOKUP(A17,'Nagradna igra-posiljke 2018'!$A$3:$CF$200,25,FALSE)</f>
        <v>229</v>
      </c>
      <c r="AA17" s="31">
        <f>VLOOKUP(A17,'Nagradna igra-posiljke 2018'!$A$3:$CF$200,26,FALSE)</f>
        <v>306</v>
      </c>
      <c r="AB17" s="31">
        <f>VLOOKUP(A17,'Nagradna igra-posiljke 2018'!$A$3:$CF$200,27,FALSE)</f>
        <v>241</v>
      </c>
      <c r="AC17" s="31">
        <f>VLOOKUP(A17,'Nagradna igra-posiljke 2018'!$A$3:$CF$200,28,FALSE)</f>
        <v>298</v>
      </c>
      <c r="AD17" s="31">
        <f>VLOOKUP(A17,'Nagradna igra-posiljke 2018'!$A$3:$CF$200,29,FALSE)</f>
        <v>57</v>
      </c>
      <c r="AE17" s="31">
        <f>VLOOKUP(A17,'Nagradna igra-posiljke 2018'!$A$3:$CF$200,30,FALSE)</f>
        <v>561</v>
      </c>
      <c r="AF17" s="31">
        <f>VLOOKUP(A17,'Nagradna igra-posiljke 2018'!$A$3:$CF$200,31,FALSE)</f>
        <v>487</v>
      </c>
      <c r="AG17" s="31">
        <f>VLOOKUP($A17,'Nagradna igra-posiljke 2018'!$A$3:$CF$200,32,FALSE)</f>
        <v>512</v>
      </c>
      <c r="AH17" s="31">
        <f>VLOOKUP($A17,'Nagradna igra-posiljke 2018'!$A$3:$CF$200,33,FALSE)</f>
        <v>640</v>
      </c>
      <c r="AI17" s="31">
        <f>VLOOKUP($A17,'Nagradna igra-posiljke 2018'!$A$3:$CF$200,34,FALSE)</f>
        <v>288</v>
      </c>
      <c r="AJ17" s="31">
        <f>VLOOKUP($A17,'Nagradna igra-posiljke 2018'!$A$3:$CF$200,35,FALSE)</f>
        <v>33</v>
      </c>
      <c r="AK17" s="31">
        <f>VLOOKUP($A17,'Nagradna igra-posiljke 2018'!$A$3:$CF$200,36,FALSE)</f>
        <v>276</v>
      </c>
      <c r="AL17" s="31">
        <f>VLOOKUP($A17,'Nagradna igra-posiljke 2018'!$A$3:$CF$200,37,FALSE)</f>
        <v>388</v>
      </c>
      <c r="AM17" s="31">
        <f>VLOOKUP($A17,'Nagradna igra-posiljke 2018'!$A$3:$CF$200,38,FALSE)</f>
        <v>502</v>
      </c>
      <c r="AN17" s="31">
        <f>VLOOKUP($A17,'Nagradna igra-posiljke 2018'!$A$3:$CF$200,39,FALSE)</f>
        <v>442</v>
      </c>
      <c r="AO17" s="31">
        <f>VLOOKUP($A17,'Nagradna igra-posiljke 2018'!$A$3:$CF$200,40,FALSE)</f>
        <v>493</v>
      </c>
      <c r="AP17" s="31">
        <f>VLOOKUP($A17,'Nagradna igra-posiljke 2018'!$A$3:$CF$200,41,FALSE)</f>
        <v>32</v>
      </c>
      <c r="AQ17" s="31">
        <f>VLOOKUP($A17,'Nagradna igra-posiljke 2018'!$A$3:$CF$200,42,FALSE)</f>
        <v>471</v>
      </c>
      <c r="AR17" s="31">
        <f>VLOOKUP($A17,'Nagradna igra-posiljke 2018'!$A$3:$CF$200,43,FALSE)</f>
        <v>614</v>
      </c>
      <c r="AS17" s="31">
        <f>VLOOKUP($A17,'Nagradna igra-posiljke 2018'!$A$3:$CF$200,44,FALSE)</f>
        <v>645</v>
      </c>
      <c r="AT17" s="31">
        <f>VLOOKUP($A17,'Nagradna igra-posiljke 2018'!$A$3:$CF$200,45,FALSE)</f>
        <v>786</v>
      </c>
      <c r="AU17" s="31">
        <f>VLOOKUP($A17,'Nagradna igra-posiljke 2018'!$A$3:$CF$200,46,FALSE)</f>
        <v>471</v>
      </c>
      <c r="AV17" s="31">
        <f>VLOOKUP($A17,'Nagradna igra-posiljke 2018'!$A$3:$CF$200,47,FALSE)</f>
        <v>109</v>
      </c>
      <c r="AW17" s="31">
        <f>VLOOKUP($A17,'Nagradna igra-posiljke 2018'!$A$3:$CF$200,48,FALSE)</f>
        <v>461</v>
      </c>
      <c r="AX17" s="31">
        <f>VLOOKUP($A17,'Nagradna igra-posiljke 2018'!$A$3:$CF$200,49,FALSE)</f>
        <v>609</v>
      </c>
      <c r="AY17" s="31">
        <f>VLOOKUP($A17,'Nagradna igra-posiljke 2018'!$A$3:$CF$200,50,FALSE)</f>
        <v>675</v>
      </c>
      <c r="AZ17" s="31">
        <f>VLOOKUP($A17,'Nagradna igra-posiljke 2018'!$A$3:$CF$200,51,FALSE)</f>
        <v>772</v>
      </c>
      <c r="BA17" s="31">
        <f>VLOOKUP($A17,'Nagradna igra-posiljke 2018'!$A$3:$CF$200,52,FALSE)</f>
        <v>495</v>
      </c>
      <c r="BB17" s="31">
        <f>VLOOKUP($A17,'Nagradna igra-posiljke 2018'!$A$3:$CF$200,53,FALSE)</f>
        <v>75</v>
      </c>
      <c r="BC17" s="31">
        <f>VLOOKUP($A17,'Nagradna igra-posiljke 2018'!$A$3:$CF$200,54,FALSE)</f>
        <v>328</v>
      </c>
      <c r="BD17" s="31">
        <f>VLOOKUP($A17,'Nagradna igra-posiljke 2018'!$A$3:$CF$200,55,FALSE)</f>
        <v>0</v>
      </c>
      <c r="BE17" s="31">
        <f>VLOOKUP($A17,'Nagradna igra-posiljke 2018'!$A$3:$CF$200,56,FALSE)</f>
        <v>0</v>
      </c>
      <c r="BF17" s="31">
        <f>VLOOKUP($A17,'Nagradna igra-posiljke 2018'!$A$3:$CF$200,57,FALSE)</f>
        <v>0</v>
      </c>
      <c r="BG17" s="31">
        <f>VLOOKUP($A17,'Nagradna igra-posiljke 2018'!$A$3:$CF$200,58,FALSE)</f>
        <v>0</v>
      </c>
      <c r="BH17" s="31">
        <f>VLOOKUP($A17,'Nagradna igra-posiljke 2018'!$A$3:$CF$200,59,FALSE)</f>
        <v>0</v>
      </c>
      <c r="BI17" s="31">
        <f>VLOOKUP($A17,'Nagradna igra-posiljke 2018'!$A$3:$CF$200,60,FALSE)</f>
        <v>0</v>
      </c>
      <c r="BJ17" s="31">
        <f>VLOOKUP($A17,'Nagradna igra-posiljke 2018'!$A$3:$CF$200,61,FALSE)</f>
        <v>0</v>
      </c>
      <c r="BK17" s="31">
        <f>VLOOKUP($A17,'Nagradna igra-posiljke 2018'!$A$3:$CF$200,62,FALSE)</f>
        <v>0</v>
      </c>
      <c r="BL17" s="31">
        <f>VLOOKUP($A17,'Nagradna igra-posiljke 2018'!$A$3:$CF$200,63,FALSE)</f>
        <v>0</v>
      </c>
      <c r="BM17" s="31">
        <f>VLOOKUP($A17,'Nagradna igra-posiljke 2018'!$A$3:$CF$200,64,FALSE)</f>
        <v>0</v>
      </c>
      <c r="BN17" s="31">
        <f>VLOOKUP($A17,'Nagradna igra-posiljke 2018'!$A$3:$CF$200,65,FALSE)</f>
        <v>0</v>
      </c>
      <c r="BO17" s="31">
        <f>VLOOKUP($A17,'Nagradna igra-posiljke 2018'!$A$3:$CF$200,66,FALSE)</f>
        <v>0</v>
      </c>
      <c r="BP17" s="31">
        <f>VLOOKUP($A17,'Nagradna igra-posiljke 2018'!$A$3:$CF$200,67,FALSE)</f>
        <v>0</v>
      </c>
      <c r="BQ17" s="31">
        <f>VLOOKUP($A17,'Nagradna igra-posiljke 2018'!$A$3:$CF$200,68,FALSE)</f>
        <v>0</v>
      </c>
      <c r="BR17" s="31">
        <f>VLOOKUP($A17,'Nagradna igra-posiljke 2018'!$A$3:$CF$200,69,FALSE)</f>
        <v>0</v>
      </c>
      <c r="BS17" s="31">
        <f>VLOOKUP($A17,'Nagradna igra-posiljke 2018'!$A$3:$CF$200,70,FALSE)</f>
        <v>0</v>
      </c>
      <c r="BT17" s="31">
        <f>VLOOKUP($A17,'Nagradna igra-posiljke 2018'!$A$3:$CF$200,71,FALSE)</f>
        <v>0</v>
      </c>
      <c r="BU17" s="31">
        <f>VLOOKUP($A17,'Nagradna igra-posiljke 2018'!$A$3:$CF$200,72,FALSE)</f>
        <v>0</v>
      </c>
      <c r="BV17" s="31">
        <f>VLOOKUP($A17,'Nagradna igra-posiljke 2018'!$A$3:$CF$200,73,FALSE)</f>
        <v>0</v>
      </c>
      <c r="BW17" s="31">
        <f>VLOOKUP($A17,'Nagradna igra-posiljke 2018'!$A$3:$CF$200,74,FALSE)</f>
        <v>0</v>
      </c>
      <c r="BX17" s="31">
        <f>VLOOKUP($A17,'Nagradna igra-posiljke 2018'!$A$3:$CF$200,75,FALSE)</f>
        <v>0</v>
      </c>
      <c r="BY17" s="31">
        <f>VLOOKUP($A17,'Nagradna igra-posiljke 2018'!$A$3:$CF$200,76,FALSE)</f>
        <v>0</v>
      </c>
      <c r="BZ17" s="31">
        <f>VLOOKUP($A17,'Nagradna igra-posiljke 2018'!$A$3:$CF$200,77,FALSE)</f>
        <v>0</v>
      </c>
      <c r="CA17" s="31">
        <f>VLOOKUP($A17,'Nagradna igra-posiljke 2018'!$A$3:$CF$200,78,FALSE)</f>
        <v>0</v>
      </c>
      <c r="CB17" s="31">
        <f>VLOOKUP($A17,'Nagradna igra-posiljke 2018'!$A$3:$CF$200,79,FALSE)</f>
        <v>0</v>
      </c>
      <c r="CC17" s="31">
        <f>VLOOKUP($A17,'Nagradna igra-posiljke 2018'!$A$3:$CF$200,80,FALSE)</f>
        <v>0</v>
      </c>
      <c r="CD17" s="31">
        <f>VLOOKUP($A17,'Nagradna igra-posiljke 2018'!$A$3:$CF$200,81,FALSE)</f>
        <v>0</v>
      </c>
      <c r="CE17" s="31">
        <f>VLOOKUP($A17,'Nagradna igra-posiljke 2018'!$A$3:$CF$200,82,FALSE)</f>
        <v>0</v>
      </c>
      <c r="CF17" s="31">
        <f>VLOOKUP($A17,'Nagradna igra-posiljke 2018'!$A$3:$CF$200,83,FALSE)</f>
        <v>0</v>
      </c>
      <c r="CG17" s="31">
        <f>VLOOKUP($A17,'Nagradna igra-posiljke 2018'!$A$3:$CF$200,84,FALSE)</f>
        <v>0</v>
      </c>
    </row>
    <row r="18" spans="1:203" s="3" customFormat="1" ht="15">
      <c r="A18" s="50">
        <v>80489</v>
      </c>
      <c r="B18" s="13" t="s">
        <v>23</v>
      </c>
      <c r="C18" s="13" t="s">
        <v>205</v>
      </c>
      <c r="D18" s="42">
        <v>10600</v>
      </c>
      <c r="E18" s="42">
        <v>34484</v>
      </c>
      <c r="F18" s="46">
        <f>E18/E$1</f>
        <v>0.74807471202030495</v>
      </c>
      <c r="G18" s="47">
        <f>D18*F18</f>
        <v>7929.5919474152324</v>
      </c>
      <c r="H18" s="46">
        <f>+J18/D18</f>
        <v>7.8386792452830187</v>
      </c>
      <c r="I18" s="49">
        <f>+H18/F18</f>
        <v>10.478471092965183</v>
      </c>
      <c r="J18" s="44">
        <f>10*K18</f>
        <v>83090</v>
      </c>
      <c r="K18" s="44">
        <f>+SUM(L18:CG18)</f>
        <v>8309</v>
      </c>
      <c r="L18" s="31">
        <f>VLOOKUP(A18,'Nagradna igra-posiljke 2018'!$A$3:$W$200,11,FALSE)</f>
        <v>1</v>
      </c>
      <c r="M18" s="31">
        <f>VLOOKUP(A18,'Nagradna igra-posiljke 2018'!$A$3:$W$200,12,FALSE)</f>
        <v>2</v>
      </c>
      <c r="N18" s="31">
        <f>VLOOKUP(A18,'Nagradna igra-posiljke 2018'!$A$3:$W$200,13,FALSE)</f>
        <v>0</v>
      </c>
      <c r="O18" s="31">
        <f>VLOOKUP(A18,'Nagradna igra-posiljke 2018'!$A$3:$W$200,14,FALSE)</f>
        <v>4</v>
      </c>
      <c r="P18" s="31">
        <f>VLOOKUP(A18,'Nagradna igra-posiljke 2018'!$A$3:$W$200,15,FALSE)</f>
        <v>13</v>
      </c>
      <c r="Q18" s="31">
        <f>VLOOKUP(A18,'Nagradna igra-posiljke 2018'!$A$3:$W$200,16,FALSE)</f>
        <v>11</v>
      </c>
      <c r="R18" s="31">
        <f>VLOOKUP(A18,'Nagradna igra-posiljke 2018'!$A$3:$W$200,17,FALSE)</f>
        <v>33</v>
      </c>
      <c r="S18" s="31">
        <f>VLOOKUP(A18,'Nagradna igra-posiljke 2018'!$A$3:$W$200,18,FALSE)</f>
        <v>27</v>
      </c>
      <c r="T18" s="31">
        <f>VLOOKUP(A18,'Nagradna igra-posiljke 2018'!$A$3:$W$200,19,FALSE)</f>
        <v>4</v>
      </c>
      <c r="U18" s="31">
        <f>VLOOKUP(A18,'Nagradna igra-posiljke 2018'!$A$3:$W$200,20,FALSE)</f>
        <v>79</v>
      </c>
      <c r="V18" s="31">
        <f>VLOOKUP(A18,'Nagradna igra-posiljke 2018'!$A$3:$W$200,21,FALSE)</f>
        <v>95</v>
      </c>
      <c r="W18" s="31">
        <f>VLOOKUP(A18,'Nagradna igra-posiljke 2018'!$A$3:$W$200,22,FALSE)</f>
        <v>119</v>
      </c>
      <c r="X18" s="31">
        <f>VLOOKUP(A18,'Nagradna igra-posiljke 2018'!$A$3:$W$200,23,FALSE)</f>
        <v>25</v>
      </c>
      <c r="Y18" s="31">
        <f>VLOOKUP(A18,'Nagradna igra-posiljke 2018'!$A$3:$CF$200,24,FALSE)</f>
        <v>262</v>
      </c>
      <c r="Z18" s="31">
        <f>VLOOKUP(A18,'Nagradna igra-posiljke 2018'!$A$3:$CF$200,25,FALSE)</f>
        <v>173</v>
      </c>
      <c r="AA18" s="31">
        <f>VLOOKUP(A18,'Nagradna igra-posiljke 2018'!$A$3:$CF$200,26,FALSE)</f>
        <v>255</v>
      </c>
      <c r="AB18" s="31">
        <f>VLOOKUP(A18,'Nagradna igra-posiljke 2018'!$A$3:$CF$200,27,FALSE)</f>
        <v>310</v>
      </c>
      <c r="AC18" s="31">
        <f>VLOOKUP(A18,'Nagradna igra-posiljke 2018'!$A$3:$CF$200,28,FALSE)</f>
        <v>222</v>
      </c>
      <c r="AD18" s="31">
        <f>VLOOKUP(A18,'Nagradna igra-posiljke 2018'!$A$3:$CF$200,29,FALSE)</f>
        <v>20</v>
      </c>
      <c r="AE18" s="31">
        <f>VLOOKUP(A18,'Nagradna igra-posiljke 2018'!$A$3:$CF$200,30,FALSE)</f>
        <v>390</v>
      </c>
      <c r="AF18" s="31">
        <f>VLOOKUP(A18,'Nagradna igra-posiljke 2018'!$A$3:$CF$200,31,FALSE)</f>
        <v>248</v>
      </c>
      <c r="AG18" s="31">
        <f>VLOOKUP($A18,'Nagradna igra-posiljke 2018'!$A$3:$CF$200,32,FALSE)</f>
        <v>300</v>
      </c>
      <c r="AH18" s="31">
        <f>VLOOKUP($A18,'Nagradna igra-posiljke 2018'!$A$3:$CF$200,33,FALSE)</f>
        <v>257</v>
      </c>
      <c r="AI18" s="31">
        <f>VLOOKUP($A18,'Nagradna igra-posiljke 2018'!$A$3:$CF$200,34,FALSE)</f>
        <v>143</v>
      </c>
      <c r="AJ18" s="31">
        <f>VLOOKUP($A18,'Nagradna igra-posiljke 2018'!$A$3:$CF$200,35,FALSE)</f>
        <v>10</v>
      </c>
      <c r="AK18" s="31">
        <f>VLOOKUP($A18,'Nagradna igra-posiljke 2018'!$A$3:$CF$200,36,FALSE)</f>
        <v>275</v>
      </c>
      <c r="AL18" s="31">
        <f>VLOOKUP($A18,'Nagradna igra-posiljke 2018'!$A$3:$CF$200,37,FALSE)</f>
        <v>268</v>
      </c>
      <c r="AM18" s="31">
        <f>VLOOKUP($A18,'Nagradna igra-posiljke 2018'!$A$3:$CF$200,38,FALSE)</f>
        <v>283</v>
      </c>
      <c r="AN18" s="31">
        <f>VLOOKUP($A18,'Nagradna igra-posiljke 2018'!$A$3:$CF$200,39,FALSE)</f>
        <v>230</v>
      </c>
      <c r="AO18" s="31">
        <f>VLOOKUP($A18,'Nagradna igra-posiljke 2018'!$A$3:$CF$200,40,FALSE)</f>
        <v>241</v>
      </c>
      <c r="AP18" s="31">
        <f>VLOOKUP($A18,'Nagradna igra-posiljke 2018'!$A$3:$CF$200,41,FALSE)</f>
        <v>26</v>
      </c>
      <c r="AQ18" s="31">
        <f>VLOOKUP($A18,'Nagradna igra-posiljke 2018'!$A$3:$CF$200,42,FALSE)</f>
        <v>325</v>
      </c>
      <c r="AR18" s="31">
        <f>VLOOKUP($A18,'Nagradna igra-posiljke 2018'!$A$3:$CF$200,43,FALSE)</f>
        <v>380</v>
      </c>
      <c r="AS18" s="31">
        <f>VLOOKUP($A18,'Nagradna igra-posiljke 2018'!$A$3:$CF$200,44,FALSE)</f>
        <v>445</v>
      </c>
      <c r="AT18" s="31">
        <f>VLOOKUP($A18,'Nagradna igra-posiljke 2018'!$A$3:$CF$200,45,FALSE)</f>
        <v>411</v>
      </c>
      <c r="AU18" s="31">
        <f>VLOOKUP($A18,'Nagradna igra-posiljke 2018'!$A$3:$CF$200,46,FALSE)</f>
        <v>238</v>
      </c>
      <c r="AV18" s="31">
        <f>VLOOKUP($A18,'Nagradna igra-posiljke 2018'!$A$3:$CF$200,47,FALSE)</f>
        <v>15</v>
      </c>
      <c r="AW18" s="31">
        <f>VLOOKUP($A18,'Nagradna igra-posiljke 2018'!$A$3:$CF$200,48,FALSE)</f>
        <v>287</v>
      </c>
      <c r="AX18" s="31">
        <f>VLOOKUP($A18,'Nagradna igra-posiljke 2018'!$A$3:$CF$200,49,FALSE)</f>
        <v>420</v>
      </c>
      <c r="AY18" s="31">
        <f>VLOOKUP($A18,'Nagradna igra-posiljke 2018'!$A$3:$CF$200,50,FALSE)</f>
        <v>523</v>
      </c>
      <c r="AZ18" s="31">
        <f>VLOOKUP($A18,'Nagradna igra-posiljke 2018'!$A$3:$CF$200,51,FALSE)</f>
        <v>451</v>
      </c>
      <c r="BA18" s="31">
        <f>VLOOKUP($A18,'Nagradna igra-posiljke 2018'!$A$3:$CF$200,52,FALSE)</f>
        <v>269</v>
      </c>
      <c r="BB18" s="31">
        <f>VLOOKUP($A18,'Nagradna igra-posiljke 2018'!$A$3:$CF$200,53,FALSE)</f>
        <v>14</v>
      </c>
      <c r="BC18" s="31">
        <f>VLOOKUP($A18,'Nagradna igra-posiljke 2018'!$A$3:$CF$200,54,FALSE)</f>
        <v>205</v>
      </c>
      <c r="BD18" s="31">
        <f>VLOOKUP($A18,'Nagradna igra-posiljke 2018'!$A$3:$CF$200,55,FALSE)</f>
        <v>0</v>
      </c>
      <c r="BE18" s="31">
        <f>VLOOKUP($A18,'Nagradna igra-posiljke 2018'!$A$3:$CF$200,56,FALSE)</f>
        <v>0</v>
      </c>
      <c r="BF18" s="31">
        <f>VLOOKUP($A18,'Nagradna igra-posiljke 2018'!$A$3:$CF$200,57,FALSE)</f>
        <v>0</v>
      </c>
      <c r="BG18" s="31">
        <f>VLOOKUP($A18,'Nagradna igra-posiljke 2018'!$A$3:$CF$200,58,FALSE)</f>
        <v>0</v>
      </c>
      <c r="BH18" s="31">
        <f>VLOOKUP($A18,'Nagradna igra-posiljke 2018'!$A$3:$CF$200,59,FALSE)</f>
        <v>0</v>
      </c>
      <c r="BI18" s="31">
        <f>VLOOKUP($A18,'Nagradna igra-posiljke 2018'!$A$3:$CF$200,60,FALSE)</f>
        <v>0</v>
      </c>
      <c r="BJ18" s="31">
        <f>VLOOKUP($A18,'Nagradna igra-posiljke 2018'!$A$3:$CF$200,61,FALSE)</f>
        <v>0</v>
      </c>
      <c r="BK18" s="31">
        <f>VLOOKUP($A18,'Nagradna igra-posiljke 2018'!$A$3:$CF$200,62,FALSE)</f>
        <v>0</v>
      </c>
      <c r="BL18" s="31">
        <f>VLOOKUP($A18,'Nagradna igra-posiljke 2018'!$A$3:$CF$200,63,FALSE)</f>
        <v>0</v>
      </c>
      <c r="BM18" s="31">
        <f>VLOOKUP($A18,'Nagradna igra-posiljke 2018'!$A$3:$CF$200,64,FALSE)</f>
        <v>0</v>
      </c>
      <c r="BN18" s="31">
        <f>VLOOKUP($A18,'Nagradna igra-posiljke 2018'!$A$3:$CF$200,65,FALSE)</f>
        <v>0</v>
      </c>
      <c r="BO18" s="31">
        <f>VLOOKUP($A18,'Nagradna igra-posiljke 2018'!$A$3:$CF$200,66,FALSE)</f>
        <v>0</v>
      </c>
      <c r="BP18" s="31">
        <f>VLOOKUP($A18,'Nagradna igra-posiljke 2018'!$A$3:$CF$200,67,FALSE)</f>
        <v>0</v>
      </c>
      <c r="BQ18" s="31">
        <f>VLOOKUP($A18,'Nagradna igra-posiljke 2018'!$A$3:$CF$200,68,FALSE)</f>
        <v>0</v>
      </c>
      <c r="BR18" s="31">
        <f>VLOOKUP($A18,'Nagradna igra-posiljke 2018'!$A$3:$CF$200,69,FALSE)</f>
        <v>0</v>
      </c>
      <c r="BS18" s="31">
        <f>VLOOKUP($A18,'Nagradna igra-posiljke 2018'!$A$3:$CF$200,70,FALSE)</f>
        <v>0</v>
      </c>
      <c r="BT18" s="31">
        <f>VLOOKUP($A18,'Nagradna igra-posiljke 2018'!$A$3:$CF$200,71,FALSE)</f>
        <v>0</v>
      </c>
      <c r="BU18" s="31">
        <f>VLOOKUP($A18,'Nagradna igra-posiljke 2018'!$A$3:$CF$200,72,FALSE)</f>
        <v>0</v>
      </c>
      <c r="BV18" s="31">
        <f>VLOOKUP($A18,'Nagradna igra-posiljke 2018'!$A$3:$CF$200,73,FALSE)</f>
        <v>0</v>
      </c>
      <c r="BW18" s="31">
        <f>VLOOKUP($A18,'Nagradna igra-posiljke 2018'!$A$3:$CF$200,74,FALSE)</f>
        <v>0</v>
      </c>
      <c r="BX18" s="31">
        <f>VLOOKUP($A18,'Nagradna igra-posiljke 2018'!$A$3:$CF$200,75,FALSE)</f>
        <v>0</v>
      </c>
      <c r="BY18" s="31">
        <f>VLOOKUP($A18,'Nagradna igra-posiljke 2018'!$A$3:$CF$200,76,FALSE)</f>
        <v>0</v>
      </c>
      <c r="BZ18" s="31">
        <f>VLOOKUP($A18,'Nagradna igra-posiljke 2018'!$A$3:$CF$200,77,FALSE)</f>
        <v>0</v>
      </c>
      <c r="CA18" s="31">
        <f>VLOOKUP($A18,'Nagradna igra-posiljke 2018'!$A$3:$CF$200,78,FALSE)</f>
        <v>0</v>
      </c>
      <c r="CB18" s="31">
        <f>VLOOKUP($A18,'Nagradna igra-posiljke 2018'!$A$3:$CF$200,79,FALSE)</f>
        <v>0</v>
      </c>
      <c r="CC18" s="31">
        <f>VLOOKUP($A18,'Nagradna igra-posiljke 2018'!$A$3:$CF$200,80,FALSE)</f>
        <v>0</v>
      </c>
      <c r="CD18" s="31">
        <f>VLOOKUP($A18,'Nagradna igra-posiljke 2018'!$A$3:$CF$200,81,FALSE)</f>
        <v>0</v>
      </c>
      <c r="CE18" s="31">
        <f>VLOOKUP($A18,'Nagradna igra-posiljke 2018'!$A$3:$CF$200,82,FALSE)</f>
        <v>0</v>
      </c>
      <c r="CF18" s="31">
        <f>VLOOKUP($A18,'Nagradna igra-posiljke 2018'!$A$3:$CF$200,83,FALSE)</f>
        <v>0</v>
      </c>
      <c r="CG18" s="31">
        <f>VLOOKUP($A18,'Nagradna igra-posiljke 2018'!$A$3:$CF$200,84,FALSE)</f>
        <v>0</v>
      </c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</row>
    <row r="19" spans="1:203" s="2" customFormat="1" ht="15">
      <c r="A19" s="50">
        <v>71064</v>
      </c>
      <c r="B19" s="13" t="s">
        <v>94</v>
      </c>
      <c r="C19" s="13" t="s">
        <v>205</v>
      </c>
      <c r="D19" s="42">
        <v>13037</v>
      </c>
      <c r="E19" s="42">
        <v>29663</v>
      </c>
      <c r="F19" s="46">
        <f>E19/E$1</f>
        <v>0.6434908996247044</v>
      </c>
      <c r="G19" s="47">
        <f>D19*F19</f>
        <v>8389.1908584072717</v>
      </c>
      <c r="H19" s="46">
        <f>+J19/D19</f>
        <v>6.6886553654981977</v>
      </c>
      <c r="I19" s="49">
        <f>+H19/F19</f>
        <v>10.394327828721654</v>
      </c>
      <c r="J19" s="44">
        <f>10*K19</f>
        <v>87200</v>
      </c>
      <c r="K19" s="44">
        <f>+SUM(L19:CG19)</f>
        <v>8720</v>
      </c>
      <c r="L19" s="31">
        <f>VLOOKUP(A19,'Nagradna igra-posiljke 2018'!$A$3:$W$200,11,FALSE)</f>
        <v>0</v>
      </c>
      <c r="M19" s="31">
        <f>VLOOKUP(A19,'Nagradna igra-posiljke 2018'!$A$3:$W$200,12,FALSE)</f>
        <v>0</v>
      </c>
      <c r="N19" s="31">
        <f>VLOOKUP(A19,'Nagradna igra-posiljke 2018'!$A$3:$W$200,13,FALSE)</f>
        <v>0</v>
      </c>
      <c r="O19" s="31">
        <f>VLOOKUP(A19,'Nagradna igra-posiljke 2018'!$A$3:$W$200,14,FALSE)</f>
        <v>12</v>
      </c>
      <c r="P19" s="31">
        <f>VLOOKUP(A19,'Nagradna igra-posiljke 2018'!$A$3:$W$200,15,FALSE)</f>
        <v>13</v>
      </c>
      <c r="Q19" s="31">
        <f>VLOOKUP(A19,'Nagradna igra-posiljke 2018'!$A$3:$W$200,16,FALSE)</f>
        <v>4</v>
      </c>
      <c r="R19" s="31">
        <f>VLOOKUP(A19,'Nagradna igra-posiljke 2018'!$A$3:$W$200,17,FALSE)</f>
        <v>20</v>
      </c>
      <c r="S19" s="31">
        <f>VLOOKUP(A19,'Nagradna igra-posiljke 2018'!$A$3:$W$200,18,FALSE)</f>
        <v>30</v>
      </c>
      <c r="T19" s="31">
        <f>VLOOKUP(A19,'Nagradna igra-posiljke 2018'!$A$3:$W$200,19,FALSE)</f>
        <v>9</v>
      </c>
      <c r="U19" s="31">
        <f>VLOOKUP(A19,'Nagradna igra-posiljke 2018'!$A$3:$W$200,20,FALSE)</f>
        <v>114</v>
      </c>
      <c r="V19" s="31">
        <f>VLOOKUP(A19,'Nagradna igra-posiljke 2018'!$A$3:$W$200,21,FALSE)</f>
        <v>61</v>
      </c>
      <c r="W19" s="31">
        <f>VLOOKUP(A19,'Nagradna igra-posiljke 2018'!$A$3:$W$200,22,FALSE)</f>
        <v>100</v>
      </c>
      <c r="X19" s="31">
        <f>VLOOKUP(A19,'Nagradna igra-posiljke 2018'!$A$3:$W$200,23,FALSE)</f>
        <v>81</v>
      </c>
      <c r="Y19" s="31">
        <f>VLOOKUP(A19,'Nagradna igra-posiljke 2018'!$A$3:$CF$200,24,FALSE)</f>
        <v>209</v>
      </c>
      <c r="Z19" s="31">
        <f>VLOOKUP(A19,'Nagradna igra-posiljke 2018'!$A$3:$CF$200,25,FALSE)</f>
        <v>159</v>
      </c>
      <c r="AA19" s="31">
        <f>VLOOKUP(A19,'Nagradna igra-posiljke 2018'!$A$3:$CF$200,26,FALSE)</f>
        <v>196</v>
      </c>
      <c r="AB19" s="31">
        <f>VLOOKUP(A19,'Nagradna igra-posiljke 2018'!$A$3:$CF$200,27,FALSE)</f>
        <v>149</v>
      </c>
      <c r="AC19" s="31">
        <f>VLOOKUP(A19,'Nagradna igra-posiljke 2018'!$A$3:$CF$200,28,FALSE)</f>
        <v>207</v>
      </c>
      <c r="AD19" s="31">
        <f>VLOOKUP(A19,'Nagradna igra-posiljke 2018'!$A$3:$CF$200,29,FALSE)</f>
        <v>106</v>
      </c>
      <c r="AE19" s="31">
        <f>VLOOKUP(A19,'Nagradna igra-posiljke 2018'!$A$3:$CF$200,30,FALSE)</f>
        <v>268</v>
      </c>
      <c r="AF19" s="31">
        <f>VLOOKUP(A19,'Nagradna igra-posiljke 2018'!$A$3:$CF$200,31,FALSE)</f>
        <v>479</v>
      </c>
      <c r="AG19" s="31">
        <f>VLOOKUP($A19,'Nagradna igra-posiljke 2018'!$A$3:$CF$200,32,FALSE)</f>
        <v>444</v>
      </c>
      <c r="AH19" s="31">
        <f>VLOOKUP($A19,'Nagradna igra-posiljke 2018'!$A$3:$CF$200,33,FALSE)</f>
        <v>427</v>
      </c>
      <c r="AI19" s="31">
        <f>VLOOKUP($A19,'Nagradna igra-posiljke 2018'!$A$3:$CF$200,34,FALSE)</f>
        <v>195</v>
      </c>
      <c r="AJ19" s="31">
        <f>VLOOKUP($A19,'Nagradna igra-posiljke 2018'!$A$3:$CF$200,35,FALSE)</f>
        <v>32</v>
      </c>
      <c r="AK19" s="31">
        <f>VLOOKUP($A19,'Nagradna igra-posiljke 2018'!$A$3:$CF$200,36,FALSE)</f>
        <v>291</v>
      </c>
      <c r="AL19" s="31">
        <f>VLOOKUP($A19,'Nagradna igra-posiljke 2018'!$A$3:$CF$200,37,FALSE)</f>
        <v>282</v>
      </c>
      <c r="AM19" s="31">
        <f>VLOOKUP($A19,'Nagradna igra-posiljke 2018'!$A$3:$CF$200,38,FALSE)</f>
        <v>162</v>
      </c>
      <c r="AN19" s="31">
        <f>VLOOKUP($A19,'Nagradna igra-posiljke 2018'!$A$3:$CF$200,39,FALSE)</f>
        <v>521</v>
      </c>
      <c r="AO19" s="31">
        <f>VLOOKUP($A19,'Nagradna igra-posiljke 2018'!$A$3:$CF$200,40,FALSE)</f>
        <v>227</v>
      </c>
      <c r="AP19" s="31">
        <f>VLOOKUP($A19,'Nagradna igra-posiljke 2018'!$A$3:$CF$200,41,FALSE)</f>
        <v>55</v>
      </c>
      <c r="AQ19" s="31">
        <f>VLOOKUP($A19,'Nagradna igra-posiljke 2018'!$A$3:$CF$200,42,FALSE)</f>
        <v>227</v>
      </c>
      <c r="AR19" s="31">
        <f>VLOOKUP($A19,'Nagradna igra-posiljke 2018'!$A$3:$CF$200,43,FALSE)</f>
        <v>346</v>
      </c>
      <c r="AS19" s="31">
        <f>VLOOKUP($A19,'Nagradna igra-posiljke 2018'!$A$3:$CF$200,44,FALSE)</f>
        <v>450</v>
      </c>
      <c r="AT19" s="31">
        <f>VLOOKUP($A19,'Nagradna igra-posiljke 2018'!$A$3:$CF$200,45,FALSE)</f>
        <v>490</v>
      </c>
      <c r="AU19" s="31">
        <f>VLOOKUP($A19,'Nagradna igra-posiljke 2018'!$A$3:$CF$200,46,FALSE)</f>
        <v>287</v>
      </c>
      <c r="AV19" s="31">
        <f>VLOOKUP($A19,'Nagradna igra-posiljke 2018'!$A$3:$CF$200,47,FALSE)</f>
        <v>86</v>
      </c>
      <c r="AW19" s="31">
        <f>VLOOKUP($A19,'Nagradna igra-posiljke 2018'!$A$3:$CF$200,48,FALSE)</f>
        <v>315</v>
      </c>
      <c r="AX19" s="31">
        <f>VLOOKUP($A19,'Nagradna igra-posiljke 2018'!$A$3:$CF$200,49,FALSE)</f>
        <v>423</v>
      </c>
      <c r="AY19" s="31">
        <f>VLOOKUP($A19,'Nagradna igra-posiljke 2018'!$A$3:$CF$200,50,FALSE)</f>
        <v>382</v>
      </c>
      <c r="AZ19" s="31">
        <f>VLOOKUP($A19,'Nagradna igra-posiljke 2018'!$A$3:$CF$200,51,FALSE)</f>
        <v>411</v>
      </c>
      <c r="BA19" s="31">
        <f>VLOOKUP($A19,'Nagradna igra-posiljke 2018'!$A$3:$CF$200,52,FALSE)</f>
        <v>250</v>
      </c>
      <c r="BB19" s="31">
        <f>VLOOKUP($A19,'Nagradna igra-posiljke 2018'!$A$3:$CF$200,53,FALSE)</f>
        <v>15</v>
      </c>
      <c r="BC19" s="31">
        <f>VLOOKUP($A19,'Nagradna igra-posiljke 2018'!$A$3:$CF$200,54,FALSE)</f>
        <v>185</v>
      </c>
      <c r="BD19" s="31">
        <f>VLOOKUP($A19,'Nagradna igra-posiljke 2018'!$A$3:$CF$200,55,FALSE)</f>
        <v>0</v>
      </c>
      <c r="BE19" s="31">
        <f>VLOOKUP($A19,'Nagradna igra-posiljke 2018'!$A$3:$CF$200,56,FALSE)</f>
        <v>0</v>
      </c>
      <c r="BF19" s="31">
        <f>VLOOKUP($A19,'Nagradna igra-posiljke 2018'!$A$3:$CF$200,57,FALSE)</f>
        <v>0</v>
      </c>
      <c r="BG19" s="31">
        <f>VLOOKUP($A19,'Nagradna igra-posiljke 2018'!$A$3:$CF$200,58,FALSE)</f>
        <v>0</v>
      </c>
      <c r="BH19" s="31">
        <f>VLOOKUP($A19,'Nagradna igra-posiljke 2018'!$A$3:$CF$200,59,FALSE)</f>
        <v>0</v>
      </c>
      <c r="BI19" s="31">
        <f>VLOOKUP($A19,'Nagradna igra-posiljke 2018'!$A$3:$CF$200,60,FALSE)</f>
        <v>0</v>
      </c>
      <c r="BJ19" s="31">
        <f>VLOOKUP($A19,'Nagradna igra-posiljke 2018'!$A$3:$CF$200,61,FALSE)</f>
        <v>0</v>
      </c>
      <c r="BK19" s="31">
        <f>VLOOKUP($A19,'Nagradna igra-posiljke 2018'!$A$3:$CF$200,62,FALSE)</f>
        <v>0</v>
      </c>
      <c r="BL19" s="31">
        <f>VLOOKUP($A19,'Nagradna igra-posiljke 2018'!$A$3:$CF$200,63,FALSE)</f>
        <v>0</v>
      </c>
      <c r="BM19" s="31">
        <f>VLOOKUP($A19,'Nagradna igra-posiljke 2018'!$A$3:$CF$200,64,FALSE)</f>
        <v>0</v>
      </c>
      <c r="BN19" s="31">
        <f>VLOOKUP($A19,'Nagradna igra-posiljke 2018'!$A$3:$CF$200,65,FALSE)</f>
        <v>0</v>
      </c>
      <c r="BO19" s="31">
        <f>VLOOKUP($A19,'Nagradna igra-posiljke 2018'!$A$3:$CF$200,66,FALSE)</f>
        <v>0</v>
      </c>
      <c r="BP19" s="31">
        <f>VLOOKUP($A19,'Nagradna igra-posiljke 2018'!$A$3:$CF$200,67,FALSE)</f>
        <v>0</v>
      </c>
      <c r="BQ19" s="31">
        <f>VLOOKUP($A19,'Nagradna igra-posiljke 2018'!$A$3:$CF$200,68,FALSE)</f>
        <v>0</v>
      </c>
      <c r="BR19" s="31">
        <f>VLOOKUP($A19,'Nagradna igra-posiljke 2018'!$A$3:$CF$200,69,FALSE)</f>
        <v>0</v>
      </c>
      <c r="BS19" s="31">
        <f>VLOOKUP($A19,'Nagradna igra-posiljke 2018'!$A$3:$CF$200,70,FALSE)</f>
        <v>0</v>
      </c>
      <c r="BT19" s="31">
        <f>VLOOKUP($A19,'Nagradna igra-posiljke 2018'!$A$3:$CF$200,71,FALSE)</f>
        <v>0</v>
      </c>
      <c r="BU19" s="31">
        <f>VLOOKUP($A19,'Nagradna igra-posiljke 2018'!$A$3:$CF$200,72,FALSE)</f>
        <v>0</v>
      </c>
      <c r="BV19" s="31">
        <f>VLOOKUP($A19,'Nagradna igra-posiljke 2018'!$A$3:$CF$200,73,FALSE)</f>
        <v>0</v>
      </c>
      <c r="BW19" s="31">
        <f>VLOOKUP($A19,'Nagradna igra-posiljke 2018'!$A$3:$CF$200,74,FALSE)</f>
        <v>0</v>
      </c>
      <c r="BX19" s="31">
        <f>VLOOKUP($A19,'Nagradna igra-posiljke 2018'!$A$3:$CF$200,75,FALSE)</f>
        <v>0</v>
      </c>
      <c r="BY19" s="31">
        <f>VLOOKUP($A19,'Nagradna igra-posiljke 2018'!$A$3:$CF$200,76,FALSE)</f>
        <v>0</v>
      </c>
      <c r="BZ19" s="31">
        <f>VLOOKUP($A19,'Nagradna igra-posiljke 2018'!$A$3:$CF$200,77,FALSE)</f>
        <v>0</v>
      </c>
      <c r="CA19" s="31">
        <f>VLOOKUP($A19,'Nagradna igra-posiljke 2018'!$A$3:$CF$200,78,FALSE)</f>
        <v>0</v>
      </c>
      <c r="CB19" s="31">
        <f>VLOOKUP($A19,'Nagradna igra-posiljke 2018'!$A$3:$CF$200,79,FALSE)</f>
        <v>0</v>
      </c>
      <c r="CC19" s="31">
        <f>VLOOKUP($A19,'Nagradna igra-posiljke 2018'!$A$3:$CF$200,80,FALSE)</f>
        <v>0</v>
      </c>
      <c r="CD19" s="31">
        <f>VLOOKUP($A19,'Nagradna igra-posiljke 2018'!$A$3:$CF$200,81,FALSE)</f>
        <v>0</v>
      </c>
      <c r="CE19" s="31">
        <f>VLOOKUP($A19,'Nagradna igra-posiljke 2018'!$A$3:$CF$200,82,FALSE)</f>
        <v>0</v>
      </c>
      <c r="CF19" s="31">
        <f>VLOOKUP($A19,'Nagradna igra-posiljke 2018'!$A$3:$CF$200,83,FALSE)</f>
        <v>0</v>
      </c>
      <c r="CG19" s="31">
        <f>VLOOKUP($A19,'Nagradna igra-posiljke 2018'!$A$3:$CF$200,84,FALSE)</f>
        <v>0</v>
      </c>
    </row>
    <row r="20" spans="1:203" s="4" customFormat="1" ht="15">
      <c r="A20" s="50">
        <v>70343</v>
      </c>
      <c r="B20" s="13" t="s">
        <v>60</v>
      </c>
      <c r="C20" s="13" t="s">
        <v>205</v>
      </c>
      <c r="D20" s="42">
        <v>15226</v>
      </c>
      <c r="E20" s="42">
        <v>32437</v>
      </c>
      <c r="F20" s="46">
        <f>E20/E$1</f>
        <v>0.7036683515196217</v>
      </c>
      <c r="G20" s="47">
        <f>D20*F20</f>
        <v>10714.054320237759</v>
      </c>
      <c r="H20" s="46">
        <f>+J20/D20</f>
        <v>7.2835938526205179</v>
      </c>
      <c r="I20" s="49">
        <f>+H20/F20</f>
        <v>10.350890212542714</v>
      </c>
      <c r="J20" s="44">
        <f>10*K20</f>
        <v>110900</v>
      </c>
      <c r="K20" s="44">
        <f>+SUM(L20:CG20)</f>
        <v>11090</v>
      </c>
      <c r="L20" s="31">
        <f>VLOOKUP(A20,'Nagradna igra-posiljke 2018'!$A$3:$W$200,11,FALSE)</f>
        <v>0</v>
      </c>
      <c r="M20" s="31">
        <f>VLOOKUP(A20,'Nagradna igra-posiljke 2018'!$A$3:$W$200,12,FALSE)</f>
        <v>0</v>
      </c>
      <c r="N20" s="31">
        <f>VLOOKUP(A20,'Nagradna igra-posiljke 2018'!$A$3:$W$200,13,FALSE)</f>
        <v>0</v>
      </c>
      <c r="O20" s="31">
        <f>VLOOKUP(A20,'Nagradna igra-posiljke 2018'!$A$3:$W$200,14,FALSE)</f>
        <v>0</v>
      </c>
      <c r="P20" s="31">
        <f>VLOOKUP(A20,'Nagradna igra-posiljke 2018'!$A$3:$W$200,15,FALSE)</f>
        <v>5</v>
      </c>
      <c r="Q20" s="31">
        <f>VLOOKUP(A20,'Nagradna igra-posiljke 2018'!$A$3:$W$200,16,FALSE)</f>
        <v>0</v>
      </c>
      <c r="R20" s="31">
        <f>VLOOKUP(A20,'Nagradna igra-posiljke 2018'!$A$3:$W$200,17,FALSE)</f>
        <v>13</v>
      </c>
      <c r="S20" s="31">
        <f>VLOOKUP(A20,'Nagradna igra-posiljke 2018'!$A$3:$W$200,18,FALSE)</f>
        <v>16</v>
      </c>
      <c r="T20" s="31">
        <f>VLOOKUP(A20,'Nagradna igra-posiljke 2018'!$A$3:$W$200,19,FALSE)</f>
        <v>29</v>
      </c>
      <c r="U20" s="31">
        <f>VLOOKUP(A20,'Nagradna igra-posiljke 2018'!$A$3:$W$200,20,FALSE)</f>
        <v>40</v>
      </c>
      <c r="V20" s="31">
        <f>VLOOKUP(A20,'Nagradna igra-posiljke 2018'!$A$3:$W$200,21,FALSE)</f>
        <v>87</v>
      </c>
      <c r="W20" s="31">
        <f>VLOOKUP(A20,'Nagradna igra-posiljke 2018'!$A$3:$W$200,22,FALSE)</f>
        <v>66</v>
      </c>
      <c r="X20" s="31">
        <f>VLOOKUP(A20,'Nagradna igra-posiljke 2018'!$A$3:$W$200,23,FALSE)</f>
        <v>77</v>
      </c>
      <c r="Y20" s="31">
        <f>VLOOKUP(A20,'Nagradna igra-posiljke 2018'!$A$3:$CF$200,24,FALSE)</f>
        <v>176</v>
      </c>
      <c r="Z20" s="31">
        <f>VLOOKUP(A20,'Nagradna igra-posiljke 2018'!$A$3:$CF$200,25,FALSE)</f>
        <v>276</v>
      </c>
      <c r="AA20" s="31">
        <f>VLOOKUP(A20,'Nagradna igra-posiljke 2018'!$A$3:$CF$200,26,FALSE)</f>
        <v>173</v>
      </c>
      <c r="AB20" s="31">
        <f>VLOOKUP(A20,'Nagradna igra-posiljke 2018'!$A$3:$CF$200,27,FALSE)</f>
        <v>251</v>
      </c>
      <c r="AC20" s="31">
        <f>VLOOKUP(A20,'Nagradna igra-posiljke 2018'!$A$3:$CF$200,28,FALSE)</f>
        <v>334</v>
      </c>
      <c r="AD20" s="31">
        <f>VLOOKUP(A20,'Nagradna igra-posiljke 2018'!$A$3:$CF$200,29,FALSE)</f>
        <v>214</v>
      </c>
      <c r="AE20" s="31">
        <f>VLOOKUP(A20,'Nagradna igra-posiljke 2018'!$A$3:$CF$200,30,FALSE)</f>
        <v>319</v>
      </c>
      <c r="AF20" s="31">
        <f>VLOOKUP(A20,'Nagradna igra-posiljke 2018'!$A$3:$CF$200,31,FALSE)</f>
        <v>505</v>
      </c>
      <c r="AG20" s="31">
        <f>VLOOKUP($A20,'Nagradna igra-posiljke 2018'!$A$3:$CF$200,32,FALSE)</f>
        <v>655</v>
      </c>
      <c r="AH20" s="31">
        <f>VLOOKUP($A20,'Nagradna igra-posiljke 2018'!$A$3:$CF$200,33,FALSE)</f>
        <v>483</v>
      </c>
      <c r="AI20" s="31">
        <f>VLOOKUP($A20,'Nagradna igra-posiljke 2018'!$A$3:$CF$200,34,FALSE)</f>
        <v>413</v>
      </c>
      <c r="AJ20" s="31">
        <f>VLOOKUP($A20,'Nagradna igra-posiljke 2018'!$A$3:$CF$200,35,FALSE)</f>
        <v>102</v>
      </c>
      <c r="AK20" s="31">
        <f>VLOOKUP($A20,'Nagradna igra-posiljke 2018'!$A$3:$CF$200,36,FALSE)</f>
        <v>189</v>
      </c>
      <c r="AL20" s="31">
        <f>VLOOKUP($A20,'Nagradna igra-posiljke 2018'!$A$3:$CF$200,37,FALSE)</f>
        <v>321</v>
      </c>
      <c r="AM20" s="31">
        <f>VLOOKUP($A20,'Nagradna igra-posiljke 2018'!$A$3:$CF$200,38,FALSE)</f>
        <v>315</v>
      </c>
      <c r="AN20" s="31">
        <f>VLOOKUP($A20,'Nagradna igra-posiljke 2018'!$A$3:$CF$200,39,FALSE)</f>
        <v>496</v>
      </c>
      <c r="AO20" s="31">
        <f>VLOOKUP($A20,'Nagradna igra-posiljke 2018'!$A$3:$CF$200,40,FALSE)</f>
        <v>428</v>
      </c>
      <c r="AP20" s="31">
        <f>VLOOKUP($A20,'Nagradna igra-posiljke 2018'!$A$3:$CF$200,41,FALSE)</f>
        <v>46</v>
      </c>
      <c r="AQ20" s="31">
        <f>VLOOKUP($A20,'Nagradna igra-posiljke 2018'!$A$3:$CF$200,42,FALSE)</f>
        <v>249</v>
      </c>
      <c r="AR20" s="31">
        <f>VLOOKUP($A20,'Nagradna igra-posiljke 2018'!$A$3:$CF$200,43,FALSE)</f>
        <v>324</v>
      </c>
      <c r="AS20" s="31">
        <f>VLOOKUP($A20,'Nagradna igra-posiljke 2018'!$A$3:$CF$200,44,FALSE)</f>
        <v>616</v>
      </c>
      <c r="AT20" s="31">
        <f>VLOOKUP($A20,'Nagradna igra-posiljke 2018'!$A$3:$CF$200,45,FALSE)</f>
        <v>727</v>
      </c>
      <c r="AU20" s="31">
        <f>VLOOKUP($A20,'Nagradna igra-posiljke 2018'!$A$3:$CF$200,46,FALSE)</f>
        <v>448</v>
      </c>
      <c r="AV20" s="31">
        <f>VLOOKUP($A20,'Nagradna igra-posiljke 2018'!$A$3:$CF$200,47,FALSE)</f>
        <v>130</v>
      </c>
      <c r="AW20" s="31">
        <f>VLOOKUP($A20,'Nagradna igra-posiljke 2018'!$A$3:$CF$200,48,FALSE)</f>
        <v>322</v>
      </c>
      <c r="AX20" s="31">
        <f>VLOOKUP($A20,'Nagradna igra-posiljke 2018'!$A$3:$CF$200,49,FALSE)</f>
        <v>423</v>
      </c>
      <c r="AY20" s="31">
        <f>VLOOKUP($A20,'Nagradna igra-posiljke 2018'!$A$3:$CF$200,50,FALSE)</f>
        <v>427</v>
      </c>
      <c r="AZ20" s="31">
        <f>VLOOKUP($A20,'Nagradna igra-posiljke 2018'!$A$3:$CF$200,51,FALSE)</f>
        <v>667</v>
      </c>
      <c r="BA20" s="31">
        <f>VLOOKUP($A20,'Nagradna igra-posiljke 2018'!$A$3:$CF$200,52,FALSE)</f>
        <v>455</v>
      </c>
      <c r="BB20" s="31">
        <f>VLOOKUP($A20,'Nagradna igra-posiljke 2018'!$A$3:$CF$200,53,FALSE)</f>
        <v>112</v>
      </c>
      <c r="BC20" s="31">
        <f>VLOOKUP($A20,'Nagradna igra-posiljke 2018'!$A$3:$CF$200,54,FALSE)</f>
        <v>161</v>
      </c>
      <c r="BD20" s="31">
        <f>VLOOKUP($A20,'Nagradna igra-posiljke 2018'!$A$3:$CF$200,55,FALSE)</f>
        <v>0</v>
      </c>
      <c r="BE20" s="31">
        <f>VLOOKUP($A20,'Nagradna igra-posiljke 2018'!$A$3:$CF$200,56,FALSE)</f>
        <v>0</v>
      </c>
      <c r="BF20" s="31">
        <f>VLOOKUP($A20,'Nagradna igra-posiljke 2018'!$A$3:$CF$200,57,FALSE)</f>
        <v>0</v>
      </c>
      <c r="BG20" s="31">
        <f>VLOOKUP($A20,'Nagradna igra-posiljke 2018'!$A$3:$CF$200,58,FALSE)</f>
        <v>0</v>
      </c>
      <c r="BH20" s="31">
        <f>VLOOKUP($A20,'Nagradna igra-posiljke 2018'!$A$3:$CF$200,59,FALSE)</f>
        <v>0</v>
      </c>
      <c r="BI20" s="31">
        <f>VLOOKUP($A20,'Nagradna igra-posiljke 2018'!$A$3:$CF$200,60,FALSE)</f>
        <v>0</v>
      </c>
      <c r="BJ20" s="31">
        <f>VLOOKUP($A20,'Nagradna igra-posiljke 2018'!$A$3:$CF$200,61,FALSE)</f>
        <v>0</v>
      </c>
      <c r="BK20" s="31">
        <f>VLOOKUP($A20,'Nagradna igra-posiljke 2018'!$A$3:$CF$200,62,FALSE)</f>
        <v>0</v>
      </c>
      <c r="BL20" s="31">
        <f>VLOOKUP($A20,'Nagradna igra-posiljke 2018'!$A$3:$CF$200,63,FALSE)</f>
        <v>0</v>
      </c>
      <c r="BM20" s="31">
        <f>VLOOKUP($A20,'Nagradna igra-posiljke 2018'!$A$3:$CF$200,64,FALSE)</f>
        <v>0</v>
      </c>
      <c r="BN20" s="31">
        <f>VLOOKUP($A20,'Nagradna igra-posiljke 2018'!$A$3:$CF$200,65,FALSE)</f>
        <v>0</v>
      </c>
      <c r="BO20" s="31">
        <f>VLOOKUP($A20,'Nagradna igra-posiljke 2018'!$A$3:$CF$200,66,FALSE)</f>
        <v>0</v>
      </c>
      <c r="BP20" s="31">
        <f>VLOOKUP($A20,'Nagradna igra-posiljke 2018'!$A$3:$CF$200,67,FALSE)</f>
        <v>0</v>
      </c>
      <c r="BQ20" s="31">
        <f>VLOOKUP($A20,'Nagradna igra-posiljke 2018'!$A$3:$CF$200,68,FALSE)</f>
        <v>0</v>
      </c>
      <c r="BR20" s="31">
        <f>VLOOKUP($A20,'Nagradna igra-posiljke 2018'!$A$3:$CF$200,69,FALSE)</f>
        <v>0</v>
      </c>
      <c r="BS20" s="31">
        <f>VLOOKUP($A20,'Nagradna igra-posiljke 2018'!$A$3:$CF$200,70,FALSE)</f>
        <v>0</v>
      </c>
      <c r="BT20" s="31">
        <f>VLOOKUP($A20,'Nagradna igra-posiljke 2018'!$A$3:$CF$200,71,FALSE)</f>
        <v>0</v>
      </c>
      <c r="BU20" s="31">
        <f>VLOOKUP($A20,'Nagradna igra-posiljke 2018'!$A$3:$CF$200,72,FALSE)</f>
        <v>0</v>
      </c>
      <c r="BV20" s="31">
        <f>VLOOKUP($A20,'Nagradna igra-posiljke 2018'!$A$3:$CF$200,73,FALSE)</f>
        <v>0</v>
      </c>
      <c r="BW20" s="31">
        <f>VLOOKUP($A20,'Nagradna igra-posiljke 2018'!$A$3:$CF$200,74,FALSE)</f>
        <v>0</v>
      </c>
      <c r="BX20" s="31">
        <f>VLOOKUP($A20,'Nagradna igra-posiljke 2018'!$A$3:$CF$200,75,FALSE)</f>
        <v>0</v>
      </c>
      <c r="BY20" s="31">
        <f>VLOOKUP($A20,'Nagradna igra-posiljke 2018'!$A$3:$CF$200,76,FALSE)</f>
        <v>0</v>
      </c>
      <c r="BZ20" s="31">
        <f>VLOOKUP($A20,'Nagradna igra-posiljke 2018'!$A$3:$CF$200,77,FALSE)</f>
        <v>0</v>
      </c>
      <c r="CA20" s="31">
        <f>VLOOKUP($A20,'Nagradna igra-posiljke 2018'!$A$3:$CF$200,78,FALSE)</f>
        <v>0</v>
      </c>
      <c r="CB20" s="31">
        <f>VLOOKUP($A20,'Nagradna igra-posiljke 2018'!$A$3:$CF$200,79,FALSE)</f>
        <v>0</v>
      </c>
      <c r="CC20" s="31">
        <f>VLOOKUP($A20,'Nagradna igra-posiljke 2018'!$A$3:$CF$200,80,FALSE)</f>
        <v>0</v>
      </c>
      <c r="CD20" s="31">
        <f>VLOOKUP($A20,'Nagradna igra-posiljke 2018'!$A$3:$CF$200,81,FALSE)</f>
        <v>0</v>
      </c>
      <c r="CE20" s="31">
        <f>VLOOKUP($A20,'Nagradna igra-posiljke 2018'!$A$3:$CF$200,82,FALSE)</f>
        <v>0</v>
      </c>
      <c r="CF20" s="31">
        <f>VLOOKUP($A20,'Nagradna igra-posiljke 2018'!$A$3:$CF$200,83,FALSE)</f>
        <v>0</v>
      </c>
      <c r="CG20" s="31">
        <f>VLOOKUP($A20,'Nagradna igra-posiljke 2018'!$A$3:$CF$200,84,FALSE)</f>
        <v>0</v>
      </c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</row>
    <row r="21" spans="1:203" s="2" customFormat="1" ht="15">
      <c r="A21" s="50">
        <v>80241</v>
      </c>
      <c r="B21" s="13" t="s">
        <v>25</v>
      </c>
      <c r="C21" s="13" t="s">
        <v>205</v>
      </c>
      <c r="D21" s="42">
        <v>11486</v>
      </c>
      <c r="E21" s="42">
        <v>32031</v>
      </c>
      <c r="F21" s="46">
        <f>E21/E$1</f>
        <v>0.69486083693081979</v>
      </c>
      <c r="G21" s="47">
        <f>D21*F21</f>
        <v>7981.1715729873958</v>
      </c>
      <c r="H21" s="46">
        <f>+J21/D21</f>
        <v>7.1382552672819086</v>
      </c>
      <c r="I21" s="49">
        <f>+H21/F21</f>
        <v>10.272927884108961</v>
      </c>
      <c r="J21" s="44">
        <f>10*K21</f>
        <v>81990</v>
      </c>
      <c r="K21" s="44">
        <f>+SUM(L21:CG21)</f>
        <v>8199</v>
      </c>
      <c r="L21" s="31">
        <f>VLOOKUP(A21,'Nagradna igra-posiljke 2018'!$A$3:$W$200,11,FALSE)</f>
        <v>0</v>
      </c>
      <c r="M21" s="31">
        <f>VLOOKUP(A21,'Nagradna igra-posiljke 2018'!$A$3:$W$200,12,FALSE)</f>
        <v>0</v>
      </c>
      <c r="N21" s="31">
        <f>VLOOKUP(A21,'Nagradna igra-posiljke 2018'!$A$3:$W$200,13,FALSE)</f>
        <v>1</v>
      </c>
      <c r="O21" s="31">
        <f>VLOOKUP(A21,'Nagradna igra-posiljke 2018'!$A$3:$W$200,14,FALSE)</f>
        <v>14</v>
      </c>
      <c r="P21" s="31">
        <f>VLOOKUP(A21,'Nagradna igra-posiljke 2018'!$A$3:$W$200,15,FALSE)</f>
        <v>16</v>
      </c>
      <c r="Q21" s="31">
        <f>VLOOKUP(A21,'Nagradna igra-posiljke 2018'!$A$3:$W$200,16,FALSE)</f>
        <v>39</v>
      </c>
      <c r="R21" s="31">
        <f>VLOOKUP(A21,'Nagradna igra-posiljke 2018'!$A$3:$W$200,17,FALSE)</f>
        <v>11</v>
      </c>
      <c r="S21" s="31">
        <f>VLOOKUP(A21,'Nagradna igra-posiljke 2018'!$A$3:$W$200,18,FALSE)</f>
        <v>19</v>
      </c>
      <c r="T21" s="31">
        <f>VLOOKUP(A21,'Nagradna igra-posiljke 2018'!$A$3:$W$200,19,FALSE)</f>
        <v>28</v>
      </c>
      <c r="U21" s="31">
        <f>VLOOKUP(A21,'Nagradna igra-posiljke 2018'!$A$3:$W$200,20,FALSE)</f>
        <v>113</v>
      </c>
      <c r="V21" s="31">
        <f>VLOOKUP(A21,'Nagradna igra-posiljke 2018'!$A$3:$W$200,21,FALSE)</f>
        <v>70</v>
      </c>
      <c r="W21" s="31">
        <f>VLOOKUP(A21,'Nagradna igra-posiljke 2018'!$A$3:$W$200,22,FALSE)</f>
        <v>67</v>
      </c>
      <c r="X21" s="31">
        <f>VLOOKUP(A21,'Nagradna igra-posiljke 2018'!$A$3:$W$200,23,FALSE)</f>
        <v>68</v>
      </c>
      <c r="Y21" s="31">
        <f>VLOOKUP(A21,'Nagradna igra-posiljke 2018'!$A$3:$CF$200,24,FALSE)</f>
        <v>316</v>
      </c>
      <c r="Z21" s="31">
        <f>VLOOKUP(A21,'Nagradna igra-posiljke 2018'!$A$3:$CF$200,25,FALSE)</f>
        <v>108</v>
      </c>
      <c r="AA21" s="31">
        <f>VLOOKUP(A21,'Nagradna igra-posiljke 2018'!$A$3:$CF$200,26,FALSE)</f>
        <v>157</v>
      </c>
      <c r="AB21" s="31">
        <f>VLOOKUP(A21,'Nagradna igra-posiljke 2018'!$A$3:$CF$200,27,FALSE)</f>
        <v>179</v>
      </c>
      <c r="AC21" s="31">
        <f>VLOOKUP(A21,'Nagradna igra-posiljke 2018'!$A$3:$CF$200,28,FALSE)</f>
        <v>245</v>
      </c>
      <c r="AD21" s="31">
        <f>VLOOKUP(A21,'Nagradna igra-posiljke 2018'!$A$3:$CF$200,29,FALSE)</f>
        <v>179</v>
      </c>
      <c r="AE21" s="31">
        <f>VLOOKUP(A21,'Nagradna igra-posiljke 2018'!$A$3:$CF$200,30,FALSE)</f>
        <v>348</v>
      </c>
      <c r="AF21" s="31">
        <f>VLOOKUP(A21,'Nagradna igra-posiljke 2018'!$A$3:$CF$200,31,FALSE)</f>
        <v>345</v>
      </c>
      <c r="AG21" s="31">
        <f>VLOOKUP($A21,'Nagradna igra-posiljke 2018'!$A$3:$CF$200,32,FALSE)</f>
        <v>311</v>
      </c>
      <c r="AH21" s="31">
        <f>VLOOKUP($A21,'Nagradna igra-posiljke 2018'!$A$3:$CF$200,33,FALSE)</f>
        <v>321</v>
      </c>
      <c r="AI21" s="31">
        <f>VLOOKUP($A21,'Nagradna igra-posiljke 2018'!$A$3:$CF$200,34,FALSE)</f>
        <v>145</v>
      </c>
      <c r="AJ21" s="31">
        <f>VLOOKUP($A21,'Nagradna igra-posiljke 2018'!$A$3:$CF$200,35,FALSE)</f>
        <v>40</v>
      </c>
      <c r="AK21" s="31">
        <f>VLOOKUP($A21,'Nagradna igra-posiljke 2018'!$A$3:$CF$200,36,FALSE)</f>
        <v>239</v>
      </c>
      <c r="AL21" s="31">
        <f>VLOOKUP($A21,'Nagradna igra-posiljke 2018'!$A$3:$CF$200,37,FALSE)</f>
        <v>242</v>
      </c>
      <c r="AM21" s="31">
        <f>VLOOKUP($A21,'Nagradna igra-posiljke 2018'!$A$3:$CF$200,38,FALSE)</f>
        <v>271</v>
      </c>
      <c r="AN21" s="31">
        <f>VLOOKUP($A21,'Nagradna igra-posiljke 2018'!$A$3:$CF$200,39,FALSE)</f>
        <v>246</v>
      </c>
      <c r="AO21" s="31">
        <f>VLOOKUP($A21,'Nagradna igra-posiljke 2018'!$A$3:$CF$200,40,FALSE)</f>
        <v>221</v>
      </c>
      <c r="AP21" s="31">
        <f>VLOOKUP($A21,'Nagradna igra-posiljke 2018'!$A$3:$CF$200,41,FALSE)</f>
        <v>171</v>
      </c>
      <c r="AQ21" s="31">
        <f>VLOOKUP($A21,'Nagradna igra-posiljke 2018'!$A$3:$CF$200,42,FALSE)</f>
        <v>276</v>
      </c>
      <c r="AR21" s="31">
        <f>VLOOKUP($A21,'Nagradna igra-posiljke 2018'!$A$3:$CF$200,43,FALSE)</f>
        <v>332</v>
      </c>
      <c r="AS21" s="31">
        <f>VLOOKUP($A21,'Nagradna igra-posiljke 2018'!$A$3:$CF$200,44,FALSE)</f>
        <v>342</v>
      </c>
      <c r="AT21" s="31">
        <f>VLOOKUP($A21,'Nagradna igra-posiljke 2018'!$A$3:$CF$200,45,FALSE)</f>
        <v>424</v>
      </c>
      <c r="AU21" s="31">
        <f>VLOOKUP($A21,'Nagradna igra-posiljke 2018'!$A$3:$CF$200,46,FALSE)</f>
        <v>201</v>
      </c>
      <c r="AV21" s="31">
        <f>VLOOKUP($A21,'Nagradna igra-posiljke 2018'!$A$3:$CF$200,47,FALSE)</f>
        <v>62</v>
      </c>
      <c r="AW21" s="31">
        <f>VLOOKUP($A21,'Nagradna igra-posiljke 2018'!$A$3:$CF$200,48,FALSE)</f>
        <v>284</v>
      </c>
      <c r="AX21" s="31">
        <f>VLOOKUP($A21,'Nagradna igra-posiljke 2018'!$A$3:$CF$200,49,FALSE)</f>
        <v>357</v>
      </c>
      <c r="AY21" s="31">
        <f>VLOOKUP($A21,'Nagradna igra-posiljke 2018'!$A$3:$CF$200,50,FALSE)</f>
        <v>419</v>
      </c>
      <c r="AZ21" s="31">
        <f>VLOOKUP($A21,'Nagradna igra-posiljke 2018'!$A$3:$CF$200,51,FALSE)</f>
        <v>429</v>
      </c>
      <c r="BA21" s="31">
        <f>VLOOKUP($A21,'Nagradna igra-posiljke 2018'!$A$3:$CF$200,52,FALSE)</f>
        <v>248</v>
      </c>
      <c r="BB21" s="31">
        <f>VLOOKUP($A21,'Nagradna igra-posiljke 2018'!$A$3:$CF$200,53,FALSE)</f>
        <v>81</v>
      </c>
      <c r="BC21" s="31">
        <f>VLOOKUP($A21,'Nagradna igra-posiljke 2018'!$A$3:$CF$200,54,FALSE)</f>
        <v>214</v>
      </c>
      <c r="BD21" s="31">
        <f>VLOOKUP($A21,'Nagradna igra-posiljke 2018'!$A$3:$CF$200,55,FALSE)</f>
        <v>0</v>
      </c>
      <c r="BE21" s="31">
        <f>VLOOKUP($A21,'Nagradna igra-posiljke 2018'!$A$3:$CF$200,56,FALSE)</f>
        <v>0</v>
      </c>
      <c r="BF21" s="31">
        <f>VLOOKUP($A21,'Nagradna igra-posiljke 2018'!$A$3:$CF$200,57,FALSE)</f>
        <v>0</v>
      </c>
      <c r="BG21" s="31">
        <f>VLOOKUP($A21,'Nagradna igra-posiljke 2018'!$A$3:$CF$200,58,FALSE)</f>
        <v>0</v>
      </c>
      <c r="BH21" s="31">
        <f>VLOOKUP($A21,'Nagradna igra-posiljke 2018'!$A$3:$CF$200,59,FALSE)</f>
        <v>0</v>
      </c>
      <c r="BI21" s="31">
        <f>VLOOKUP($A21,'Nagradna igra-posiljke 2018'!$A$3:$CF$200,60,FALSE)</f>
        <v>0</v>
      </c>
      <c r="BJ21" s="31">
        <f>VLOOKUP($A21,'Nagradna igra-posiljke 2018'!$A$3:$CF$200,61,FALSE)</f>
        <v>0</v>
      </c>
      <c r="BK21" s="31">
        <f>VLOOKUP($A21,'Nagradna igra-posiljke 2018'!$A$3:$CF$200,62,FALSE)</f>
        <v>0</v>
      </c>
      <c r="BL21" s="31">
        <f>VLOOKUP($A21,'Nagradna igra-posiljke 2018'!$A$3:$CF$200,63,FALSE)</f>
        <v>0</v>
      </c>
      <c r="BM21" s="31">
        <f>VLOOKUP($A21,'Nagradna igra-posiljke 2018'!$A$3:$CF$200,64,FALSE)</f>
        <v>0</v>
      </c>
      <c r="BN21" s="31">
        <f>VLOOKUP($A21,'Nagradna igra-posiljke 2018'!$A$3:$CF$200,65,FALSE)</f>
        <v>0</v>
      </c>
      <c r="BO21" s="31">
        <f>VLOOKUP($A21,'Nagradna igra-posiljke 2018'!$A$3:$CF$200,66,FALSE)</f>
        <v>0</v>
      </c>
      <c r="BP21" s="31">
        <f>VLOOKUP($A21,'Nagradna igra-posiljke 2018'!$A$3:$CF$200,67,FALSE)</f>
        <v>0</v>
      </c>
      <c r="BQ21" s="31">
        <f>VLOOKUP($A21,'Nagradna igra-posiljke 2018'!$A$3:$CF$200,68,FALSE)</f>
        <v>0</v>
      </c>
      <c r="BR21" s="31">
        <f>VLOOKUP($A21,'Nagradna igra-posiljke 2018'!$A$3:$CF$200,69,FALSE)</f>
        <v>0</v>
      </c>
      <c r="BS21" s="31">
        <f>VLOOKUP($A21,'Nagradna igra-posiljke 2018'!$A$3:$CF$200,70,FALSE)</f>
        <v>0</v>
      </c>
      <c r="BT21" s="31">
        <f>VLOOKUP($A21,'Nagradna igra-posiljke 2018'!$A$3:$CF$200,71,FALSE)</f>
        <v>0</v>
      </c>
      <c r="BU21" s="31">
        <f>VLOOKUP($A21,'Nagradna igra-posiljke 2018'!$A$3:$CF$200,72,FALSE)</f>
        <v>0</v>
      </c>
      <c r="BV21" s="31">
        <f>VLOOKUP($A21,'Nagradna igra-posiljke 2018'!$A$3:$CF$200,73,FALSE)</f>
        <v>0</v>
      </c>
      <c r="BW21" s="31">
        <f>VLOOKUP($A21,'Nagradna igra-posiljke 2018'!$A$3:$CF$200,74,FALSE)</f>
        <v>0</v>
      </c>
      <c r="BX21" s="31">
        <f>VLOOKUP($A21,'Nagradna igra-posiljke 2018'!$A$3:$CF$200,75,FALSE)</f>
        <v>0</v>
      </c>
      <c r="BY21" s="31">
        <f>VLOOKUP($A21,'Nagradna igra-posiljke 2018'!$A$3:$CF$200,76,FALSE)</f>
        <v>0</v>
      </c>
      <c r="BZ21" s="31">
        <f>VLOOKUP($A21,'Nagradna igra-posiljke 2018'!$A$3:$CF$200,77,FALSE)</f>
        <v>0</v>
      </c>
      <c r="CA21" s="31">
        <f>VLOOKUP($A21,'Nagradna igra-posiljke 2018'!$A$3:$CF$200,78,FALSE)</f>
        <v>0</v>
      </c>
      <c r="CB21" s="31">
        <f>VLOOKUP($A21,'Nagradna igra-posiljke 2018'!$A$3:$CF$200,79,FALSE)</f>
        <v>0</v>
      </c>
      <c r="CC21" s="31">
        <f>VLOOKUP($A21,'Nagradna igra-posiljke 2018'!$A$3:$CF$200,80,FALSE)</f>
        <v>0</v>
      </c>
      <c r="CD21" s="31">
        <f>VLOOKUP($A21,'Nagradna igra-posiljke 2018'!$A$3:$CF$200,81,FALSE)</f>
        <v>0</v>
      </c>
      <c r="CE21" s="31">
        <f>VLOOKUP($A21,'Nagradna igra-posiljke 2018'!$A$3:$CF$200,82,FALSE)</f>
        <v>0</v>
      </c>
      <c r="CF21" s="31">
        <f>VLOOKUP($A21,'Nagradna igra-posiljke 2018'!$A$3:$CF$200,83,FALSE)</f>
        <v>0</v>
      </c>
      <c r="CG21" s="31">
        <f>VLOOKUP($A21,'Nagradna igra-posiljke 2018'!$A$3:$CF$200,84,FALSE)</f>
        <v>0</v>
      </c>
    </row>
    <row r="22" spans="1:203" s="3" customFormat="1" ht="15">
      <c r="A22" s="50">
        <v>80055</v>
      </c>
      <c r="B22" s="13" t="s">
        <v>9</v>
      </c>
      <c r="C22" s="13" t="s">
        <v>205</v>
      </c>
      <c r="D22" s="42">
        <v>13601</v>
      </c>
      <c r="E22" s="42">
        <v>32149</v>
      </c>
      <c r="F22" s="46">
        <f>E22/E$1</f>
        <v>0.69742065644185092</v>
      </c>
      <c r="G22" s="47">
        <f>D22*F22</f>
        <v>9485.6183482656143</v>
      </c>
      <c r="H22" s="46">
        <f>+J22/D22</f>
        <v>7.1524152635835598</v>
      </c>
      <c r="I22" s="49">
        <f>+H22/F22</f>
        <v>10.25552540997889</v>
      </c>
      <c r="J22" s="44">
        <f>10*K22</f>
        <v>97280</v>
      </c>
      <c r="K22" s="44">
        <f>+SUM(L22:CG22)</f>
        <v>9728</v>
      </c>
      <c r="L22" s="31">
        <f>VLOOKUP(A22,'Nagradna igra-posiljke 2018'!$A$3:$W$200,11,FALSE)</f>
        <v>0</v>
      </c>
      <c r="M22" s="31">
        <f>VLOOKUP(A22,'Nagradna igra-posiljke 2018'!$A$3:$W$200,12,FALSE)</f>
        <v>40</v>
      </c>
      <c r="N22" s="31">
        <f>VLOOKUP(A22,'Nagradna igra-posiljke 2018'!$A$3:$W$200,13,FALSE)</f>
        <v>0</v>
      </c>
      <c r="O22" s="31">
        <f>VLOOKUP(A22,'Nagradna igra-posiljke 2018'!$A$3:$W$200,14,FALSE)</f>
        <v>0</v>
      </c>
      <c r="P22" s="31">
        <f>VLOOKUP(A22,'Nagradna igra-posiljke 2018'!$A$3:$W$200,15,FALSE)</f>
        <v>2</v>
      </c>
      <c r="Q22" s="31">
        <f>VLOOKUP(A22,'Nagradna igra-posiljke 2018'!$A$3:$W$200,16,FALSE)</f>
        <v>5</v>
      </c>
      <c r="R22" s="31">
        <f>VLOOKUP(A22,'Nagradna igra-posiljke 2018'!$A$3:$W$200,17,FALSE)</f>
        <v>13</v>
      </c>
      <c r="S22" s="31">
        <f>VLOOKUP(A22,'Nagradna igra-posiljke 2018'!$A$3:$W$200,18,FALSE)</f>
        <v>9</v>
      </c>
      <c r="T22" s="31">
        <f>VLOOKUP(A22,'Nagradna igra-posiljke 2018'!$A$3:$W$200,19,FALSE)</f>
        <v>10</v>
      </c>
      <c r="U22" s="31">
        <f>VLOOKUP(A22,'Nagradna igra-posiljke 2018'!$A$3:$W$200,20,FALSE)</f>
        <v>57</v>
      </c>
      <c r="V22" s="31">
        <f>VLOOKUP(A22,'Nagradna igra-posiljke 2018'!$A$3:$W$200,21,FALSE)</f>
        <v>41</v>
      </c>
      <c r="W22" s="31">
        <f>VLOOKUP(A22,'Nagradna igra-posiljke 2018'!$A$3:$W$200,22,FALSE)</f>
        <v>63</v>
      </c>
      <c r="X22" s="31">
        <f>VLOOKUP(A22,'Nagradna igra-posiljke 2018'!$A$3:$W$200,23,FALSE)</f>
        <v>11</v>
      </c>
      <c r="Y22" s="31">
        <f>VLOOKUP(A22,'Nagradna igra-posiljke 2018'!$A$3:$CF$200,24,FALSE)</f>
        <v>205</v>
      </c>
      <c r="Z22" s="31">
        <f>VLOOKUP(A22,'Nagradna igra-posiljke 2018'!$A$3:$CF$200,25,FALSE)</f>
        <v>185</v>
      </c>
      <c r="AA22" s="31">
        <f>VLOOKUP(A22,'Nagradna igra-posiljke 2018'!$A$3:$CF$200,26,FALSE)</f>
        <v>167</v>
      </c>
      <c r="AB22" s="31">
        <f>VLOOKUP(A22,'Nagradna igra-posiljke 2018'!$A$3:$CF$200,27,FALSE)</f>
        <v>233</v>
      </c>
      <c r="AC22" s="31">
        <f>VLOOKUP(A22,'Nagradna igra-posiljke 2018'!$A$3:$CF$200,28,FALSE)</f>
        <v>229</v>
      </c>
      <c r="AD22" s="31">
        <f>VLOOKUP(A22,'Nagradna igra-posiljke 2018'!$A$3:$CF$200,29,FALSE)</f>
        <v>60</v>
      </c>
      <c r="AE22" s="31">
        <f>VLOOKUP(A22,'Nagradna igra-posiljke 2018'!$A$3:$CF$200,30,FALSE)</f>
        <v>513</v>
      </c>
      <c r="AF22" s="31">
        <f>VLOOKUP(A22,'Nagradna igra-posiljke 2018'!$A$3:$CF$200,31,FALSE)</f>
        <v>354</v>
      </c>
      <c r="AG22" s="31">
        <f>VLOOKUP($A22,'Nagradna igra-posiljke 2018'!$A$3:$CF$200,32,FALSE)</f>
        <v>477</v>
      </c>
      <c r="AH22" s="31">
        <f>VLOOKUP($A22,'Nagradna igra-posiljke 2018'!$A$3:$CF$200,33,FALSE)</f>
        <v>390</v>
      </c>
      <c r="AI22" s="31">
        <f>VLOOKUP($A22,'Nagradna igra-posiljke 2018'!$A$3:$CF$200,34,FALSE)</f>
        <v>215</v>
      </c>
      <c r="AJ22" s="31">
        <f>VLOOKUP($A22,'Nagradna igra-posiljke 2018'!$A$3:$CF$200,35,FALSE)</f>
        <v>15</v>
      </c>
      <c r="AK22" s="31">
        <f>VLOOKUP($A22,'Nagradna igra-posiljke 2018'!$A$3:$CF$200,36,FALSE)</f>
        <v>381</v>
      </c>
      <c r="AL22" s="31">
        <f>VLOOKUP($A22,'Nagradna igra-posiljke 2018'!$A$3:$CF$200,37,FALSE)</f>
        <v>271</v>
      </c>
      <c r="AM22" s="31">
        <f>VLOOKUP($A22,'Nagradna igra-posiljke 2018'!$A$3:$CF$200,38,FALSE)</f>
        <v>345</v>
      </c>
      <c r="AN22" s="31">
        <f>VLOOKUP($A22,'Nagradna igra-posiljke 2018'!$A$3:$CF$200,39,FALSE)</f>
        <v>258</v>
      </c>
      <c r="AO22" s="31">
        <f>VLOOKUP($A22,'Nagradna igra-posiljke 2018'!$A$3:$CF$200,40,FALSE)</f>
        <v>307</v>
      </c>
      <c r="AP22" s="31">
        <f>VLOOKUP($A22,'Nagradna igra-posiljke 2018'!$A$3:$CF$200,41,FALSE)</f>
        <v>40</v>
      </c>
      <c r="AQ22" s="31">
        <f>VLOOKUP($A22,'Nagradna igra-posiljke 2018'!$A$3:$CF$200,42,FALSE)</f>
        <v>406</v>
      </c>
      <c r="AR22" s="31">
        <f>VLOOKUP($A22,'Nagradna igra-posiljke 2018'!$A$3:$CF$200,43,FALSE)</f>
        <v>452</v>
      </c>
      <c r="AS22" s="31">
        <f>VLOOKUP($A22,'Nagradna igra-posiljke 2018'!$A$3:$CF$200,44,FALSE)</f>
        <v>468</v>
      </c>
      <c r="AT22" s="31">
        <f>VLOOKUP($A22,'Nagradna igra-posiljke 2018'!$A$3:$CF$200,45,FALSE)</f>
        <v>667</v>
      </c>
      <c r="AU22" s="31">
        <f>VLOOKUP($A22,'Nagradna igra-posiljke 2018'!$A$3:$CF$200,46,FALSE)</f>
        <v>269</v>
      </c>
      <c r="AV22" s="31">
        <f>VLOOKUP($A22,'Nagradna igra-posiljke 2018'!$A$3:$CF$200,47,FALSE)</f>
        <v>42</v>
      </c>
      <c r="AW22" s="31">
        <f>VLOOKUP($A22,'Nagradna igra-posiljke 2018'!$A$3:$CF$200,48,FALSE)</f>
        <v>348</v>
      </c>
      <c r="AX22" s="31">
        <f>VLOOKUP($A22,'Nagradna igra-posiljke 2018'!$A$3:$CF$200,49,FALSE)</f>
        <v>482</v>
      </c>
      <c r="AY22" s="31">
        <f>VLOOKUP($A22,'Nagradna igra-posiljke 2018'!$A$3:$CF$200,50,FALSE)</f>
        <v>615</v>
      </c>
      <c r="AZ22" s="31">
        <f>VLOOKUP($A22,'Nagradna igra-posiljke 2018'!$A$3:$CF$200,51,FALSE)</f>
        <v>545</v>
      </c>
      <c r="BA22" s="31">
        <f>VLOOKUP($A22,'Nagradna igra-posiljke 2018'!$A$3:$CF$200,52,FALSE)</f>
        <v>288</v>
      </c>
      <c r="BB22" s="31">
        <f>VLOOKUP($A22,'Nagradna igra-posiljke 2018'!$A$3:$CF$200,53,FALSE)</f>
        <v>23</v>
      </c>
      <c r="BC22" s="31">
        <f>VLOOKUP($A22,'Nagradna igra-posiljke 2018'!$A$3:$CF$200,54,FALSE)</f>
        <v>227</v>
      </c>
      <c r="BD22" s="31">
        <f>VLOOKUP($A22,'Nagradna igra-posiljke 2018'!$A$3:$CF$200,55,FALSE)</f>
        <v>0</v>
      </c>
      <c r="BE22" s="31">
        <f>VLOOKUP($A22,'Nagradna igra-posiljke 2018'!$A$3:$CF$200,56,FALSE)</f>
        <v>0</v>
      </c>
      <c r="BF22" s="31">
        <f>VLOOKUP($A22,'Nagradna igra-posiljke 2018'!$A$3:$CF$200,57,FALSE)</f>
        <v>0</v>
      </c>
      <c r="BG22" s="31">
        <f>VLOOKUP($A22,'Nagradna igra-posiljke 2018'!$A$3:$CF$200,58,FALSE)</f>
        <v>0</v>
      </c>
      <c r="BH22" s="31">
        <f>VLOOKUP($A22,'Nagradna igra-posiljke 2018'!$A$3:$CF$200,59,FALSE)</f>
        <v>0</v>
      </c>
      <c r="BI22" s="31">
        <f>VLOOKUP($A22,'Nagradna igra-posiljke 2018'!$A$3:$CF$200,60,FALSE)</f>
        <v>0</v>
      </c>
      <c r="BJ22" s="31">
        <f>VLOOKUP($A22,'Nagradna igra-posiljke 2018'!$A$3:$CF$200,61,FALSE)</f>
        <v>0</v>
      </c>
      <c r="BK22" s="31">
        <f>VLOOKUP($A22,'Nagradna igra-posiljke 2018'!$A$3:$CF$200,62,FALSE)</f>
        <v>0</v>
      </c>
      <c r="BL22" s="31">
        <f>VLOOKUP($A22,'Nagradna igra-posiljke 2018'!$A$3:$CF$200,63,FALSE)</f>
        <v>0</v>
      </c>
      <c r="BM22" s="31">
        <f>VLOOKUP($A22,'Nagradna igra-posiljke 2018'!$A$3:$CF$200,64,FALSE)</f>
        <v>0</v>
      </c>
      <c r="BN22" s="31">
        <f>VLOOKUP($A22,'Nagradna igra-posiljke 2018'!$A$3:$CF$200,65,FALSE)</f>
        <v>0</v>
      </c>
      <c r="BO22" s="31">
        <f>VLOOKUP($A22,'Nagradna igra-posiljke 2018'!$A$3:$CF$200,66,FALSE)</f>
        <v>0</v>
      </c>
      <c r="BP22" s="31">
        <f>VLOOKUP($A22,'Nagradna igra-posiljke 2018'!$A$3:$CF$200,67,FALSE)</f>
        <v>0</v>
      </c>
      <c r="BQ22" s="31">
        <f>VLOOKUP($A22,'Nagradna igra-posiljke 2018'!$A$3:$CF$200,68,FALSE)</f>
        <v>0</v>
      </c>
      <c r="BR22" s="31">
        <f>VLOOKUP($A22,'Nagradna igra-posiljke 2018'!$A$3:$CF$200,69,FALSE)</f>
        <v>0</v>
      </c>
      <c r="BS22" s="31">
        <f>VLOOKUP($A22,'Nagradna igra-posiljke 2018'!$A$3:$CF$200,70,FALSE)</f>
        <v>0</v>
      </c>
      <c r="BT22" s="31">
        <f>VLOOKUP($A22,'Nagradna igra-posiljke 2018'!$A$3:$CF$200,71,FALSE)</f>
        <v>0</v>
      </c>
      <c r="BU22" s="31">
        <f>VLOOKUP($A22,'Nagradna igra-posiljke 2018'!$A$3:$CF$200,72,FALSE)</f>
        <v>0</v>
      </c>
      <c r="BV22" s="31">
        <f>VLOOKUP($A22,'Nagradna igra-posiljke 2018'!$A$3:$CF$200,73,FALSE)</f>
        <v>0</v>
      </c>
      <c r="BW22" s="31">
        <f>VLOOKUP($A22,'Nagradna igra-posiljke 2018'!$A$3:$CF$200,74,FALSE)</f>
        <v>0</v>
      </c>
      <c r="BX22" s="31">
        <f>VLOOKUP($A22,'Nagradna igra-posiljke 2018'!$A$3:$CF$200,75,FALSE)</f>
        <v>0</v>
      </c>
      <c r="BY22" s="31">
        <f>VLOOKUP($A22,'Nagradna igra-posiljke 2018'!$A$3:$CF$200,76,FALSE)</f>
        <v>0</v>
      </c>
      <c r="BZ22" s="31">
        <f>VLOOKUP($A22,'Nagradna igra-posiljke 2018'!$A$3:$CF$200,77,FALSE)</f>
        <v>0</v>
      </c>
      <c r="CA22" s="31">
        <f>VLOOKUP($A22,'Nagradna igra-posiljke 2018'!$A$3:$CF$200,78,FALSE)</f>
        <v>0</v>
      </c>
      <c r="CB22" s="31">
        <f>VLOOKUP($A22,'Nagradna igra-posiljke 2018'!$A$3:$CF$200,79,FALSE)</f>
        <v>0</v>
      </c>
      <c r="CC22" s="31">
        <f>VLOOKUP($A22,'Nagradna igra-posiljke 2018'!$A$3:$CF$200,80,FALSE)</f>
        <v>0</v>
      </c>
      <c r="CD22" s="31">
        <f>VLOOKUP($A22,'Nagradna igra-posiljke 2018'!$A$3:$CF$200,81,FALSE)</f>
        <v>0</v>
      </c>
      <c r="CE22" s="31">
        <f>VLOOKUP($A22,'Nagradna igra-posiljke 2018'!$A$3:$CF$200,82,FALSE)</f>
        <v>0</v>
      </c>
      <c r="CF22" s="31">
        <f>VLOOKUP($A22,'Nagradna igra-posiljke 2018'!$A$3:$CF$200,83,FALSE)</f>
        <v>0</v>
      </c>
      <c r="CG22" s="31">
        <f>VLOOKUP($A22,'Nagradna igra-posiljke 2018'!$A$3:$CF$200,84,FALSE)</f>
        <v>0</v>
      </c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</row>
    <row r="23" spans="1:203" s="2" customFormat="1" ht="15">
      <c r="A23" s="50">
        <v>70866</v>
      </c>
      <c r="B23" s="13" t="s">
        <v>36</v>
      </c>
      <c r="C23" s="13" t="s">
        <v>205</v>
      </c>
      <c r="D23" s="42">
        <v>15158</v>
      </c>
      <c r="E23" s="42">
        <v>33956</v>
      </c>
      <c r="F23" s="46">
        <f>E23/E$1</f>
        <v>0.73662060437772525</v>
      </c>
      <c r="G23" s="47">
        <f>D23*F23</f>
        <v>11165.69512115756</v>
      </c>
      <c r="H23" s="46">
        <f>+J23/D23</f>
        <v>7.5115450587148702</v>
      </c>
      <c r="I23" s="49">
        <f>+H23/F23</f>
        <v>10.197305117551519</v>
      </c>
      <c r="J23" s="44">
        <f>10*K23</f>
        <v>113860</v>
      </c>
      <c r="K23" s="44">
        <f>+SUM(L23:CG23)</f>
        <v>11386</v>
      </c>
      <c r="L23" s="31">
        <f>VLOOKUP(A23,'Nagradna igra-posiljke 2018'!$A$3:$W$200,11,FALSE)</f>
        <v>0</v>
      </c>
      <c r="M23" s="31">
        <f>VLOOKUP(A23,'Nagradna igra-posiljke 2018'!$A$3:$W$200,12,FALSE)</f>
        <v>0</v>
      </c>
      <c r="N23" s="31">
        <f>VLOOKUP(A23,'Nagradna igra-posiljke 2018'!$A$3:$W$200,13,FALSE)</f>
        <v>1</v>
      </c>
      <c r="O23" s="31">
        <f>VLOOKUP(A23,'Nagradna igra-posiljke 2018'!$A$3:$W$200,14,FALSE)</f>
        <v>20</v>
      </c>
      <c r="P23" s="31">
        <f>VLOOKUP(A23,'Nagradna igra-posiljke 2018'!$A$3:$W$200,15,FALSE)</f>
        <v>41</v>
      </c>
      <c r="Q23" s="31">
        <f>VLOOKUP(A23,'Nagradna igra-posiljke 2018'!$A$3:$W$200,16,FALSE)</f>
        <v>1</v>
      </c>
      <c r="R23" s="31">
        <f>VLOOKUP(A23,'Nagradna igra-posiljke 2018'!$A$3:$W$200,17,FALSE)</f>
        <v>36</v>
      </c>
      <c r="S23" s="31">
        <f>VLOOKUP(A23,'Nagradna igra-posiljke 2018'!$A$3:$W$200,18,FALSE)</f>
        <v>17</v>
      </c>
      <c r="T23" s="31">
        <f>VLOOKUP(A23,'Nagradna igra-posiljke 2018'!$A$3:$W$200,19,FALSE)</f>
        <v>8</v>
      </c>
      <c r="U23" s="31">
        <f>VLOOKUP(A23,'Nagradna igra-posiljke 2018'!$A$3:$W$200,20,FALSE)</f>
        <v>85</v>
      </c>
      <c r="V23" s="31">
        <f>VLOOKUP(A23,'Nagradna igra-posiljke 2018'!$A$3:$W$200,21,FALSE)</f>
        <v>79</v>
      </c>
      <c r="W23" s="31">
        <f>VLOOKUP(A23,'Nagradna igra-posiljke 2018'!$A$3:$W$200,22,FALSE)</f>
        <v>96</v>
      </c>
      <c r="X23" s="31">
        <f>VLOOKUP(A23,'Nagradna igra-posiljke 2018'!$A$3:$W$200,23,FALSE)</f>
        <v>51</v>
      </c>
      <c r="Y23" s="31">
        <f>VLOOKUP(A23,'Nagradna igra-posiljke 2018'!$A$3:$CF$200,24,FALSE)</f>
        <v>366</v>
      </c>
      <c r="Z23" s="31">
        <f>VLOOKUP(A23,'Nagradna igra-posiljke 2018'!$A$3:$CF$200,25,FALSE)</f>
        <v>261</v>
      </c>
      <c r="AA23" s="31">
        <f>VLOOKUP(A23,'Nagradna igra-posiljke 2018'!$A$3:$CF$200,26,FALSE)</f>
        <v>245</v>
      </c>
      <c r="AB23" s="31">
        <f>VLOOKUP(A23,'Nagradna igra-posiljke 2018'!$A$3:$CF$200,27,FALSE)</f>
        <v>315</v>
      </c>
      <c r="AC23" s="31">
        <f>VLOOKUP(A23,'Nagradna igra-posiljke 2018'!$A$3:$CF$200,28,FALSE)</f>
        <v>414</v>
      </c>
      <c r="AD23" s="31">
        <f>VLOOKUP(A23,'Nagradna igra-posiljke 2018'!$A$3:$CF$200,29,FALSE)</f>
        <v>134</v>
      </c>
      <c r="AE23" s="31">
        <f>VLOOKUP(A23,'Nagradna igra-posiljke 2018'!$A$3:$CF$200,30,FALSE)</f>
        <v>585</v>
      </c>
      <c r="AF23" s="31">
        <f>VLOOKUP(A23,'Nagradna igra-posiljke 2018'!$A$3:$CF$200,31,FALSE)</f>
        <v>423</v>
      </c>
      <c r="AG23" s="31">
        <f>VLOOKUP($A23,'Nagradna igra-posiljke 2018'!$A$3:$CF$200,32,FALSE)</f>
        <v>623</v>
      </c>
      <c r="AH23" s="31">
        <f>VLOOKUP($A23,'Nagradna igra-posiljke 2018'!$A$3:$CF$200,33,FALSE)</f>
        <v>373</v>
      </c>
      <c r="AI23" s="31">
        <f>VLOOKUP($A23,'Nagradna igra-posiljke 2018'!$A$3:$CF$200,34,FALSE)</f>
        <v>304</v>
      </c>
      <c r="AJ23" s="31">
        <f>VLOOKUP($A23,'Nagradna igra-posiljke 2018'!$A$3:$CF$200,35,FALSE)</f>
        <v>27</v>
      </c>
      <c r="AK23" s="31">
        <f>VLOOKUP($A23,'Nagradna igra-posiljke 2018'!$A$3:$CF$200,36,FALSE)</f>
        <v>255</v>
      </c>
      <c r="AL23" s="31">
        <f>VLOOKUP($A23,'Nagradna igra-posiljke 2018'!$A$3:$CF$200,37,FALSE)</f>
        <v>379</v>
      </c>
      <c r="AM23" s="31">
        <f>VLOOKUP($A23,'Nagradna igra-posiljke 2018'!$A$3:$CF$200,38,FALSE)</f>
        <v>288</v>
      </c>
      <c r="AN23" s="31">
        <f>VLOOKUP($A23,'Nagradna igra-posiljke 2018'!$A$3:$CF$200,39,FALSE)</f>
        <v>397</v>
      </c>
      <c r="AO23" s="31">
        <f>VLOOKUP($A23,'Nagradna igra-posiljke 2018'!$A$3:$CF$200,40,FALSE)</f>
        <v>376</v>
      </c>
      <c r="AP23" s="31">
        <f>VLOOKUP($A23,'Nagradna igra-posiljke 2018'!$A$3:$CF$200,41,FALSE)</f>
        <v>55</v>
      </c>
      <c r="AQ23" s="31">
        <f>VLOOKUP($A23,'Nagradna igra-posiljke 2018'!$A$3:$CF$200,42,FALSE)</f>
        <v>431</v>
      </c>
      <c r="AR23" s="31">
        <f>VLOOKUP($A23,'Nagradna igra-posiljke 2018'!$A$3:$CF$200,43,FALSE)</f>
        <v>551</v>
      </c>
      <c r="AS23" s="31">
        <f>VLOOKUP($A23,'Nagradna igra-posiljke 2018'!$A$3:$CF$200,44,FALSE)</f>
        <v>520</v>
      </c>
      <c r="AT23" s="31">
        <f>VLOOKUP($A23,'Nagradna igra-posiljke 2018'!$A$3:$CF$200,45,FALSE)</f>
        <v>603</v>
      </c>
      <c r="AU23" s="31">
        <f>VLOOKUP($A23,'Nagradna igra-posiljke 2018'!$A$3:$CF$200,46,FALSE)</f>
        <v>353</v>
      </c>
      <c r="AV23" s="31">
        <f>VLOOKUP($A23,'Nagradna igra-posiljke 2018'!$A$3:$CF$200,47,FALSE)</f>
        <v>85</v>
      </c>
      <c r="AW23" s="31">
        <f>VLOOKUP($A23,'Nagradna igra-posiljke 2018'!$A$3:$CF$200,48,FALSE)</f>
        <v>477</v>
      </c>
      <c r="AX23" s="31">
        <f>VLOOKUP($A23,'Nagradna igra-posiljke 2018'!$A$3:$CF$200,49,FALSE)</f>
        <v>393</v>
      </c>
      <c r="AY23" s="31">
        <f>VLOOKUP($A23,'Nagradna igra-posiljke 2018'!$A$3:$CF$200,50,FALSE)</f>
        <v>472</v>
      </c>
      <c r="AZ23" s="31">
        <f>VLOOKUP($A23,'Nagradna igra-posiljke 2018'!$A$3:$CF$200,51,FALSE)</f>
        <v>650</v>
      </c>
      <c r="BA23" s="31">
        <f>VLOOKUP($A23,'Nagradna igra-posiljke 2018'!$A$3:$CF$200,52,FALSE)</f>
        <v>333</v>
      </c>
      <c r="BB23" s="31">
        <f>VLOOKUP($A23,'Nagradna igra-posiljke 2018'!$A$3:$CF$200,53,FALSE)</f>
        <v>65</v>
      </c>
      <c r="BC23" s="31">
        <f>VLOOKUP($A23,'Nagradna igra-posiljke 2018'!$A$3:$CF$200,54,FALSE)</f>
        <v>198</v>
      </c>
      <c r="BD23" s="31">
        <f>VLOOKUP($A23,'Nagradna igra-posiljke 2018'!$A$3:$CF$200,55,FALSE)</f>
        <v>0</v>
      </c>
      <c r="BE23" s="31">
        <f>VLOOKUP($A23,'Nagradna igra-posiljke 2018'!$A$3:$CF$200,56,FALSE)</f>
        <v>0</v>
      </c>
      <c r="BF23" s="31">
        <f>VLOOKUP($A23,'Nagradna igra-posiljke 2018'!$A$3:$CF$200,57,FALSE)</f>
        <v>0</v>
      </c>
      <c r="BG23" s="31">
        <f>VLOOKUP($A23,'Nagradna igra-posiljke 2018'!$A$3:$CF$200,58,FALSE)</f>
        <v>0</v>
      </c>
      <c r="BH23" s="31">
        <f>VLOOKUP($A23,'Nagradna igra-posiljke 2018'!$A$3:$CF$200,59,FALSE)</f>
        <v>0</v>
      </c>
      <c r="BI23" s="31">
        <f>VLOOKUP($A23,'Nagradna igra-posiljke 2018'!$A$3:$CF$200,60,FALSE)</f>
        <v>0</v>
      </c>
      <c r="BJ23" s="31">
        <f>VLOOKUP($A23,'Nagradna igra-posiljke 2018'!$A$3:$CF$200,61,FALSE)</f>
        <v>0</v>
      </c>
      <c r="BK23" s="31">
        <f>VLOOKUP($A23,'Nagradna igra-posiljke 2018'!$A$3:$CF$200,62,FALSE)</f>
        <v>0</v>
      </c>
      <c r="BL23" s="31">
        <f>VLOOKUP($A23,'Nagradna igra-posiljke 2018'!$A$3:$CF$200,63,FALSE)</f>
        <v>0</v>
      </c>
      <c r="BM23" s="31">
        <f>VLOOKUP($A23,'Nagradna igra-posiljke 2018'!$A$3:$CF$200,64,FALSE)</f>
        <v>0</v>
      </c>
      <c r="BN23" s="31">
        <f>VLOOKUP($A23,'Nagradna igra-posiljke 2018'!$A$3:$CF$200,65,FALSE)</f>
        <v>0</v>
      </c>
      <c r="BO23" s="31">
        <f>VLOOKUP($A23,'Nagradna igra-posiljke 2018'!$A$3:$CF$200,66,FALSE)</f>
        <v>0</v>
      </c>
      <c r="BP23" s="31">
        <f>VLOOKUP($A23,'Nagradna igra-posiljke 2018'!$A$3:$CF$200,67,FALSE)</f>
        <v>0</v>
      </c>
      <c r="BQ23" s="31">
        <f>VLOOKUP($A23,'Nagradna igra-posiljke 2018'!$A$3:$CF$200,68,FALSE)</f>
        <v>0</v>
      </c>
      <c r="BR23" s="31">
        <f>VLOOKUP($A23,'Nagradna igra-posiljke 2018'!$A$3:$CF$200,69,FALSE)</f>
        <v>0</v>
      </c>
      <c r="BS23" s="31">
        <f>VLOOKUP($A23,'Nagradna igra-posiljke 2018'!$A$3:$CF$200,70,FALSE)</f>
        <v>0</v>
      </c>
      <c r="BT23" s="31">
        <f>VLOOKUP($A23,'Nagradna igra-posiljke 2018'!$A$3:$CF$200,71,FALSE)</f>
        <v>0</v>
      </c>
      <c r="BU23" s="31">
        <f>VLOOKUP($A23,'Nagradna igra-posiljke 2018'!$A$3:$CF$200,72,FALSE)</f>
        <v>0</v>
      </c>
      <c r="BV23" s="31">
        <f>VLOOKUP($A23,'Nagradna igra-posiljke 2018'!$A$3:$CF$200,73,FALSE)</f>
        <v>0</v>
      </c>
      <c r="BW23" s="31">
        <f>VLOOKUP($A23,'Nagradna igra-posiljke 2018'!$A$3:$CF$200,74,FALSE)</f>
        <v>0</v>
      </c>
      <c r="BX23" s="31">
        <f>VLOOKUP($A23,'Nagradna igra-posiljke 2018'!$A$3:$CF$200,75,FALSE)</f>
        <v>0</v>
      </c>
      <c r="BY23" s="31">
        <f>VLOOKUP($A23,'Nagradna igra-posiljke 2018'!$A$3:$CF$200,76,FALSE)</f>
        <v>0</v>
      </c>
      <c r="BZ23" s="31">
        <f>VLOOKUP($A23,'Nagradna igra-posiljke 2018'!$A$3:$CF$200,77,FALSE)</f>
        <v>0</v>
      </c>
      <c r="CA23" s="31">
        <f>VLOOKUP($A23,'Nagradna igra-posiljke 2018'!$A$3:$CF$200,78,FALSE)</f>
        <v>0</v>
      </c>
      <c r="CB23" s="31">
        <f>VLOOKUP($A23,'Nagradna igra-posiljke 2018'!$A$3:$CF$200,79,FALSE)</f>
        <v>0</v>
      </c>
      <c r="CC23" s="31">
        <f>VLOOKUP($A23,'Nagradna igra-posiljke 2018'!$A$3:$CF$200,80,FALSE)</f>
        <v>0</v>
      </c>
      <c r="CD23" s="31">
        <f>VLOOKUP($A23,'Nagradna igra-posiljke 2018'!$A$3:$CF$200,81,FALSE)</f>
        <v>0</v>
      </c>
      <c r="CE23" s="31">
        <f>VLOOKUP($A23,'Nagradna igra-posiljke 2018'!$A$3:$CF$200,82,FALSE)</f>
        <v>0</v>
      </c>
      <c r="CF23" s="31">
        <f>VLOOKUP($A23,'Nagradna igra-posiljke 2018'!$A$3:$CF$200,83,FALSE)</f>
        <v>0</v>
      </c>
      <c r="CG23" s="31">
        <f>VLOOKUP($A23,'Nagradna igra-posiljke 2018'!$A$3:$CF$200,84,FALSE)</f>
        <v>0</v>
      </c>
    </row>
    <row r="24" spans="1:203" s="5" customFormat="1" ht="15">
      <c r="A24" s="50">
        <v>70076</v>
      </c>
      <c r="B24" s="13" t="s">
        <v>67</v>
      </c>
      <c r="C24" s="13" t="s">
        <v>205</v>
      </c>
      <c r="D24" s="42">
        <v>11200</v>
      </c>
      <c r="E24" s="42">
        <v>30485</v>
      </c>
      <c r="F24" s="46">
        <f>E24/E$1</f>
        <v>0.66132286265917517</v>
      </c>
      <c r="G24" s="47">
        <f>D24*F24</f>
        <v>7406.8160617827616</v>
      </c>
      <c r="H24" s="46">
        <f>+J24/D24</f>
        <v>6.7294642857142861</v>
      </c>
      <c r="I24" s="49">
        <f>+H24/F24</f>
        <v>10.17576234799316</v>
      </c>
      <c r="J24" s="44">
        <f>10*K24</f>
        <v>75370</v>
      </c>
      <c r="K24" s="44">
        <f>+SUM(L24:CG24)</f>
        <v>7537</v>
      </c>
      <c r="L24" s="31">
        <f>VLOOKUP(A24,'Nagradna igra-posiljke 2018'!$A$3:$W$200,11,FALSE)</f>
        <v>0</v>
      </c>
      <c r="M24" s="31">
        <f>VLOOKUP(A24,'Nagradna igra-posiljke 2018'!$A$3:$W$200,12,FALSE)</f>
        <v>0</v>
      </c>
      <c r="N24" s="31">
        <f>VLOOKUP(A24,'Nagradna igra-posiljke 2018'!$A$3:$W$200,13,FALSE)</f>
        <v>0</v>
      </c>
      <c r="O24" s="31">
        <f>VLOOKUP(A24,'Nagradna igra-posiljke 2018'!$A$3:$W$200,14,FALSE)</f>
        <v>12</v>
      </c>
      <c r="P24" s="31">
        <f>VLOOKUP(A24,'Nagradna igra-posiljke 2018'!$A$3:$W$200,15,FALSE)</f>
        <v>8</v>
      </c>
      <c r="Q24" s="31">
        <f>VLOOKUP(A24,'Nagradna igra-posiljke 2018'!$A$3:$W$200,16,FALSE)</f>
        <v>30</v>
      </c>
      <c r="R24" s="31">
        <f>VLOOKUP(A24,'Nagradna igra-posiljke 2018'!$A$3:$W$200,17,FALSE)</f>
        <v>36</v>
      </c>
      <c r="S24" s="31">
        <f>VLOOKUP(A24,'Nagradna igra-posiljke 2018'!$A$3:$W$200,18,FALSE)</f>
        <v>16</v>
      </c>
      <c r="T24" s="31">
        <f>VLOOKUP(A24,'Nagradna igra-posiljke 2018'!$A$3:$W$200,19,FALSE)</f>
        <v>33</v>
      </c>
      <c r="U24" s="31">
        <f>VLOOKUP(A24,'Nagradna igra-posiljke 2018'!$A$3:$W$200,20,FALSE)</f>
        <v>27</v>
      </c>
      <c r="V24" s="31">
        <f>VLOOKUP(A24,'Nagradna igra-posiljke 2018'!$A$3:$W$200,21,FALSE)</f>
        <v>75</v>
      </c>
      <c r="W24" s="31">
        <f>VLOOKUP(A24,'Nagradna igra-posiljke 2018'!$A$3:$W$200,22,FALSE)</f>
        <v>72</v>
      </c>
      <c r="X24" s="31">
        <f>VLOOKUP(A24,'Nagradna igra-posiljke 2018'!$A$3:$W$200,23,FALSE)</f>
        <v>47</v>
      </c>
      <c r="Y24" s="31">
        <f>VLOOKUP(A24,'Nagradna igra-posiljke 2018'!$A$3:$CF$200,24,FALSE)</f>
        <v>152</v>
      </c>
      <c r="Z24" s="31">
        <f>VLOOKUP(A24,'Nagradna igra-posiljke 2018'!$A$3:$CF$200,25,FALSE)</f>
        <v>165</v>
      </c>
      <c r="AA24" s="31">
        <f>VLOOKUP(A24,'Nagradna igra-posiljke 2018'!$A$3:$CF$200,26,FALSE)</f>
        <v>140</v>
      </c>
      <c r="AB24" s="31">
        <f>VLOOKUP(A24,'Nagradna igra-posiljke 2018'!$A$3:$CF$200,27,FALSE)</f>
        <v>116</v>
      </c>
      <c r="AC24" s="31">
        <f>VLOOKUP(A24,'Nagradna igra-posiljke 2018'!$A$3:$CF$200,28,FALSE)</f>
        <v>197</v>
      </c>
      <c r="AD24" s="31">
        <f>VLOOKUP(A24,'Nagradna igra-posiljke 2018'!$A$3:$CF$200,29,FALSE)</f>
        <v>85</v>
      </c>
      <c r="AE24" s="31">
        <f>VLOOKUP(A24,'Nagradna igra-posiljke 2018'!$A$3:$CF$200,30,FALSE)</f>
        <v>300</v>
      </c>
      <c r="AF24" s="31">
        <f>VLOOKUP(A24,'Nagradna igra-posiljke 2018'!$A$3:$CF$200,31,FALSE)</f>
        <v>280</v>
      </c>
      <c r="AG24" s="31">
        <f>VLOOKUP($A24,'Nagradna igra-posiljke 2018'!$A$3:$CF$200,32,FALSE)</f>
        <v>336</v>
      </c>
      <c r="AH24" s="31">
        <f>VLOOKUP($A24,'Nagradna igra-posiljke 2018'!$A$3:$CF$200,33,FALSE)</f>
        <v>246</v>
      </c>
      <c r="AI24" s="31">
        <f>VLOOKUP($A24,'Nagradna igra-posiljke 2018'!$A$3:$CF$200,34,FALSE)</f>
        <v>198</v>
      </c>
      <c r="AJ24" s="31">
        <f>VLOOKUP($A24,'Nagradna igra-posiljke 2018'!$A$3:$CF$200,35,FALSE)</f>
        <v>34</v>
      </c>
      <c r="AK24" s="31">
        <f>VLOOKUP($A24,'Nagradna igra-posiljke 2018'!$A$3:$CF$200,36,FALSE)</f>
        <v>161</v>
      </c>
      <c r="AL24" s="31">
        <f>VLOOKUP($A24,'Nagradna igra-posiljke 2018'!$A$3:$CF$200,37,FALSE)</f>
        <v>198</v>
      </c>
      <c r="AM24" s="31">
        <f>VLOOKUP($A24,'Nagradna igra-posiljke 2018'!$A$3:$CF$200,38,FALSE)</f>
        <v>283</v>
      </c>
      <c r="AN24" s="31">
        <f>VLOOKUP($A24,'Nagradna igra-posiljke 2018'!$A$3:$CF$200,39,FALSE)</f>
        <v>156</v>
      </c>
      <c r="AO24" s="31">
        <f>VLOOKUP($A24,'Nagradna igra-posiljke 2018'!$A$3:$CF$200,40,FALSE)</f>
        <v>322</v>
      </c>
      <c r="AP24" s="31">
        <f>VLOOKUP($A24,'Nagradna igra-posiljke 2018'!$A$3:$CF$200,41,FALSE)</f>
        <v>64</v>
      </c>
      <c r="AQ24" s="31">
        <f>VLOOKUP($A24,'Nagradna igra-posiljke 2018'!$A$3:$CF$200,42,FALSE)</f>
        <v>237</v>
      </c>
      <c r="AR24" s="31">
        <f>VLOOKUP($A24,'Nagradna igra-posiljke 2018'!$A$3:$CF$200,43,FALSE)</f>
        <v>433</v>
      </c>
      <c r="AS24" s="31">
        <f>VLOOKUP($A24,'Nagradna igra-posiljke 2018'!$A$3:$CF$200,44,FALSE)</f>
        <v>316</v>
      </c>
      <c r="AT24" s="31">
        <f>VLOOKUP($A24,'Nagradna igra-posiljke 2018'!$A$3:$CF$200,45,FALSE)</f>
        <v>468</v>
      </c>
      <c r="AU24" s="31">
        <f>VLOOKUP($A24,'Nagradna igra-posiljke 2018'!$A$3:$CF$200,46,FALSE)</f>
        <v>389</v>
      </c>
      <c r="AV24" s="31">
        <f>VLOOKUP($A24,'Nagradna igra-posiljke 2018'!$A$3:$CF$200,47,FALSE)</f>
        <v>43</v>
      </c>
      <c r="AW24" s="31">
        <f>VLOOKUP($A24,'Nagradna igra-posiljke 2018'!$A$3:$CF$200,48,FALSE)</f>
        <v>188</v>
      </c>
      <c r="AX24" s="31">
        <f>VLOOKUP($A24,'Nagradna igra-posiljke 2018'!$A$3:$CF$200,49,FALSE)</f>
        <v>362</v>
      </c>
      <c r="AY24" s="31">
        <f>VLOOKUP($A24,'Nagradna igra-posiljke 2018'!$A$3:$CF$200,50,FALSE)</f>
        <v>398</v>
      </c>
      <c r="AZ24" s="31">
        <f>VLOOKUP($A24,'Nagradna igra-posiljke 2018'!$A$3:$CF$200,51,FALSE)</f>
        <v>429</v>
      </c>
      <c r="BA24" s="31">
        <f>VLOOKUP($A24,'Nagradna igra-posiljke 2018'!$A$3:$CF$200,52,FALSE)</f>
        <v>298</v>
      </c>
      <c r="BB24" s="31">
        <f>VLOOKUP($A24,'Nagradna igra-posiljke 2018'!$A$3:$CF$200,53,FALSE)</f>
        <v>61</v>
      </c>
      <c r="BC24" s="31">
        <f>VLOOKUP($A24,'Nagradna igra-posiljke 2018'!$A$3:$CF$200,54,FALSE)</f>
        <v>126</v>
      </c>
      <c r="BD24" s="31">
        <f>VLOOKUP($A24,'Nagradna igra-posiljke 2018'!$A$3:$CF$200,55,FALSE)</f>
        <v>0</v>
      </c>
      <c r="BE24" s="31">
        <f>VLOOKUP($A24,'Nagradna igra-posiljke 2018'!$A$3:$CF$200,56,FALSE)</f>
        <v>0</v>
      </c>
      <c r="BF24" s="31">
        <f>VLOOKUP($A24,'Nagradna igra-posiljke 2018'!$A$3:$CF$200,57,FALSE)</f>
        <v>0</v>
      </c>
      <c r="BG24" s="31">
        <f>VLOOKUP($A24,'Nagradna igra-posiljke 2018'!$A$3:$CF$200,58,FALSE)</f>
        <v>0</v>
      </c>
      <c r="BH24" s="31">
        <f>VLOOKUP($A24,'Nagradna igra-posiljke 2018'!$A$3:$CF$200,59,FALSE)</f>
        <v>0</v>
      </c>
      <c r="BI24" s="31">
        <f>VLOOKUP($A24,'Nagradna igra-posiljke 2018'!$A$3:$CF$200,60,FALSE)</f>
        <v>0</v>
      </c>
      <c r="BJ24" s="31">
        <f>VLOOKUP($A24,'Nagradna igra-posiljke 2018'!$A$3:$CF$200,61,FALSE)</f>
        <v>0</v>
      </c>
      <c r="BK24" s="31">
        <f>VLOOKUP($A24,'Nagradna igra-posiljke 2018'!$A$3:$CF$200,62,FALSE)</f>
        <v>0</v>
      </c>
      <c r="BL24" s="31">
        <f>VLOOKUP($A24,'Nagradna igra-posiljke 2018'!$A$3:$CF$200,63,FALSE)</f>
        <v>0</v>
      </c>
      <c r="BM24" s="31">
        <f>VLOOKUP($A24,'Nagradna igra-posiljke 2018'!$A$3:$CF$200,64,FALSE)</f>
        <v>0</v>
      </c>
      <c r="BN24" s="31">
        <f>VLOOKUP($A24,'Nagradna igra-posiljke 2018'!$A$3:$CF$200,65,FALSE)</f>
        <v>0</v>
      </c>
      <c r="BO24" s="31">
        <f>VLOOKUP($A24,'Nagradna igra-posiljke 2018'!$A$3:$CF$200,66,FALSE)</f>
        <v>0</v>
      </c>
      <c r="BP24" s="31">
        <f>VLOOKUP($A24,'Nagradna igra-posiljke 2018'!$A$3:$CF$200,67,FALSE)</f>
        <v>0</v>
      </c>
      <c r="BQ24" s="31">
        <f>VLOOKUP($A24,'Nagradna igra-posiljke 2018'!$A$3:$CF$200,68,FALSE)</f>
        <v>0</v>
      </c>
      <c r="BR24" s="31">
        <f>VLOOKUP($A24,'Nagradna igra-posiljke 2018'!$A$3:$CF$200,69,FALSE)</f>
        <v>0</v>
      </c>
      <c r="BS24" s="31">
        <f>VLOOKUP($A24,'Nagradna igra-posiljke 2018'!$A$3:$CF$200,70,FALSE)</f>
        <v>0</v>
      </c>
      <c r="BT24" s="31">
        <f>VLOOKUP($A24,'Nagradna igra-posiljke 2018'!$A$3:$CF$200,71,FALSE)</f>
        <v>0</v>
      </c>
      <c r="BU24" s="31">
        <f>VLOOKUP($A24,'Nagradna igra-posiljke 2018'!$A$3:$CF$200,72,FALSE)</f>
        <v>0</v>
      </c>
      <c r="BV24" s="31">
        <f>VLOOKUP($A24,'Nagradna igra-posiljke 2018'!$A$3:$CF$200,73,FALSE)</f>
        <v>0</v>
      </c>
      <c r="BW24" s="31">
        <f>VLOOKUP($A24,'Nagradna igra-posiljke 2018'!$A$3:$CF$200,74,FALSE)</f>
        <v>0</v>
      </c>
      <c r="BX24" s="31">
        <f>VLOOKUP($A24,'Nagradna igra-posiljke 2018'!$A$3:$CF$200,75,FALSE)</f>
        <v>0</v>
      </c>
      <c r="BY24" s="31">
        <f>VLOOKUP($A24,'Nagradna igra-posiljke 2018'!$A$3:$CF$200,76,FALSE)</f>
        <v>0</v>
      </c>
      <c r="BZ24" s="31">
        <f>VLOOKUP($A24,'Nagradna igra-posiljke 2018'!$A$3:$CF$200,77,FALSE)</f>
        <v>0</v>
      </c>
      <c r="CA24" s="31">
        <f>VLOOKUP($A24,'Nagradna igra-posiljke 2018'!$A$3:$CF$200,78,FALSE)</f>
        <v>0</v>
      </c>
      <c r="CB24" s="31">
        <f>VLOOKUP($A24,'Nagradna igra-posiljke 2018'!$A$3:$CF$200,79,FALSE)</f>
        <v>0</v>
      </c>
      <c r="CC24" s="31">
        <f>VLOOKUP($A24,'Nagradna igra-posiljke 2018'!$A$3:$CF$200,80,FALSE)</f>
        <v>0</v>
      </c>
      <c r="CD24" s="31">
        <f>VLOOKUP($A24,'Nagradna igra-posiljke 2018'!$A$3:$CF$200,81,FALSE)</f>
        <v>0</v>
      </c>
      <c r="CE24" s="31">
        <f>VLOOKUP($A24,'Nagradna igra-posiljke 2018'!$A$3:$CF$200,82,FALSE)</f>
        <v>0</v>
      </c>
      <c r="CF24" s="31">
        <f>VLOOKUP($A24,'Nagradna igra-posiljke 2018'!$A$3:$CF$200,83,FALSE)</f>
        <v>0</v>
      </c>
      <c r="CG24" s="31">
        <f>VLOOKUP($A24,'Nagradna igra-posiljke 2018'!$A$3:$CF$200,84,FALSE)</f>
        <v>0</v>
      </c>
    </row>
    <row r="25" spans="1:203" s="3" customFormat="1" ht="13.5" customHeight="1">
      <c r="A25" s="50">
        <v>71226</v>
      </c>
      <c r="B25" s="13" t="s">
        <v>89</v>
      </c>
      <c r="C25" s="13" t="s">
        <v>205</v>
      </c>
      <c r="D25" s="42">
        <v>1339</v>
      </c>
      <c r="E25" s="42">
        <v>33071</v>
      </c>
      <c r="F25" s="46">
        <f>E25/E$1</f>
        <v>0.71742195804499209</v>
      </c>
      <c r="G25" s="47">
        <f>D25*F25</f>
        <v>960.62800182224441</v>
      </c>
      <c r="H25" s="46">
        <f>+J25/D25</f>
        <v>6.9828230022404778</v>
      </c>
      <c r="I25" s="49">
        <f>+H25/F25</f>
        <v>9.7332161692806167</v>
      </c>
      <c r="J25" s="44">
        <f>10*K25</f>
        <v>9350</v>
      </c>
      <c r="K25" s="44">
        <f>+SUM(L25:CG25)</f>
        <v>935</v>
      </c>
      <c r="L25" s="31">
        <f>VLOOKUP(A25,'Nagradna igra-posiljke 2018'!$A$3:$W$200,11,FALSE)</f>
        <v>0</v>
      </c>
      <c r="M25" s="31">
        <f>VLOOKUP(A25,'Nagradna igra-posiljke 2018'!$A$3:$W$200,12,FALSE)</f>
        <v>0</v>
      </c>
      <c r="N25" s="31">
        <f>VLOOKUP(A25,'Nagradna igra-posiljke 2018'!$A$3:$W$200,13,FALSE)</f>
        <v>0</v>
      </c>
      <c r="O25" s="31">
        <f>VLOOKUP(A25,'Nagradna igra-posiljke 2018'!$A$3:$W$200,14,FALSE)</f>
        <v>0</v>
      </c>
      <c r="P25" s="31">
        <f>VLOOKUP(A25,'Nagradna igra-posiljke 2018'!$A$3:$W$200,15,FALSE)</f>
        <v>0</v>
      </c>
      <c r="Q25" s="31">
        <f>VLOOKUP(A25,'Nagradna igra-posiljke 2018'!$A$3:$W$200,16,FALSE)</f>
        <v>0</v>
      </c>
      <c r="R25" s="31">
        <f>VLOOKUP(A25,'Nagradna igra-posiljke 2018'!$A$3:$W$200,17,FALSE)</f>
        <v>0</v>
      </c>
      <c r="S25" s="31">
        <f>VLOOKUP(A25,'Nagradna igra-posiljke 2018'!$A$3:$W$200,18,FALSE)</f>
        <v>0</v>
      </c>
      <c r="T25" s="31">
        <f>VLOOKUP(A25,'Nagradna igra-posiljke 2018'!$A$3:$W$200,19,FALSE)</f>
        <v>0</v>
      </c>
      <c r="U25" s="31">
        <f>VLOOKUP(A25,'Nagradna igra-posiljke 2018'!$A$3:$W$200,20,FALSE)</f>
        <v>5</v>
      </c>
      <c r="V25" s="31">
        <f>VLOOKUP(A25,'Nagradna igra-posiljke 2018'!$A$3:$W$200,21,FALSE)</f>
        <v>3</v>
      </c>
      <c r="W25" s="31">
        <f>VLOOKUP(A25,'Nagradna igra-posiljke 2018'!$A$3:$W$200,22,FALSE)</f>
        <v>24</v>
      </c>
      <c r="X25" s="31">
        <f>VLOOKUP(A25,'Nagradna igra-posiljke 2018'!$A$3:$W$200,23,FALSE)</f>
        <v>0</v>
      </c>
      <c r="Y25" s="31">
        <f>VLOOKUP(A25,'Nagradna igra-posiljke 2018'!$A$3:$CF$200,24,FALSE)</f>
        <v>19</v>
      </c>
      <c r="Z25" s="31">
        <f>VLOOKUP(A25,'Nagradna igra-posiljke 2018'!$A$3:$CF$200,25,FALSE)</f>
        <v>24</v>
      </c>
      <c r="AA25" s="31">
        <f>VLOOKUP(A25,'Nagradna igra-posiljke 2018'!$A$3:$CF$200,26,FALSE)</f>
        <v>30</v>
      </c>
      <c r="AB25" s="31">
        <f>VLOOKUP(A25,'Nagradna igra-posiljke 2018'!$A$3:$CF$200,27,FALSE)</f>
        <v>35</v>
      </c>
      <c r="AC25" s="31">
        <f>VLOOKUP(A25,'Nagradna igra-posiljke 2018'!$A$3:$CF$200,28,FALSE)</f>
        <v>32</v>
      </c>
      <c r="AD25" s="31">
        <f>VLOOKUP(A25,'Nagradna igra-posiljke 2018'!$A$3:$CF$200,29,FALSE)</f>
        <v>0</v>
      </c>
      <c r="AE25" s="31">
        <f>VLOOKUP(A25,'Nagradna igra-posiljke 2018'!$A$3:$CF$200,30,FALSE)</f>
        <v>42</v>
      </c>
      <c r="AF25" s="31">
        <f>VLOOKUP(A25,'Nagradna igra-posiljke 2018'!$A$3:$CF$200,31,FALSE)</f>
        <v>42</v>
      </c>
      <c r="AG25" s="31">
        <f>VLOOKUP($A25,'Nagradna igra-posiljke 2018'!$A$3:$CF$200,32,FALSE)</f>
        <v>78</v>
      </c>
      <c r="AH25" s="31">
        <f>VLOOKUP($A25,'Nagradna igra-posiljke 2018'!$A$3:$CF$200,33,FALSE)</f>
        <v>36</v>
      </c>
      <c r="AI25" s="31">
        <f>VLOOKUP($A25,'Nagradna igra-posiljke 2018'!$A$3:$CF$200,34,FALSE)</f>
        <v>21</v>
      </c>
      <c r="AJ25" s="31">
        <f>VLOOKUP($A25,'Nagradna igra-posiljke 2018'!$A$3:$CF$200,35,FALSE)</f>
        <v>0</v>
      </c>
      <c r="AK25" s="31">
        <f>VLOOKUP($A25,'Nagradna igra-posiljke 2018'!$A$3:$CF$200,36,FALSE)</f>
        <v>20</v>
      </c>
      <c r="AL25" s="31">
        <f>VLOOKUP($A25,'Nagradna igra-posiljke 2018'!$A$3:$CF$200,37,FALSE)</f>
        <v>31</v>
      </c>
      <c r="AM25" s="31">
        <f>VLOOKUP($A25,'Nagradna igra-posiljke 2018'!$A$3:$CF$200,38,FALSE)</f>
        <v>51</v>
      </c>
      <c r="AN25" s="31">
        <f>VLOOKUP($A25,'Nagradna igra-posiljke 2018'!$A$3:$CF$200,39,FALSE)</f>
        <v>25</v>
      </c>
      <c r="AO25" s="31">
        <f>VLOOKUP($A25,'Nagradna igra-posiljke 2018'!$A$3:$CF$200,40,FALSE)</f>
        <v>30</v>
      </c>
      <c r="AP25" s="31">
        <f>VLOOKUP($A25,'Nagradna igra-posiljke 2018'!$A$3:$CF$200,41,FALSE)</f>
        <v>0</v>
      </c>
      <c r="AQ25" s="31">
        <f>VLOOKUP($A25,'Nagradna igra-posiljke 2018'!$A$3:$CF$200,42,FALSE)</f>
        <v>23</v>
      </c>
      <c r="AR25" s="31">
        <f>VLOOKUP($A25,'Nagradna igra-posiljke 2018'!$A$3:$CF$200,43,FALSE)</f>
        <v>31</v>
      </c>
      <c r="AS25" s="31">
        <f>VLOOKUP($A25,'Nagradna igra-posiljke 2018'!$A$3:$CF$200,44,FALSE)</f>
        <v>65</v>
      </c>
      <c r="AT25" s="31">
        <f>VLOOKUP($A25,'Nagradna igra-posiljke 2018'!$A$3:$CF$200,45,FALSE)</f>
        <v>42</v>
      </c>
      <c r="AU25" s="31">
        <f>VLOOKUP($A25,'Nagradna igra-posiljke 2018'!$A$3:$CF$200,46,FALSE)</f>
        <v>18</v>
      </c>
      <c r="AV25" s="31">
        <f>VLOOKUP($A25,'Nagradna igra-posiljke 2018'!$A$3:$CF$200,47,FALSE)</f>
        <v>0</v>
      </c>
      <c r="AW25" s="31">
        <f>VLOOKUP($A25,'Nagradna igra-posiljke 2018'!$A$3:$CF$200,48,FALSE)</f>
        <v>32</v>
      </c>
      <c r="AX25" s="31">
        <f>VLOOKUP($A25,'Nagradna igra-posiljke 2018'!$A$3:$CF$200,49,FALSE)</f>
        <v>42</v>
      </c>
      <c r="AY25" s="31">
        <f>VLOOKUP($A25,'Nagradna igra-posiljke 2018'!$A$3:$CF$200,50,FALSE)</f>
        <v>62</v>
      </c>
      <c r="AZ25" s="31">
        <f>VLOOKUP($A25,'Nagradna igra-posiljke 2018'!$A$3:$CF$200,51,FALSE)</f>
        <v>23</v>
      </c>
      <c r="BA25" s="31">
        <f>VLOOKUP($A25,'Nagradna igra-posiljke 2018'!$A$3:$CF$200,52,FALSE)</f>
        <v>37</v>
      </c>
      <c r="BB25" s="31">
        <f>VLOOKUP($A25,'Nagradna igra-posiljke 2018'!$A$3:$CF$200,53,FALSE)</f>
        <v>0</v>
      </c>
      <c r="BC25" s="31">
        <f>VLOOKUP($A25,'Nagradna igra-posiljke 2018'!$A$3:$CF$200,54,FALSE)</f>
        <v>12</v>
      </c>
      <c r="BD25" s="31">
        <f>VLOOKUP($A25,'Nagradna igra-posiljke 2018'!$A$3:$CF$200,55,FALSE)</f>
        <v>0</v>
      </c>
      <c r="BE25" s="31">
        <f>VLOOKUP($A25,'Nagradna igra-posiljke 2018'!$A$3:$CF$200,56,FALSE)</f>
        <v>0</v>
      </c>
      <c r="BF25" s="31">
        <f>VLOOKUP($A25,'Nagradna igra-posiljke 2018'!$A$3:$CF$200,57,FALSE)</f>
        <v>0</v>
      </c>
      <c r="BG25" s="31">
        <f>VLOOKUP($A25,'Nagradna igra-posiljke 2018'!$A$3:$CF$200,58,FALSE)</f>
        <v>0</v>
      </c>
      <c r="BH25" s="31">
        <f>VLOOKUP($A25,'Nagradna igra-posiljke 2018'!$A$3:$CF$200,59,FALSE)</f>
        <v>0</v>
      </c>
      <c r="BI25" s="31">
        <f>VLOOKUP($A25,'Nagradna igra-posiljke 2018'!$A$3:$CF$200,60,FALSE)</f>
        <v>0</v>
      </c>
      <c r="BJ25" s="31">
        <f>VLOOKUP($A25,'Nagradna igra-posiljke 2018'!$A$3:$CF$200,61,FALSE)</f>
        <v>0</v>
      </c>
      <c r="BK25" s="31">
        <f>VLOOKUP($A25,'Nagradna igra-posiljke 2018'!$A$3:$CF$200,62,FALSE)</f>
        <v>0</v>
      </c>
      <c r="BL25" s="31">
        <f>VLOOKUP($A25,'Nagradna igra-posiljke 2018'!$A$3:$CF$200,63,FALSE)</f>
        <v>0</v>
      </c>
      <c r="BM25" s="31">
        <f>VLOOKUP($A25,'Nagradna igra-posiljke 2018'!$A$3:$CF$200,64,FALSE)</f>
        <v>0</v>
      </c>
      <c r="BN25" s="31">
        <f>VLOOKUP($A25,'Nagradna igra-posiljke 2018'!$A$3:$CF$200,65,FALSE)</f>
        <v>0</v>
      </c>
      <c r="BO25" s="31">
        <f>VLOOKUP($A25,'Nagradna igra-posiljke 2018'!$A$3:$CF$200,66,FALSE)</f>
        <v>0</v>
      </c>
      <c r="BP25" s="31">
        <f>VLOOKUP($A25,'Nagradna igra-posiljke 2018'!$A$3:$CF$200,67,FALSE)</f>
        <v>0</v>
      </c>
      <c r="BQ25" s="31">
        <f>VLOOKUP($A25,'Nagradna igra-posiljke 2018'!$A$3:$CF$200,68,FALSE)</f>
        <v>0</v>
      </c>
      <c r="BR25" s="31">
        <f>VLOOKUP($A25,'Nagradna igra-posiljke 2018'!$A$3:$CF$200,69,FALSE)</f>
        <v>0</v>
      </c>
      <c r="BS25" s="31">
        <f>VLOOKUP($A25,'Nagradna igra-posiljke 2018'!$A$3:$CF$200,70,FALSE)</f>
        <v>0</v>
      </c>
      <c r="BT25" s="31">
        <f>VLOOKUP($A25,'Nagradna igra-posiljke 2018'!$A$3:$CF$200,71,FALSE)</f>
        <v>0</v>
      </c>
      <c r="BU25" s="31">
        <f>VLOOKUP($A25,'Nagradna igra-posiljke 2018'!$A$3:$CF$200,72,FALSE)</f>
        <v>0</v>
      </c>
      <c r="BV25" s="31">
        <f>VLOOKUP($A25,'Nagradna igra-posiljke 2018'!$A$3:$CF$200,73,FALSE)</f>
        <v>0</v>
      </c>
      <c r="BW25" s="31">
        <f>VLOOKUP($A25,'Nagradna igra-posiljke 2018'!$A$3:$CF$200,74,FALSE)</f>
        <v>0</v>
      </c>
      <c r="BX25" s="31">
        <f>VLOOKUP($A25,'Nagradna igra-posiljke 2018'!$A$3:$CF$200,75,FALSE)</f>
        <v>0</v>
      </c>
      <c r="BY25" s="31">
        <f>VLOOKUP($A25,'Nagradna igra-posiljke 2018'!$A$3:$CF$200,76,FALSE)</f>
        <v>0</v>
      </c>
      <c r="BZ25" s="31">
        <f>VLOOKUP($A25,'Nagradna igra-posiljke 2018'!$A$3:$CF$200,77,FALSE)</f>
        <v>0</v>
      </c>
      <c r="CA25" s="31">
        <f>VLOOKUP($A25,'Nagradna igra-posiljke 2018'!$A$3:$CF$200,78,FALSE)</f>
        <v>0</v>
      </c>
      <c r="CB25" s="31">
        <f>VLOOKUP($A25,'Nagradna igra-posiljke 2018'!$A$3:$CF$200,79,FALSE)</f>
        <v>0</v>
      </c>
      <c r="CC25" s="31">
        <f>VLOOKUP($A25,'Nagradna igra-posiljke 2018'!$A$3:$CF$200,80,FALSE)</f>
        <v>0</v>
      </c>
      <c r="CD25" s="31">
        <f>VLOOKUP($A25,'Nagradna igra-posiljke 2018'!$A$3:$CF$200,81,FALSE)</f>
        <v>0</v>
      </c>
      <c r="CE25" s="31">
        <f>VLOOKUP($A25,'Nagradna igra-posiljke 2018'!$A$3:$CF$200,82,FALSE)</f>
        <v>0</v>
      </c>
      <c r="CF25" s="31">
        <f>VLOOKUP($A25,'Nagradna igra-posiljke 2018'!$A$3:$CF$200,83,FALSE)</f>
        <v>0</v>
      </c>
      <c r="CG25" s="31">
        <f>VLOOKUP($A25,'Nagradna igra-posiljke 2018'!$A$3:$CF$200,84,FALSE)</f>
        <v>0</v>
      </c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03" s="2" customFormat="1" ht="15">
      <c r="A26" s="50">
        <v>80411</v>
      </c>
      <c r="B26" s="13" t="s">
        <v>16</v>
      </c>
      <c r="C26" s="13" t="s">
        <v>205</v>
      </c>
      <c r="D26" s="42">
        <v>8494</v>
      </c>
      <c r="E26" s="42">
        <v>36744</v>
      </c>
      <c r="F26" s="46">
        <f>E26/E$1</f>
        <v>0.79710176367225638</v>
      </c>
      <c r="G26" s="47">
        <f>D26*F26</f>
        <v>6770.5823806321459</v>
      </c>
      <c r="H26" s="46">
        <f>+J26/D26</f>
        <v>7.2568872145043564</v>
      </c>
      <c r="I26" s="49">
        <f>+H26/F26</f>
        <v>9.1040912782224925</v>
      </c>
      <c r="J26" s="44">
        <f>10*K26</f>
        <v>61640</v>
      </c>
      <c r="K26" s="44">
        <f>+SUM(L26:CG26)</f>
        <v>6164</v>
      </c>
      <c r="L26" s="31">
        <f>VLOOKUP(A26,'Nagradna igra-posiljke 2018'!$A$3:$W$200,11,FALSE)</f>
        <v>0</v>
      </c>
      <c r="M26" s="31">
        <f>VLOOKUP(A26,'Nagradna igra-posiljke 2018'!$A$3:$W$200,12,FALSE)</f>
        <v>0</v>
      </c>
      <c r="N26" s="31">
        <f>VLOOKUP(A26,'Nagradna igra-posiljke 2018'!$A$3:$W$200,13,FALSE)</f>
        <v>0</v>
      </c>
      <c r="O26" s="31">
        <f>VLOOKUP(A26,'Nagradna igra-posiljke 2018'!$A$3:$W$200,14,FALSE)</f>
        <v>4</v>
      </c>
      <c r="P26" s="31">
        <f>VLOOKUP(A26,'Nagradna igra-posiljke 2018'!$A$3:$W$200,15,FALSE)</f>
        <v>1</v>
      </c>
      <c r="Q26" s="31">
        <f>VLOOKUP(A26,'Nagradna igra-posiljke 2018'!$A$3:$W$200,16,FALSE)</f>
        <v>8</v>
      </c>
      <c r="R26" s="31">
        <f>VLOOKUP(A26,'Nagradna igra-posiljke 2018'!$A$3:$W$200,17,FALSE)</f>
        <v>25</v>
      </c>
      <c r="S26" s="31">
        <f>VLOOKUP(A26,'Nagradna igra-posiljke 2018'!$A$3:$W$200,18,FALSE)</f>
        <v>21</v>
      </c>
      <c r="T26" s="31">
        <f>VLOOKUP(A26,'Nagradna igra-posiljke 2018'!$A$3:$W$200,19,FALSE)</f>
        <v>23</v>
      </c>
      <c r="U26" s="31">
        <f>VLOOKUP(A26,'Nagradna igra-posiljke 2018'!$A$3:$W$200,20,FALSE)</f>
        <v>43</v>
      </c>
      <c r="V26" s="31">
        <f>VLOOKUP(A26,'Nagradna igra-posiljke 2018'!$A$3:$W$200,21,FALSE)</f>
        <v>59</v>
      </c>
      <c r="W26" s="31">
        <f>VLOOKUP(A26,'Nagradna igra-posiljke 2018'!$A$3:$W$200,22,FALSE)</f>
        <v>81</v>
      </c>
      <c r="X26" s="31">
        <f>VLOOKUP(A26,'Nagradna igra-posiljke 2018'!$A$3:$W$200,23,FALSE)</f>
        <v>101</v>
      </c>
      <c r="Y26" s="31">
        <f>VLOOKUP(A26,'Nagradna igra-posiljke 2018'!$A$3:$CF$200,24,FALSE)</f>
        <v>134</v>
      </c>
      <c r="Z26" s="31">
        <f>VLOOKUP(A26,'Nagradna igra-posiljke 2018'!$A$3:$CF$200,25,FALSE)</f>
        <v>181</v>
      </c>
      <c r="AA26" s="31">
        <f>VLOOKUP(A26,'Nagradna igra-posiljke 2018'!$A$3:$CF$200,26,FALSE)</f>
        <v>112</v>
      </c>
      <c r="AB26" s="31">
        <f>VLOOKUP(A26,'Nagradna igra-posiljke 2018'!$A$3:$CF$200,27,FALSE)</f>
        <v>2</v>
      </c>
      <c r="AC26" s="31">
        <f>VLOOKUP(A26,'Nagradna igra-posiljke 2018'!$A$3:$CF$200,28,FALSE)</f>
        <v>54</v>
      </c>
      <c r="AD26" s="31">
        <f>VLOOKUP(A26,'Nagradna igra-posiljke 2018'!$A$3:$CF$200,29,FALSE)</f>
        <v>107</v>
      </c>
      <c r="AE26" s="31">
        <f>VLOOKUP(A26,'Nagradna igra-posiljke 2018'!$A$3:$CF$200,30,FALSE)</f>
        <v>12</v>
      </c>
      <c r="AF26" s="31">
        <f>VLOOKUP(A26,'Nagradna igra-posiljke 2018'!$A$3:$CF$200,31,FALSE)</f>
        <v>303</v>
      </c>
      <c r="AG26" s="31">
        <f>VLOOKUP($A26,'Nagradna igra-posiljke 2018'!$A$3:$CF$200,32,FALSE)</f>
        <v>362</v>
      </c>
      <c r="AH26" s="31">
        <f>VLOOKUP($A26,'Nagradna igra-posiljke 2018'!$A$3:$CF$200,33,FALSE)</f>
        <v>223</v>
      </c>
      <c r="AI26" s="31">
        <f>VLOOKUP($A26,'Nagradna igra-posiljke 2018'!$A$3:$CF$200,34,FALSE)</f>
        <v>196</v>
      </c>
      <c r="AJ26" s="31">
        <f>VLOOKUP($A26,'Nagradna igra-posiljke 2018'!$A$3:$CF$200,35,FALSE)</f>
        <v>43</v>
      </c>
      <c r="AK26" s="31">
        <f>VLOOKUP($A26,'Nagradna igra-posiljke 2018'!$A$3:$CF$200,36,FALSE)</f>
        <v>162</v>
      </c>
      <c r="AL26" s="31">
        <f>VLOOKUP($A26,'Nagradna igra-posiljke 2018'!$A$3:$CF$200,37,FALSE)</f>
        <v>144</v>
      </c>
      <c r="AM26" s="31">
        <f>VLOOKUP($A26,'Nagradna igra-posiljke 2018'!$A$3:$CF$200,38,FALSE)</f>
        <v>246</v>
      </c>
      <c r="AN26" s="31">
        <f>VLOOKUP($A26,'Nagradna igra-posiljke 2018'!$A$3:$CF$200,39,FALSE)</f>
        <v>226</v>
      </c>
      <c r="AO26" s="31">
        <f>VLOOKUP($A26,'Nagradna igra-posiljke 2018'!$A$3:$CF$200,40,FALSE)</f>
        <v>189</v>
      </c>
      <c r="AP26" s="31">
        <f>VLOOKUP($A26,'Nagradna igra-posiljke 2018'!$A$3:$CF$200,41,FALSE)</f>
        <v>79</v>
      </c>
      <c r="AQ26" s="31">
        <f>VLOOKUP($A26,'Nagradna igra-posiljke 2018'!$A$3:$CF$200,42,FALSE)</f>
        <v>202</v>
      </c>
      <c r="AR26" s="31">
        <f>VLOOKUP($A26,'Nagradna igra-posiljke 2018'!$A$3:$CF$200,43,FALSE)</f>
        <v>211</v>
      </c>
      <c r="AS26" s="31">
        <f>VLOOKUP($A26,'Nagradna igra-posiljke 2018'!$A$3:$CF$200,44,FALSE)</f>
        <v>287</v>
      </c>
      <c r="AT26" s="31">
        <f>VLOOKUP($A26,'Nagradna igra-posiljke 2018'!$A$3:$CF$200,45,FALSE)</f>
        <v>339</v>
      </c>
      <c r="AU26" s="31">
        <f>VLOOKUP($A26,'Nagradna igra-posiljke 2018'!$A$3:$CF$200,46,FALSE)</f>
        <v>224</v>
      </c>
      <c r="AV26" s="31">
        <f>VLOOKUP($A26,'Nagradna igra-posiljke 2018'!$A$3:$CF$200,47,FALSE)</f>
        <v>49</v>
      </c>
      <c r="AW26" s="31">
        <f>VLOOKUP($A26,'Nagradna igra-posiljke 2018'!$A$3:$CF$200,48,FALSE)</f>
        <v>224</v>
      </c>
      <c r="AX26" s="31">
        <f>VLOOKUP($A26,'Nagradna igra-posiljke 2018'!$A$3:$CF$200,49,FALSE)</f>
        <v>360</v>
      </c>
      <c r="AY26" s="31">
        <f>VLOOKUP($A26,'Nagradna igra-posiljke 2018'!$A$3:$CF$200,50,FALSE)</f>
        <v>299</v>
      </c>
      <c r="AZ26" s="31">
        <f>VLOOKUP($A26,'Nagradna igra-posiljke 2018'!$A$3:$CF$200,51,FALSE)</f>
        <v>396</v>
      </c>
      <c r="BA26" s="31">
        <f>VLOOKUP($A26,'Nagradna igra-posiljke 2018'!$A$3:$CF$200,52,FALSE)</f>
        <v>233</v>
      </c>
      <c r="BB26" s="31">
        <f>VLOOKUP($A26,'Nagradna igra-posiljke 2018'!$A$3:$CF$200,53,FALSE)</f>
        <v>72</v>
      </c>
      <c r="BC26" s="31">
        <f>VLOOKUP($A26,'Nagradna igra-posiljke 2018'!$A$3:$CF$200,54,FALSE)</f>
        <v>127</v>
      </c>
      <c r="BD26" s="31">
        <f>VLOOKUP($A26,'Nagradna igra-posiljke 2018'!$A$3:$CF$200,55,FALSE)</f>
        <v>0</v>
      </c>
      <c r="BE26" s="31">
        <f>VLOOKUP($A26,'Nagradna igra-posiljke 2018'!$A$3:$CF$200,56,FALSE)</f>
        <v>0</v>
      </c>
      <c r="BF26" s="31">
        <f>VLOOKUP($A26,'Nagradna igra-posiljke 2018'!$A$3:$CF$200,57,FALSE)</f>
        <v>0</v>
      </c>
      <c r="BG26" s="31">
        <f>VLOOKUP($A26,'Nagradna igra-posiljke 2018'!$A$3:$CF$200,58,FALSE)</f>
        <v>0</v>
      </c>
      <c r="BH26" s="31">
        <f>VLOOKUP($A26,'Nagradna igra-posiljke 2018'!$A$3:$CF$200,59,FALSE)</f>
        <v>0</v>
      </c>
      <c r="BI26" s="31">
        <f>VLOOKUP($A26,'Nagradna igra-posiljke 2018'!$A$3:$CF$200,60,FALSE)</f>
        <v>0</v>
      </c>
      <c r="BJ26" s="31">
        <f>VLOOKUP($A26,'Nagradna igra-posiljke 2018'!$A$3:$CF$200,61,FALSE)</f>
        <v>0</v>
      </c>
      <c r="BK26" s="31">
        <f>VLOOKUP($A26,'Nagradna igra-posiljke 2018'!$A$3:$CF$200,62,FALSE)</f>
        <v>0</v>
      </c>
      <c r="BL26" s="31">
        <f>VLOOKUP($A26,'Nagradna igra-posiljke 2018'!$A$3:$CF$200,63,FALSE)</f>
        <v>0</v>
      </c>
      <c r="BM26" s="31">
        <f>VLOOKUP($A26,'Nagradna igra-posiljke 2018'!$A$3:$CF$200,64,FALSE)</f>
        <v>0</v>
      </c>
      <c r="BN26" s="31">
        <f>VLOOKUP($A26,'Nagradna igra-posiljke 2018'!$A$3:$CF$200,65,FALSE)</f>
        <v>0</v>
      </c>
      <c r="BO26" s="31">
        <f>VLOOKUP($A26,'Nagradna igra-posiljke 2018'!$A$3:$CF$200,66,FALSE)</f>
        <v>0</v>
      </c>
      <c r="BP26" s="31">
        <f>VLOOKUP($A26,'Nagradna igra-posiljke 2018'!$A$3:$CF$200,67,FALSE)</f>
        <v>0</v>
      </c>
      <c r="BQ26" s="31">
        <f>VLOOKUP($A26,'Nagradna igra-posiljke 2018'!$A$3:$CF$200,68,FALSE)</f>
        <v>0</v>
      </c>
      <c r="BR26" s="31">
        <f>VLOOKUP($A26,'Nagradna igra-posiljke 2018'!$A$3:$CF$200,69,FALSE)</f>
        <v>0</v>
      </c>
      <c r="BS26" s="31">
        <f>VLOOKUP($A26,'Nagradna igra-posiljke 2018'!$A$3:$CF$200,70,FALSE)</f>
        <v>0</v>
      </c>
      <c r="BT26" s="31">
        <f>VLOOKUP($A26,'Nagradna igra-posiljke 2018'!$A$3:$CF$200,71,FALSE)</f>
        <v>0</v>
      </c>
      <c r="BU26" s="31">
        <f>VLOOKUP($A26,'Nagradna igra-posiljke 2018'!$A$3:$CF$200,72,FALSE)</f>
        <v>0</v>
      </c>
      <c r="BV26" s="31">
        <f>VLOOKUP($A26,'Nagradna igra-posiljke 2018'!$A$3:$CF$200,73,FALSE)</f>
        <v>0</v>
      </c>
      <c r="BW26" s="31">
        <f>VLOOKUP($A26,'Nagradna igra-posiljke 2018'!$A$3:$CF$200,74,FALSE)</f>
        <v>0</v>
      </c>
      <c r="BX26" s="31">
        <f>VLOOKUP($A26,'Nagradna igra-posiljke 2018'!$A$3:$CF$200,75,FALSE)</f>
        <v>0</v>
      </c>
      <c r="BY26" s="31">
        <f>VLOOKUP($A26,'Nagradna igra-posiljke 2018'!$A$3:$CF$200,76,FALSE)</f>
        <v>0</v>
      </c>
      <c r="BZ26" s="31">
        <f>VLOOKUP($A26,'Nagradna igra-posiljke 2018'!$A$3:$CF$200,77,FALSE)</f>
        <v>0</v>
      </c>
      <c r="CA26" s="31">
        <f>VLOOKUP($A26,'Nagradna igra-posiljke 2018'!$A$3:$CF$200,78,FALSE)</f>
        <v>0</v>
      </c>
      <c r="CB26" s="31">
        <f>VLOOKUP($A26,'Nagradna igra-posiljke 2018'!$A$3:$CF$200,79,FALSE)</f>
        <v>0</v>
      </c>
      <c r="CC26" s="31">
        <f>VLOOKUP($A26,'Nagradna igra-posiljke 2018'!$A$3:$CF$200,80,FALSE)</f>
        <v>0</v>
      </c>
      <c r="CD26" s="31">
        <f>VLOOKUP($A26,'Nagradna igra-posiljke 2018'!$A$3:$CF$200,81,FALSE)</f>
        <v>0</v>
      </c>
      <c r="CE26" s="31">
        <f>VLOOKUP($A26,'Nagradna igra-posiljke 2018'!$A$3:$CF$200,82,FALSE)</f>
        <v>0</v>
      </c>
      <c r="CF26" s="31">
        <f>VLOOKUP($A26,'Nagradna igra-posiljke 2018'!$A$3:$CF$200,83,FALSE)</f>
        <v>0</v>
      </c>
      <c r="CG26" s="31">
        <f>VLOOKUP($A26,'Nagradna igra-posiljke 2018'!$A$3:$CF$200,84,FALSE)</f>
        <v>0</v>
      </c>
    </row>
    <row r="27" spans="1:203" s="3" customFormat="1" ht="15">
      <c r="A27" s="50">
        <v>71005</v>
      </c>
      <c r="B27" s="13" t="s">
        <v>93</v>
      </c>
      <c r="C27" s="13" t="s">
        <v>205</v>
      </c>
      <c r="D27" s="42">
        <v>8323</v>
      </c>
      <c r="E27" s="42">
        <v>30573</v>
      </c>
      <c r="F27" s="46">
        <f>E27/E$1</f>
        <v>0.66323188059960514</v>
      </c>
      <c r="G27" s="47">
        <f>D27*F27</f>
        <v>5520.0789422305133</v>
      </c>
      <c r="H27" s="46">
        <f>+J27/D27</f>
        <v>5.8704793944491165</v>
      </c>
      <c r="I27" s="49">
        <f>+H27/F27</f>
        <v>8.8513226914571987</v>
      </c>
      <c r="J27" s="44">
        <f>10*K27</f>
        <v>48860</v>
      </c>
      <c r="K27" s="44">
        <f>+SUM(L27:CG27)</f>
        <v>4886</v>
      </c>
      <c r="L27" s="31">
        <f>VLOOKUP(A27,'Nagradna igra-posiljke 2018'!$A$3:$W$200,11,FALSE)</f>
        <v>0</v>
      </c>
      <c r="M27" s="31">
        <f>VLOOKUP(A27,'Nagradna igra-posiljke 2018'!$A$3:$W$200,12,FALSE)</f>
        <v>0</v>
      </c>
      <c r="N27" s="31">
        <f>VLOOKUP(A27,'Nagradna igra-posiljke 2018'!$A$3:$W$200,13,FALSE)</f>
        <v>0</v>
      </c>
      <c r="O27" s="31">
        <f>VLOOKUP(A27,'Nagradna igra-posiljke 2018'!$A$3:$W$200,14,FALSE)</f>
        <v>8</v>
      </c>
      <c r="P27" s="31">
        <f>VLOOKUP(A27,'Nagradna igra-posiljke 2018'!$A$3:$W$200,15,FALSE)</f>
        <v>2</v>
      </c>
      <c r="Q27" s="31">
        <f>VLOOKUP(A27,'Nagradna igra-posiljke 2018'!$A$3:$W$200,16,FALSE)</f>
        <v>11</v>
      </c>
      <c r="R27" s="31">
        <f>VLOOKUP(A27,'Nagradna igra-posiljke 2018'!$A$3:$W$200,17,FALSE)</f>
        <v>4</v>
      </c>
      <c r="S27" s="31">
        <f>VLOOKUP(A27,'Nagradna igra-posiljke 2018'!$A$3:$W$200,18,FALSE)</f>
        <v>4</v>
      </c>
      <c r="T27" s="31">
        <f>VLOOKUP(A27,'Nagradna igra-posiljke 2018'!$A$3:$W$200,19,FALSE)</f>
        <v>11</v>
      </c>
      <c r="U27" s="31">
        <f>VLOOKUP(A27,'Nagradna igra-posiljke 2018'!$A$3:$W$200,20,FALSE)</f>
        <v>24</v>
      </c>
      <c r="V27" s="31">
        <f>VLOOKUP(A27,'Nagradna igra-posiljke 2018'!$A$3:$W$200,21,FALSE)</f>
        <v>25</v>
      </c>
      <c r="W27" s="31">
        <f>VLOOKUP(A27,'Nagradna igra-posiljke 2018'!$A$3:$W$200,22,FALSE)</f>
        <v>11</v>
      </c>
      <c r="X27" s="31">
        <f>VLOOKUP(A27,'Nagradna igra-posiljke 2018'!$A$3:$W$200,23,FALSE)</f>
        <v>23</v>
      </c>
      <c r="Y27" s="31">
        <f>VLOOKUP(A27,'Nagradna igra-posiljke 2018'!$A$3:$CF$200,24,FALSE)</f>
        <v>114</v>
      </c>
      <c r="Z27" s="31">
        <f>VLOOKUP(A27,'Nagradna igra-posiljke 2018'!$A$3:$CF$200,25,FALSE)</f>
        <v>136</v>
      </c>
      <c r="AA27" s="31">
        <f>VLOOKUP(A27,'Nagradna igra-posiljke 2018'!$A$3:$CF$200,26,FALSE)</f>
        <v>152</v>
      </c>
      <c r="AB27" s="31">
        <f>VLOOKUP(A27,'Nagradna igra-posiljke 2018'!$A$3:$CF$200,27,FALSE)</f>
        <v>106</v>
      </c>
      <c r="AC27" s="31">
        <f>VLOOKUP(A27,'Nagradna igra-posiljke 2018'!$A$3:$CF$200,28,FALSE)</f>
        <v>120</v>
      </c>
      <c r="AD27" s="31">
        <f>VLOOKUP(A27,'Nagradna igra-posiljke 2018'!$A$3:$CF$200,29,FALSE)</f>
        <v>35</v>
      </c>
      <c r="AE27" s="31">
        <f>VLOOKUP(A27,'Nagradna igra-posiljke 2018'!$A$3:$CF$200,30,FALSE)</f>
        <v>242</v>
      </c>
      <c r="AF27" s="31">
        <f>VLOOKUP(A27,'Nagradna igra-posiljke 2018'!$A$3:$CF$200,31,FALSE)</f>
        <v>195</v>
      </c>
      <c r="AG27" s="31">
        <f>VLOOKUP($A27,'Nagradna igra-posiljke 2018'!$A$3:$CF$200,32,FALSE)</f>
        <v>288</v>
      </c>
      <c r="AH27" s="31">
        <f>VLOOKUP($A27,'Nagradna igra-posiljke 2018'!$A$3:$CF$200,33,FALSE)</f>
        <v>188</v>
      </c>
      <c r="AI27" s="31">
        <f>VLOOKUP($A27,'Nagradna igra-posiljke 2018'!$A$3:$CF$200,34,FALSE)</f>
        <v>152</v>
      </c>
      <c r="AJ27" s="31">
        <f>VLOOKUP($A27,'Nagradna igra-posiljke 2018'!$A$3:$CF$200,35,FALSE)</f>
        <v>4</v>
      </c>
      <c r="AK27" s="31">
        <f>VLOOKUP($A27,'Nagradna igra-posiljke 2018'!$A$3:$CF$200,36,FALSE)</f>
        <v>108</v>
      </c>
      <c r="AL27" s="31">
        <f>VLOOKUP($A27,'Nagradna igra-posiljke 2018'!$A$3:$CF$200,37,FALSE)</f>
        <v>148</v>
      </c>
      <c r="AM27" s="31">
        <f>VLOOKUP($A27,'Nagradna igra-posiljke 2018'!$A$3:$CF$200,38,FALSE)</f>
        <v>205</v>
      </c>
      <c r="AN27" s="31">
        <f>VLOOKUP($A27,'Nagradna igra-posiljke 2018'!$A$3:$CF$200,39,FALSE)</f>
        <v>269</v>
      </c>
      <c r="AO27" s="31">
        <f>VLOOKUP($A27,'Nagradna igra-posiljke 2018'!$A$3:$CF$200,40,FALSE)</f>
        <v>123</v>
      </c>
      <c r="AP27" s="31">
        <f>VLOOKUP($A27,'Nagradna igra-posiljke 2018'!$A$3:$CF$200,41,FALSE)</f>
        <v>25</v>
      </c>
      <c r="AQ27" s="31">
        <f>VLOOKUP($A27,'Nagradna igra-posiljke 2018'!$A$3:$CF$200,42,FALSE)</f>
        <v>162</v>
      </c>
      <c r="AR27" s="31">
        <f>VLOOKUP($A27,'Nagradna igra-posiljke 2018'!$A$3:$CF$200,43,FALSE)</f>
        <v>197</v>
      </c>
      <c r="AS27" s="31">
        <f>VLOOKUP($A27,'Nagradna igra-posiljke 2018'!$A$3:$CF$200,44,FALSE)</f>
        <v>261</v>
      </c>
      <c r="AT27" s="31">
        <f>VLOOKUP($A27,'Nagradna igra-posiljke 2018'!$A$3:$CF$200,45,FALSE)</f>
        <v>240</v>
      </c>
      <c r="AU27" s="31">
        <f>VLOOKUP($A27,'Nagradna igra-posiljke 2018'!$A$3:$CF$200,46,FALSE)</f>
        <v>252</v>
      </c>
      <c r="AV27" s="31">
        <f>VLOOKUP($A27,'Nagradna igra-posiljke 2018'!$A$3:$CF$200,47,FALSE)</f>
        <v>31</v>
      </c>
      <c r="AW27" s="31">
        <f>VLOOKUP($A27,'Nagradna igra-posiljke 2018'!$A$3:$CF$200,48,FALSE)</f>
        <v>95</v>
      </c>
      <c r="AX27" s="31">
        <f>VLOOKUP($A27,'Nagradna igra-posiljke 2018'!$A$3:$CF$200,49,FALSE)</f>
        <v>185</v>
      </c>
      <c r="AY27" s="31">
        <f>VLOOKUP($A27,'Nagradna igra-posiljke 2018'!$A$3:$CF$200,50,FALSE)</f>
        <v>186</v>
      </c>
      <c r="AZ27" s="31">
        <f>VLOOKUP($A27,'Nagradna igra-posiljke 2018'!$A$3:$CF$200,51,FALSE)</f>
        <v>307</v>
      </c>
      <c r="BA27" s="31">
        <f>VLOOKUP($A27,'Nagradna igra-posiljke 2018'!$A$3:$CF$200,52,FALSE)</f>
        <v>136</v>
      </c>
      <c r="BB27" s="31">
        <f>VLOOKUP($A27,'Nagradna igra-posiljke 2018'!$A$3:$CF$200,53,FALSE)</f>
        <v>52</v>
      </c>
      <c r="BC27" s="31">
        <f>VLOOKUP($A27,'Nagradna igra-posiljke 2018'!$A$3:$CF$200,54,FALSE)</f>
        <v>49</v>
      </c>
      <c r="BD27" s="31">
        <f>VLOOKUP($A27,'Nagradna igra-posiljke 2018'!$A$3:$CF$200,55,FALSE)</f>
        <v>0</v>
      </c>
      <c r="BE27" s="31">
        <f>VLOOKUP($A27,'Nagradna igra-posiljke 2018'!$A$3:$CF$200,56,FALSE)</f>
        <v>0</v>
      </c>
      <c r="BF27" s="31">
        <f>VLOOKUP($A27,'Nagradna igra-posiljke 2018'!$A$3:$CF$200,57,FALSE)</f>
        <v>0</v>
      </c>
      <c r="BG27" s="31">
        <f>VLOOKUP($A27,'Nagradna igra-posiljke 2018'!$A$3:$CF$200,58,FALSE)</f>
        <v>0</v>
      </c>
      <c r="BH27" s="31">
        <f>VLOOKUP($A27,'Nagradna igra-posiljke 2018'!$A$3:$CF$200,59,FALSE)</f>
        <v>0</v>
      </c>
      <c r="BI27" s="31">
        <f>VLOOKUP($A27,'Nagradna igra-posiljke 2018'!$A$3:$CF$200,60,FALSE)</f>
        <v>0</v>
      </c>
      <c r="BJ27" s="31">
        <f>VLOOKUP($A27,'Nagradna igra-posiljke 2018'!$A$3:$CF$200,61,FALSE)</f>
        <v>0</v>
      </c>
      <c r="BK27" s="31">
        <f>VLOOKUP($A27,'Nagradna igra-posiljke 2018'!$A$3:$CF$200,62,FALSE)</f>
        <v>0</v>
      </c>
      <c r="BL27" s="31">
        <f>VLOOKUP($A27,'Nagradna igra-posiljke 2018'!$A$3:$CF$200,63,FALSE)</f>
        <v>0</v>
      </c>
      <c r="BM27" s="31">
        <f>VLOOKUP($A27,'Nagradna igra-posiljke 2018'!$A$3:$CF$200,64,FALSE)</f>
        <v>0</v>
      </c>
      <c r="BN27" s="31">
        <f>VLOOKUP($A27,'Nagradna igra-posiljke 2018'!$A$3:$CF$200,65,FALSE)</f>
        <v>0</v>
      </c>
      <c r="BO27" s="31">
        <f>VLOOKUP($A27,'Nagradna igra-posiljke 2018'!$A$3:$CF$200,66,FALSE)</f>
        <v>0</v>
      </c>
      <c r="BP27" s="31">
        <f>VLOOKUP($A27,'Nagradna igra-posiljke 2018'!$A$3:$CF$200,67,FALSE)</f>
        <v>0</v>
      </c>
      <c r="BQ27" s="31">
        <f>VLOOKUP($A27,'Nagradna igra-posiljke 2018'!$A$3:$CF$200,68,FALSE)</f>
        <v>0</v>
      </c>
      <c r="BR27" s="31">
        <f>VLOOKUP($A27,'Nagradna igra-posiljke 2018'!$A$3:$CF$200,69,FALSE)</f>
        <v>0</v>
      </c>
      <c r="BS27" s="31">
        <f>VLOOKUP($A27,'Nagradna igra-posiljke 2018'!$A$3:$CF$200,70,FALSE)</f>
        <v>0</v>
      </c>
      <c r="BT27" s="31">
        <f>VLOOKUP($A27,'Nagradna igra-posiljke 2018'!$A$3:$CF$200,71,FALSE)</f>
        <v>0</v>
      </c>
      <c r="BU27" s="31">
        <f>VLOOKUP($A27,'Nagradna igra-posiljke 2018'!$A$3:$CF$200,72,FALSE)</f>
        <v>0</v>
      </c>
      <c r="BV27" s="31">
        <f>VLOOKUP($A27,'Nagradna igra-posiljke 2018'!$A$3:$CF$200,73,FALSE)</f>
        <v>0</v>
      </c>
      <c r="BW27" s="31">
        <f>VLOOKUP($A27,'Nagradna igra-posiljke 2018'!$A$3:$CF$200,74,FALSE)</f>
        <v>0</v>
      </c>
      <c r="BX27" s="31">
        <f>VLOOKUP($A27,'Nagradna igra-posiljke 2018'!$A$3:$CF$200,75,FALSE)</f>
        <v>0</v>
      </c>
      <c r="BY27" s="31">
        <f>VLOOKUP($A27,'Nagradna igra-posiljke 2018'!$A$3:$CF$200,76,FALSE)</f>
        <v>0</v>
      </c>
      <c r="BZ27" s="31">
        <f>VLOOKUP($A27,'Nagradna igra-posiljke 2018'!$A$3:$CF$200,77,FALSE)</f>
        <v>0</v>
      </c>
      <c r="CA27" s="31">
        <f>VLOOKUP($A27,'Nagradna igra-posiljke 2018'!$A$3:$CF$200,78,FALSE)</f>
        <v>0</v>
      </c>
      <c r="CB27" s="31">
        <f>VLOOKUP($A27,'Nagradna igra-posiljke 2018'!$A$3:$CF$200,79,FALSE)</f>
        <v>0</v>
      </c>
      <c r="CC27" s="31">
        <f>VLOOKUP($A27,'Nagradna igra-posiljke 2018'!$A$3:$CF$200,80,FALSE)</f>
        <v>0</v>
      </c>
      <c r="CD27" s="31">
        <f>VLOOKUP($A27,'Nagradna igra-posiljke 2018'!$A$3:$CF$200,81,FALSE)</f>
        <v>0</v>
      </c>
      <c r="CE27" s="31">
        <f>VLOOKUP($A27,'Nagradna igra-posiljke 2018'!$A$3:$CF$200,82,FALSE)</f>
        <v>0</v>
      </c>
      <c r="CF27" s="31">
        <f>VLOOKUP($A27,'Nagradna igra-posiljke 2018'!$A$3:$CF$200,83,FALSE)</f>
        <v>0</v>
      </c>
      <c r="CG27" s="31">
        <f>VLOOKUP($A27,'Nagradna igra-posiljke 2018'!$A$3:$CF$200,84,FALSE)</f>
        <v>0</v>
      </c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03" s="2" customFormat="1" ht="15">
      <c r="A28" s="50">
        <v>70408</v>
      </c>
      <c r="B28" s="13" t="s">
        <v>48</v>
      </c>
      <c r="C28" s="13" t="s">
        <v>205</v>
      </c>
      <c r="D28" s="42">
        <v>16292</v>
      </c>
      <c r="E28" s="42">
        <v>30097</v>
      </c>
      <c r="F28" s="46">
        <f>E28/E$1</f>
        <v>0.65290582901273397</v>
      </c>
      <c r="G28" s="47">
        <f>D28*F28</f>
        <v>10637.141766275461</v>
      </c>
      <c r="H28" s="46">
        <f>+J28/D28</f>
        <v>5.751902774367788</v>
      </c>
      <c r="I28" s="49">
        <f>+H28/F28</f>
        <v>8.8096973847902422</v>
      </c>
      <c r="J28" s="44">
        <f>10*K28</f>
        <v>93710</v>
      </c>
      <c r="K28" s="44">
        <f>+SUM(L28:CG28)</f>
        <v>9371</v>
      </c>
      <c r="L28" s="31">
        <f>VLOOKUP(A28,'Nagradna igra-posiljke 2018'!$A$3:$W$200,11,FALSE)</f>
        <v>0</v>
      </c>
      <c r="M28" s="31">
        <f>VLOOKUP(A28,'Nagradna igra-posiljke 2018'!$A$3:$W$200,12,FALSE)</f>
        <v>0</v>
      </c>
      <c r="N28" s="31">
        <f>VLOOKUP(A28,'Nagradna igra-posiljke 2018'!$A$3:$W$200,13,FALSE)</f>
        <v>0</v>
      </c>
      <c r="O28" s="31">
        <f>VLOOKUP(A28,'Nagradna igra-posiljke 2018'!$A$3:$W$200,14,FALSE)</f>
        <v>3</v>
      </c>
      <c r="P28" s="31">
        <f>VLOOKUP(A28,'Nagradna igra-posiljke 2018'!$A$3:$W$200,15,FALSE)</f>
        <v>0</v>
      </c>
      <c r="Q28" s="31">
        <f>VLOOKUP(A28,'Nagradna igra-posiljke 2018'!$A$3:$W$200,16,FALSE)</f>
        <v>24</v>
      </c>
      <c r="R28" s="31">
        <f>VLOOKUP(A28,'Nagradna igra-posiljke 2018'!$A$3:$W$200,17,FALSE)</f>
        <v>3</v>
      </c>
      <c r="S28" s="31">
        <f>VLOOKUP(A28,'Nagradna igra-posiljke 2018'!$A$3:$W$200,18,FALSE)</f>
        <v>32</v>
      </c>
      <c r="T28" s="31">
        <f>VLOOKUP(A28,'Nagradna igra-posiljke 2018'!$A$3:$W$200,19,FALSE)</f>
        <v>6</v>
      </c>
      <c r="U28" s="31">
        <f>VLOOKUP(A28,'Nagradna igra-posiljke 2018'!$A$3:$W$200,20,FALSE)</f>
        <v>84</v>
      </c>
      <c r="V28" s="31">
        <f>VLOOKUP(A28,'Nagradna igra-posiljke 2018'!$A$3:$W$200,21,FALSE)</f>
        <v>86</v>
      </c>
      <c r="W28" s="31">
        <f>VLOOKUP(A28,'Nagradna igra-posiljke 2018'!$A$3:$W$200,22,FALSE)</f>
        <v>168</v>
      </c>
      <c r="X28" s="31">
        <f>VLOOKUP(A28,'Nagradna igra-posiljke 2018'!$A$3:$W$200,23,FALSE)</f>
        <v>61</v>
      </c>
      <c r="Y28" s="31">
        <f>VLOOKUP(A28,'Nagradna igra-posiljke 2018'!$A$3:$CF$200,24,FALSE)</f>
        <v>166</v>
      </c>
      <c r="Z28" s="31">
        <f>VLOOKUP(A28,'Nagradna igra-posiljke 2018'!$A$3:$CF$200,25,FALSE)</f>
        <v>192</v>
      </c>
      <c r="AA28" s="31">
        <f>VLOOKUP(A28,'Nagradna igra-posiljke 2018'!$A$3:$CF$200,26,FALSE)</f>
        <v>255</v>
      </c>
      <c r="AB28" s="31">
        <f>VLOOKUP(A28,'Nagradna igra-posiljke 2018'!$A$3:$CF$200,27,FALSE)</f>
        <v>422</v>
      </c>
      <c r="AC28" s="31">
        <f>VLOOKUP(A28,'Nagradna igra-posiljke 2018'!$A$3:$CF$200,28,FALSE)</f>
        <v>246</v>
      </c>
      <c r="AD28" s="31">
        <f>VLOOKUP(A28,'Nagradna igra-posiljke 2018'!$A$3:$CF$200,29,FALSE)</f>
        <v>124</v>
      </c>
      <c r="AE28" s="31">
        <f>VLOOKUP(A28,'Nagradna igra-posiljke 2018'!$A$3:$CF$200,30,FALSE)</f>
        <v>466</v>
      </c>
      <c r="AF28" s="31">
        <f>VLOOKUP(A28,'Nagradna igra-posiljke 2018'!$A$3:$CF$200,31,FALSE)</f>
        <v>493</v>
      </c>
      <c r="AG28" s="31">
        <f>VLOOKUP($A28,'Nagradna igra-posiljke 2018'!$A$3:$CF$200,32,FALSE)</f>
        <v>507</v>
      </c>
      <c r="AH28" s="31">
        <f>VLOOKUP($A28,'Nagradna igra-posiljke 2018'!$A$3:$CF$200,33,FALSE)</f>
        <v>379</v>
      </c>
      <c r="AI28" s="31">
        <f>VLOOKUP($A28,'Nagradna igra-posiljke 2018'!$A$3:$CF$200,34,FALSE)</f>
        <v>209</v>
      </c>
      <c r="AJ28" s="31">
        <f>VLOOKUP($A28,'Nagradna igra-posiljke 2018'!$A$3:$CF$200,35,FALSE)</f>
        <v>91</v>
      </c>
      <c r="AK28" s="31">
        <f>VLOOKUP($A28,'Nagradna igra-posiljke 2018'!$A$3:$CF$200,36,FALSE)</f>
        <v>165</v>
      </c>
      <c r="AL28" s="31">
        <f>VLOOKUP($A28,'Nagradna igra-posiljke 2018'!$A$3:$CF$200,37,FALSE)</f>
        <v>336</v>
      </c>
      <c r="AM28" s="31">
        <f>VLOOKUP($A28,'Nagradna igra-posiljke 2018'!$A$3:$CF$200,38,FALSE)</f>
        <v>271</v>
      </c>
      <c r="AN28" s="31">
        <f>VLOOKUP($A28,'Nagradna igra-posiljke 2018'!$A$3:$CF$200,39,FALSE)</f>
        <v>454</v>
      </c>
      <c r="AO28" s="31">
        <f>VLOOKUP($A28,'Nagradna igra-posiljke 2018'!$A$3:$CF$200,40,FALSE)</f>
        <v>310</v>
      </c>
      <c r="AP28" s="31">
        <f>VLOOKUP($A28,'Nagradna igra-posiljke 2018'!$A$3:$CF$200,41,FALSE)</f>
        <v>136</v>
      </c>
      <c r="AQ28" s="31">
        <f>VLOOKUP($A28,'Nagradna igra-posiljke 2018'!$A$3:$CF$200,42,FALSE)</f>
        <v>227</v>
      </c>
      <c r="AR28" s="31">
        <f>VLOOKUP($A28,'Nagradna igra-posiljke 2018'!$A$3:$CF$200,43,FALSE)</f>
        <v>341</v>
      </c>
      <c r="AS28" s="31">
        <f>VLOOKUP($A28,'Nagradna igra-posiljke 2018'!$A$3:$CF$200,44,FALSE)</f>
        <v>557</v>
      </c>
      <c r="AT28" s="31">
        <f>VLOOKUP($A28,'Nagradna igra-posiljke 2018'!$A$3:$CF$200,45,FALSE)</f>
        <v>361</v>
      </c>
      <c r="AU28" s="31">
        <f>VLOOKUP($A28,'Nagradna igra-posiljke 2018'!$A$3:$CF$200,46,FALSE)</f>
        <v>316</v>
      </c>
      <c r="AV28" s="31">
        <f>VLOOKUP($A28,'Nagradna igra-posiljke 2018'!$A$3:$CF$200,47,FALSE)</f>
        <v>68</v>
      </c>
      <c r="AW28" s="31">
        <f>VLOOKUP($A28,'Nagradna igra-posiljke 2018'!$A$3:$CF$200,48,FALSE)</f>
        <v>266</v>
      </c>
      <c r="AX28" s="31">
        <f>VLOOKUP($A28,'Nagradna igra-posiljke 2018'!$A$3:$CF$200,49,FALSE)</f>
        <v>351</v>
      </c>
      <c r="AY28" s="31">
        <f>VLOOKUP($A28,'Nagradna igra-posiljke 2018'!$A$3:$CF$200,50,FALSE)</f>
        <v>318</v>
      </c>
      <c r="AZ28" s="31">
        <f>VLOOKUP($A28,'Nagradna igra-posiljke 2018'!$A$3:$CF$200,51,FALSE)</f>
        <v>452</v>
      </c>
      <c r="BA28" s="31">
        <f>VLOOKUP($A28,'Nagradna igra-posiljke 2018'!$A$3:$CF$200,52,FALSE)</f>
        <v>244</v>
      </c>
      <c r="BB28" s="31">
        <f>VLOOKUP($A28,'Nagradna igra-posiljke 2018'!$A$3:$CF$200,53,FALSE)</f>
        <v>43</v>
      </c>
      <c r="BC28" s="31">
        <f>VLOOKUP($A28,'Nagradna igra-posiljke 2018'!$A$3:$CF$200,54,FALSE)</f>
        <v>138</v>
      </c>
      <c r="BD28" s="31">
        <f>VLOOKUP($A28,'Nagradna igra-posiljke 2018'!$A$3:$CF$200,55,FALSE)</f>
        <v>0</v>
      </c>
      <c r="BE28" s="31">
        <f>VLOOKUP($A28,'Nagradna igra-posiljke 2018'!$A$3:$CF$200,56,FALSE)</f>
        <v>0</v>
      </c>
      <c r="BF28" s="31">
        <f>VLOOKUP($A28,'Nagradna igra-posiljke 2018'!$A$3:$CF$200,57,FALSE)</f>
        <v>0</v>
      </c>
      <c r="BG28" s="31">
        <f>VLOOKUP($A28,'Nagradna igra-posiljke 2018'!$A$3:$CF$200,58,FALSE)</f>
        <v>0</v>
      </c>
      <c r="BH28" s="31">
        <f>VLOOKUP($A28,'Nagradna igra-posiljke 2018'!$A$3:$CF$200,59,FALSE)</f>
        <v>0</v>
      </c>
      <c r="BI28" s="31">
        <f>VLOOKUP($A28,'Nagradna igra-posiljke 2018'!$A$3:$CF$200,60,FALSE)</f>
        <v>0</v>
      </c>
      <c r="BJ28" s="31">
        <f>VLOOKUP($A28,'Nagradna igra-posiljke 2018'!$A$3:$CF$200,61,FALSE)</f>
        <v>0</v>
      </c>
      <c r="BK28" s="31">
        <f>VLOOKUP($A28,'Nagradna igra-posiljke 2018'!$A$3:$CF$200,62,FALSE)</f>
        <v>0</v>
      </c>
      <c r="BL28" s="31">
        <f>VLOOKUP($A28,'Nagradna igra-posiljke 2018'!$A$3:$CF$200,63,FALSE)</f>
        <v>0</v>
      </c>
      <c r="BM28" s="31">
        <f>VLOOKUP($A28,'Nagradna igra-posiljke 2018'!$A$3:$CF$200,64,FALSE)</f>
        <v>0</v>
      </c>
      <c r="BN28" s="31">
        <f>VLOOKUP($A28,'Nagradna igra-posiljke 2018'!$A$3:$CF$200,65,FALSE)</f>
        <v>0</v>
      </c>
      <c r="BO28" s="31">
        <f>VLOOKUP($A28,'Nagradna igra-posiljke 2018'!$A$3:$CF$200,66,FALSE)</f>
        <v>0</v>
      </c>
      <c r="BP28" s="31">
        <f>VLOOKUP($A28,'Nagradna igra-posiljke 2018'!$A$3:$CF$200,67,FALSE)</f>
        <v>0</v>
      </c>
      <c r="BQ28" s="31">
        <f>VLOOKUP($A28,'Nagradna igra-posiljke 2018'!$A$3:$CF$200,68,FALSE)</f>
        <v>0</v>
      </c>
      <c r="BR28" s="31">
        <f>VLOOKUP($A28,'Nagradna igra-posiljke 2018'!$A$3:$CF$200,69,FALSE)</f>
        <v>0</v>
      </c>
      <c r="BS28" s="31">
        <f>VLOOKUP($A28,'Nagradna igra-posiljke 2018'!$A$3:$CF$200,70,FALSE)</f>
        <v>0</v>
      </c>
      <c r="BT28" s="31">
        <f>VLOOKUP($A28,'Nagradna igra-posiljke 2018'!$A$3:$CF$200,71,FALSE)</f>
        <v>0</v>
      </c>
      <c r="BU28" s="31">
        <f>VLOOKUP($A28,'Nagradna igra-posiljke 2018'!$A$3:$CF$200,72,FALSE)</f>
        <v>0</v>
      </c>
      <c r="BV28" s="31">
        <f>VLOOKUP($A28,'Nagradna igra-posiljke 2018'!$A$3:$CF$200,73,FALSE)</f>
        <v>0</v>
      </c>
      <c r="BW28" s="31">
        <f>VLOOKUP($A28,'Nagradna igra-posiljke 2018'!$A$3:$CF$200,74,FALSE)</f>
        <v>0</v>
      </c>
      <c r="BX28" s="31">
        <f>VLOOKUP($A28,'Nagradna igra-posiljke 2018'!$A$3:$CF$200,75,FALSE)</f>
        <v>0</v>
      </c>
      <c r="BY28" s="31">
        <f>VLOOKUP($A28,'Nagradna igra-posiljke 2018'!$A$3:$CF$200,76,FALSE)</f>
        <v>0</v>
      </c>
      <c r="BZ28" s="31">
        <f>VLOOKUP($A28,'Nagradna igra-posiljke 2018'!$A$3:$CF$200,77,FALSE)</f>
        <v>0</v>
      </c>
      <c r="CA28" s="31">
        <f>VLOOKUP($A28,'Nagradna igra-posiljke 2018'!$A$3:$CF$200,78,FALSE)</f>
        <v>0</v>
      </c>
      <c r="CB28" s="31">
        <f>VLOOKUP($A28,'Nagradna igra-posiljke 2018'!$A$3:$CF$200,79,FALSE)</f>
        <v>0</v>
      </c>
      <c r="CC28" s="31">
        <f>VLOOKUP($A28,'Nagradna igra-posiljke 2018'!$A$3:$CF$200,80,FALSE)</f>
        <v>0</v>
      </c>
      <c r="CD28" s="31">
        <f>VLOOKUP($A28,'Nagradna igra-posiljke 2018'!$A$3:$CF$200,81,FALSE)</f>
        <v>0</v>
      </c>
      <c r="CE28" s="31">
        <f>VLOOKUP($A28,'Nagradna igra-posiljke 2018'!$A$3:$CF$200,82,FALSE)</f>
        <v>0</v>
      </c>
      <c r="CF28" s="31">
        <f>VLOOKUP($A28,'Nagradna igra-posiljke 2018'!$A$3:$CF$200,83,FALSE)</f>
        <v>0</v>
      </c>
      <c r="CG28" s="31">
        <f>VLOOKUP($A28,'Nagradna igra-posiljke 2018'!$A$3:$CF$200,84,FALSE)</f>
        <v>0</v>
      </c>
    </row>
    <row r="29" spans="1:203" s="3" customFormat="1" ht="15">
      <c r="A29" s="50">
        <v>70793</v>
      </c>
      <c r="B29" s="13" t="s">
        <v>52</v>
      </c>
      <c r="C29" s="13" t="s">
        <v>205</v>
      </c>
      <c r="D29" s="42">
        <v>11706</v>
      </c>
      <c r="E29" s="42">
        <v>36311</v>
      </c>
      <c r="F29" s="46">
        <f>E29/E$1</f>
        <v>0.78770852766991339</v>
      </c>
      <c r="G29" s="47">
        <f>D29*F29</f>
        <v>9220.9160249040069</v>
      </c>
      <c r="H29" s="46">
        <f>+J29/D29</f>
        <v>6.7905347684947888</v>
      </c>
      <c r="I29" s="49">
        <f>+H29/F29</f>
        <v>8.6206185790340193</v>
      </c>
      <c r="J29" s="44">
        <f>10*K29</f>
        <v>79490</v>
      </c>
      <c r="K29" s="44">
        <f>+SUM(L29:CG29)</f>
        <v>7949</v>
      </c>
      <c r="L29" s="31">
        <f>VLOOKUP(A29,'Nagradna igra-posiljke 2018'!$A$3:$W$200,11,FALSE)</f>
        <v>0</v>
      </c>
      <c r="M29" s="31">
        <f>VLOOKUP(A29,'Nagradna igra-posiljke 2018'!$A$3:$W$200,12,FALSE)</f>
        <v>0</v>
      </c>
      <c r="N29" s="31">
        <f>VLOOKUP(A29,'Nagradna igra-posiljke 2018'!$A$3:$W$200,13,FALSE)</f>
        <v>0</v>
      </c>
      <c r="O29" s="31">
        <f>VLOOKUP(A29,'Nagradna igra-posiljke 2018'!$A$3:$W$200,14,FALSE)</f>
        <v>6</v>
      </c>
      <c r="P29" s="31">
        <f>VLOOKUP(A29,'Nagradna igra-posiljke 2018'!$A$3:$W$200,15,FALSE)</f>
        <v>3</v>
      </c>
      <c r="Q29" s="31">
        <f>VLOOKUP(A29,'Nagradna igra-posiljke 2018'!$A$3:$W$200,16,FALSE)</f>
        <v>20</v>
      </c>
      <c r="R29" s="31">
        <f>VLOOKUP(A29,'Nagradna igra-posiljke 2018'!$A$3:$W$200,17,FALSE)</f>
        <v>6</v>
      </c>
      <c r="S29" s="31">
        <f>VLOOKUP(A29,'Nagradna igra-posiljke 2018'!$A$3:$W$200,18,FALSE)</f>
        <v>4</v>
      </c>
      <c r="T29" s="31">
        <f>VLOOKUP(A29,'Nagradna igra-posiljke 2018'!$A$3:$W$200,19,FALSE)</f>
        <v>0</v>
      </c>
      <c r="U29" s="31">
        <f>VLOOKUP(A29,'Nagradna igra-posiljke 2018'!$A$3:$W$200,20,FALSE)</f>
        <v>50</v>
      </c>
      <c r="V29" s="31">
        <f>VLOOKUP(A29,'Nagradna igra-posiljke 2018'!$A$3:$W$200,21,FALSE)</f>
        <v>36</v>
      </c>
      <c r="W29" s="31">
        <f>VLOOKUP(A29,'Nagradna igra-posiljke 2018'!$A$3:$W$200,22,FALSE)</f>
        <v>60</v>
      </c>
      <c r="X29" s="31">
        <f>VLOOKUP(A29,'Nagradna igra-posiljke 2018'!$A$3:$W$200,23,FALSE)</f>
        <v>24</v>
      </c>
      <c r="Y29" s="31">
        <f>VLOOKUP(A29,'Nagradna igra-posiljke 2018'!$A$3:$CF$200,24,FALSE)</f>
        <v>239</v>
      </c>
      <c r="Z29" s="31">
        <f>VLOOKUP(A29,'Nagradna igra-posiljke 2018'!$A$3:$CF$200,25,FALSE)</f>
        <v>230</v>
      </c>
      <c r="AA29" s="31">
        <f>VLOOKUP(A29,'Nagradna igra-posiljke 2018'!$A$3:$CF$200,26,FALSE)</f>
        <v>234</v>
      </c>
      <c r="AB29" s="31">
        <f>VLOOKUP(A29,'Nagradna igra-posiljke 2018'!$A$3:$CF$200,27,FALSE)</f>
        <v>220</v>
      </c>
      <c r="AC29" s="31">
        <f>VLOOKUP(A29,'Nagradna igra-posiljke 2018'!$A$3:$CF$200,28,FALSE)</f>
        <v>202</v>
      </c>
      <c r="AD29" s="31">
        <f>VLOOKUP(A29,'Nagradna igra-posiljke 2018'!$A$3:$CF$200,29,FALSE)</f>
        <v>86</v>
      </c>
      <c r="AE29" s="31">
        <f>VLOOKUP(A29,'Nagradna igra-posiljke 2018'!$A$3:$CF$200,30,FALSE)</f>
        <v>354</v>
      </c>
      <c r="AF29" s="31">
        <f>VLOOKUP(A29,'Nagradna igra-posiljke 2018'!$A$3:$CF$200,31,FALSE)</f>
        <v>379</v>
      </c>
      <c r="AG29" s="31">
        <f>VLOOKUP($A29,'Nagradna igra-posiljke 2018'!$A$3:$CF$200,32,FALSE)</f>
        <v>259</v>
      </c>
      <c r="AH29" s="31">
        <f>VLOOKUP($A29,'Nagradna igra-posiljke 2018'!$A$3:$CF$200,33,FALSE)</f>
        <v>312</v>
      </c>
      <c r="AI29" s="31">
        <f>VLOOKUP($A29,'Nagradna igra-posiljke 2018'!$A$3:$CF$200,34,FALSE)</f>
        <v>154</v>
      </c>
      <c r="AJ29" s="31">
        <f>VLOOKUP($A29,'Nagradna igra-posiljke 2018'!$A$3:$CF$200,35,FALSE)</f>
        <v>52</v>
      </c>
      <c r="AK29" s="31">
        <f>VLOOKUP($A29,'Nagradna igra-posiljke 2018'!$A$3:$CF$200,36,FALSE)</f>
        <v>163</v>
      </c>
      <c r="AL29" s="31">
        <f>VLOOKUP($A29,'Nagradna igra-posiljke 2018'!$A$3:$CF$200,37,FALSE)</f>
        <v>266</v>
      </c>
      <c r="AM29" s="31">
        <f>VLOOKUP($A29,'Nagradna igra-posiljke 2018'!$A$3:$CF$200,38,FALSE)</f>
        <v>259</v>
      </c>
      <c r="AN29" s="31">
        <f>VLOOKUP($A29,'Nagradna igra-posiljke 2018'!$A$3:$CF$200,39,FALSE)</f>
        <v>347</v>
      </c>
      <c r="AO29" s="31">
        <f>VLOOKUP($A29,'Nagradna igra-posiljke 2018'!$A$3:$CF$200,40,FALSE)</f>
        <v>329</v>
      </c>
      <c r="AP29" s="31">
        <f>VLOOKUP($A29,'Nagradna igra-posiljke 2018'!$A$3:$CF$200,41,FALSE)</f>
        <v>104</v>
      </c>
      <c r="AQ29" s="31">
        <f>VLOOKUP($A29,'Nagradna igra-posiljke 2018'!$A$3:$CF$200,42,FALSE)</f>
        <v>251</v>
      </c>
      <c r="AR29" s="31">
        <f>VLOOKUP($A29,'Nagradna igra-posiljke 2018'!$A$3:$CF$200,43,FALSE)</f>
        <v>257</v>
      </c>
      <c r="AS29" s="31">
        <f>VLOOKUP($A29,'Nagradna igra-posiljke 2018'!$A$3:$CF$200,44,FALSE)</f>
        <v>290</v>
      </c>
      <c r="AT29" s="31">
        <f>VLOOKUP($A29,'Nagradna igra-posiljke 2018'!$A$3:$CF$200,45,FALSE)</f>
        <v>373</v>
      </c>
      <c r="AU29" s="31">
        <f>VLOOKUP($A29,'Nagradna igra-posiljke 2018'!$A$3:$CF$200,46,FALSE)</f>
        <v>274</v>
      </c>
      <c r="AV29" s="31">
        <f>VLOOKUP($A29,'Nagradna igra-posiljke 2018'!$A$3:$CF$200,47,FALSE)</f>
        <v>56</v>
      </c>
      <c r="AW29" s="31">
        <f>VLOOKUP($A29,'Nagradna igra-posiljke 2018'!$A$3:$CF$200,48,FALSE)</f>
        <v>242</v>
      </c>
      <c r="AX29" s="31">
        <f>VLOOKUP($A29,'Nagradna igra-posiljke 2018'!$A$3:$CF$200,49,FALSE)</f>
        <v>455</v>
      </c>
      <c r="AY29" s="31">
        <f>VLOOKUP($A29,'Nagradna igra-posiljke 2018'!$A$3:$CF$200,50,FALSE)</f>
        <v>385</v>
      </c>
      <c r="AZ29" s="31">
        <f>VLOOKUP($A29,'Nagradna igra-posiljke 2018'!$A$3:$CF$200,51,FALSE)</f>
        <v>500</v>
      </c>
      <c r="BA29" s="31">
        <f>VLOOKUP($A29,'Nagradna igra-posiljke 2018'!$A$3:$CF$200,52,FALSE)</f>
        <v>282</v>
      </c>
      <c r="BB29" s="31">
        <f>VLOOKUP($A29,'Nagradna igra-posiljke 2018'!$A$3:$CF$200,53,FALSE)</f>
        <v>40</v>
      </c>
      <c r="BC29" s="31">
        <f>VLOOKUP($A29,'Nagradna igra-posiljke 2018'!$A$3:$CF$200,54,FALSE)</f>
        <v>146</v>
      </c>
      <c r="BD29" s="31">
        <f>VLOOKUP($A29,'Nagradna igra-posiljke 2018'!$A$3:$CF$200,55,FALSE)</f>
        <v>0</v>
      </c>
      <c r="BE29" s="31">
        <f>VLOOKUP($A29,'Nagradna igra-posiljke 2018'!$A$3:$CF$200,56,FALSE)</f>
        <v>0</v>
      </c>
      <c r="BF29" s="31">
        <f>VLOOKUP($A29,'Nagradna igra-posiljke 2018'!$A$3:$CF$200,57,FALSE)</f>
        <v>0</v>
      </c>
      <c r="BG29" s="31">
        <f>VLOOKUP($A29,'Nagradna igra-posiljke 2018'!$A$3:$CF$200,58,FALSE)</f>
        <v>0</v>
      </c>
      <c r="BH29" s="31">
        <f>VLOOKUP($A29,'Nagradna igra-posiljke 2018'!$A$3:$CF$200,59,FALSE)</f>
        <v>0</v>
      </c>
      <c r="BI29" s="31">
        <f>VLOOKUP($A29,'Nagradna igra-posiljke 2018'!$A$3:$CF$200,60,FALSE)</f>
        <v>0</v>
      </c>
      <c r="BJ29" s="31">
        <f>VLOOKUP($A29,'Nagradna igra-posiljke 2018'!$A$3:$CF$200,61,FALSE)</f>
        <v>0</v>
      </c>
      <c r="BK29" s="31">
        <f>VLOOKUP($A29,'Nagradna igra-posiljke 2018'!$A$3:$CF$200,62,FALSE)</f>
        <v>0</v>
      </c>
      <c r="BL29" s="31">
        <f>VLOOKUP($A29,'Nagradna igra-posiljke 2018'!$A$3:$CF$200,63,FALSE)</f>
        <v>0</v>
      </c>
      <c r="BM29" s="31">
        <f>VLOOKUP($A29,'Nagradna igra-posiljke 2018'!$A$3:$CF$200,64,FALSE)</f>
        <v>0</v>
      </c>
      <c r="BN29" s="31">
        <f>VLOOKUP($A29,'Nagradna igra-posiljke 2018'!$A$3:$CF$200,65,FALSE)</f>
        <v>0</v>
      </c>
      <c r="BO29" s="31">
        <f>VLOOKUP($A29,'Nagradna igra-posiljke 2018'!$A$3:$CF$200,66,FALSE)</f>
        <v>0</v>
      </c>
      <c r="BP29" s="31">
        <f>VLOOKUP($A29,'Nagradna igra-posiljke 2018'!$A$3:$CF$200,67,FALSE)</f>
        <v>0</v>
      </c>
      <c r="BQ29" s="31">
        <f>VLOOKUP($A29,'Nagradna igra-posiljke 2018'!$A$3:$CF$200,68,FALSE)</f>
        <v>0</v>
      </c>
      <c r="BR29" s="31">
        <f>VLOOKUP($A29,'Nagradna igra-posiljke 2018'!$A$3:$CF$200,69,FALSE)</f>
        <v>0</v>
      </c>
      <c r="BS29" s="31">
        <f>VLOOKUP($A29,'Nagradna igra-posiljke 2018'!$A$3:$CF$200,70,FALSE)</f>
        <v>0</v>
      </c>
      <c r="BT29" s="31">
        <f>VLOOKUP($A29,'Nagradna igra-posiljke 2018'!$A$3:$CF$200,71,FALSE)</f>
        <v>0</v>
      </c>
      <c r="BU29" s="31">
        <f>VLOOKUP($A29,'Nagradna igra-posiljke 2018'!$A$3:$CF$200,72,FALSE)</f>
        <v>0</v>
      </c>
      <c r="BV29" s="31">
        <f>VLOOKUP($A29,'Nagradna igra-posiljke 2018'!$A$3:$CF$200,73,FALSE)</f>
        <v>0</v>
      </c>
      <c r="BW29" s="31">
        <f>VLOOKUP($A29,'Nagradna igra-posiljke 2018'!$A$3:$CF$200,74,FALSE)</f>
        <v>0</v>
      </c>
      <c r="BX29" s="31">
        <f>VLOOKUP($A29,'Nagradna igra-posiljke 2018'!$A$3:$CF$200,75,FALSE)</f>
        <v>0</v>
      </c>
      <c r="BY29" s="31">
        <f>VLOOKUP($A29,'Nagradna igra-posiljke 2018'!$A$3:$CF$200,76,FALSE)</f>
        <v>0</v>
      </c>
      <c r="BZ29" s="31">
        <f>VLOOKUP($A29,'Nagradna igra-posiljke 2018'!$A$3:$CF$200,77,FALSE)</f>
        <v>0</v>
      </c>
      <c r="CA29" s="31">
        <f>VLOOKUP($A29,'Nagradna igra-posiljke 2018'!$A$3:$CF$200,78,FALSE)</f>
        <v>0</v>
      </c>
      <c r="CB29" s="31">
        <f>VLOOKUP($A29,'Nagradna igra-posiljke 2018'!$A$3:$CF$200,79,FALSE)</f>
        <v>0</v>
      </c>
      <c r="CC29" s="31">
        <f>VLOOKUP($A29,'Nagradna igra-posiljke 2018'!$A$3:$CF$200,80,FALSE)</f>
        <v>0</v>
      </c>
      <c r="CD29" s="31">
        <f>VLOOKUP($A29,'Nagradna igra-posiljke 2018'!$A$3:$CF$200,81,FALSE)</f>
        <v>0</v>
      </c>
      <c r="CE29" s="31">
        <f>VLOOKUP($A29,'Nagradna igra-posiljke 2018'!$A$3:$CF$200,82,FALSE)</f>
        <v>0</v>
      </c>
      <c r="CF29" s="31">
        <f>VLOOKUP($A29,'Nagradna igra-posiljke 2018'!$A$3:$CF$200,83,FALSE)</f>
        <v>0</v>
      </c>
      <c r="CG29" s="31">
        <f>VLOOKUP($A29,'Nagradna igra-posiljke 2018'!$A$3:$CF$200,84,FALSE)</f>
        <v>0</v>
      </c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03" s="2" customFormat="1" ht="15">
      <c r="A30" s="50">
        <v>71234</v>
      </c>
      <c r="B30" s="13" t="s">
        <v>41</v>
      </c>
      <c r="C30" s="13" t="s">
        <v>205</v>
      </c>
      <c r="D30" s="42">
        <v>14404</v>
      </c>
      <c r="E30" s="42">
        <v>34647</v>
      </c>
      <c r="F30" s="46">
        <f>E30/E$1</f>
        <v>0.75161073388723776</v>
      </c>
      <c r="G30" s="47">
        <f>D30*F30</f>
        <v>10826.201010911773</v>
      </c>
      <c r="H30" s="46">
        <f>+J30/D30</f>
        <v>6.3683698972507639</v>
      </c>
      <c r="I30" s="49">
        <f>+H30/F30</f>
        <v>8.4729629449467048</v>
      </c>
      <c r="J30" s="44">
        <f>10*K30</f>
        <v>91730</v>
      </c>
      <c r="K30" s="44">
        <f>+SUM(L30:CG30)</f>
        <v>9173</v>
      </c>
      <c r="L30" s="31">
        <f>VLOOKUP(A30,'Nagradna igra-posiljke 2018'!$A$3:$W$200,11,FALSE)</f>
        <v>0</v>
      </c>
      <c r="M30" s="31">
        <f>VLOOKUP(A30,'Nagradna igra-posiljke 2018'!$A$3:$W$200,12,FALSE)</f>
        <v>2</v>
      </c>
      <c r="N30" s="31">
        <f>VLOOKUP(A30,'Nagradna igra-posiljke 2018'!$A$3:$W$200,13,FALSE)</f>
        <v>0</v>
      </c>
      <c r="O30" s="31">
        <f>VLOOKUP(A30,'Nagradna igra-posiljke 2018'!$A$3:$W$200,14,FALSE)</f>
        <v>10</v>
      </c>
      <c r="P30" s="31">
        <f>VLOOKUP(A30,'Nagradna igra-posiljke 2018'!$A$3:$W$200,15,FALSE)</f>
        <v>35</v>
      </c>
      <c r="Q30" s="31">
        <f>VLOOKUP(A30,'Nagradna igra-posiljke 2018'!$A$3:$W$200,16,FALSE)</f>
        <v>15</v>
      </c>
      <c r="R30" s="31">
        <f>VLOOKUP(A30,'Nagradna igra-posiljke 2018'!$A$3:$W$200,17,FALSE)</f>
        <v>27</v>
      </c>
      <c r="S30" s="31">
        <f>VLOOKUP(A30,'Nagradna igra-posiljke 2018'!$A$3:$W$200,18,FALSE)</f>
        <v>64</v>
      </c>
      <c r="T30" s="31">
        <f>VLOOKUP(A30,'Nagradna igra-posiljke 2018'!$A$3:$W$200,19,FALSE)</f>
        <v>17</v>
      </c>
      <c r="U30" s="31">
        <f>VLOOKUP(A30,'Nagradna igra-posiljke 2018'!$A$3:$W$200,20,FALSE)</f>
        <v>81</v>
      </c>
      <c r="V30" s="31">
        <f>VLOOKUP(A30,'Nagradna igra-posiljke 2018'!$A$3:$W$200,21,FALSE)</f>
        <v>72</v>
      </c>
      <c r="W30" s="31">
        <f>VLOOKUP(A30,'Nagradna igra-posiljke 2018'!$A$3:$W$200,22,FALSE)</f>
        <v>122</v>
      </c>
      <c r="X30" s="31">
        <f>VLOOKUP(A30,'Nagradna igra-posiljke 2018'!$A$3:$W$200,23,FALSE)</f>
        <v>86</v>
      </c>
      <c r="Y30" s="31">
        <f>VLOOKUP(A30,'Nagradna igra-posiljke 2018'!$A$3:$CF$200,24,FALSE)</f>
        <v>307</v>
      </c>
      <c r="Z30" s="31">
        <f>VLOOKUP(A30,'Nagradna igra-posiljke 2018'!$A$3:$CF$200,25,FALSE)</f>
        <v>160</v>
      </c>
      <c r="AA30" s="31">
        <f>VLOOKUP(A30,'Nagradna igra-posiljke 2018'!$A$3:$CF$200,26,FALSE)</f>
        <v>173</v>
      </c>
      <c r="AB30" s="31">
        <f>VLOOKUP(A30,'Nagradna igra-posiljke 2018'!$A$3:$CF$200,27,FALSE)</f>
        <v>213</v>
      </c>
      <c r="AC30" s="31">
        <f>VLOOKUP(A30,'Nagradna igra-posiljke 2018'!$A$3:$CF$200,28,FALSE)</f>
        <v>177</v>
      </c>
      <c r="AD30" s="31">
        <f>VLOOKUP(A30,'Nagradna igra-posiljke 2018'!$A$3:$CF$200,29,FALSE)</f>
        <v>123</v>
      </c>
      <c r="AE30" s="31">
        <f>VLOOKUP(A30,'Nagradna igra-posiljke 2018'!$A$3:$CF$200,30,FALSE)</f>
        <v>540</v>
      </c>
      <c r="AF30" s="31">
        <f>VLOOKUP(A30,'Nagradna igra-posiljke 2018'!$A$3:$CF$200,31,FALSE)</f>
        <v>462</v>
      </c>
      <c r="AG30" s="31">
        <f>VLOOKUP($A30,'Nagradna igra-posiljke 2018'!$A$3:$CF$200,32,FALSE)</f>
        <v>268</v>
      </c>
      <c r="AH30" s="31">
        <f>VLOOKUP($A30,'Nagradna igra-posiljke 2018'!$A$3:$CF$200,33,FALSE)</f>
        <v>412</v>
      </c>
      <c r="AI30" s="31">
        <f>VLOOKUP($A30,'Nagradna igra-posiljke 2018'!$A$3:$CF$200,34,FALSE)</f>
        <v>164</v>
      </c>
      <c r="AJ30" s="31">
        <f>VLOOKUP($A30,'Nagradna igra-posiljke 2018'!$A$3:$CF$200,35,FALSE)</f>
        <v>57</v>
      </c>
      <c r="AK30" s="31">
        <f>VLOOKUP($A30,'Nagradna igra-posiljke 2018'!$A$3:$CF$200,36,FALSE)</f>
        <v>244</v>
      </c>
      <c r="AL30" s="31">
        <f>VLOOKUP($A30,'Nagradna igra-posiljke 2018'!$A$3:$CF$200,37,FALSE)</f>
        <v>263</v>
      </c>
      <c r="AM30" s="31">
        <f>VLOOKUP($A30,'Nagradna igra-posiljke 2018'!$A$3:$CF$200,38,FALSE)</f>
        <v>258</v>
      </c>
      <c r="AN30" s="31">
        <f>VLOOKUP($A30,'Nagradna igra-posiljke 2018'!$A$3:$CF$200,39,FALSE)</f>
        <v>390</v>
      </c>
      <c r="AO30" s="31">
        <f>VLOOKUP($A30,'Nagradna igra-posiljke 2018'!$A$3:$CF$200,40,FALSE)</f>
        <v>200</v>
      </c>
      <c r="AP30" s="31">
        <f>VLOOKUP($A30,'Nagradna igra-posiljke 2018'!$A$3:$CF$200,41,FALSE)</f>
        <v>46</v>
      </c>
      <c r="AQ30" s="31">
        <f>VLOOKUP($A30,'Nagradna igra-posiljke 2018'!$A$3:$CF$200,42,FALSE)</f>
        <v>342</v>
      </c>
      <c r="AR30" s="31">
        <f>VLOOKUP($A30,'Nagradna igra-posiljke 2018'!$A$3:$CF$200,43,FALSE)</f>
        <v>329</v>
      </c>
      <c r="AS30" s="31">
        <f>VLOOKUP($A30,'Nagradna igra-posiljke 2018'!$A$3:$CF$200,44,FALSE)</f>
        <v>406</v>
      </c>
      <c r="AT30" s="31">
        <f>VLOOKUP($A30,'Nagradna igra-posiljke 2018'!$A$3:$CF$200,45,FALSE)</f>
        <v>607</v>
      </c>
      <c r="AU30" s="31">
        <f>VLOOKUP($A30,'Nagradna igra-posiljke 2018'!$A$3:$CF$200,46,FALSE)</f>
        <v>432</v>
      </c>
      <c r="AV30" s="31">
        <f>VLOOKUP($A30,'Nagradna igra-posiljke 2018'!$A$3:$CF$200,47,FALSE)</f>
        <v>60</v>
      </c>
      <c r="AW30" s="31">
        <f>VLOOKUP($A30,'Nagradna igra-posiljke 2018'!$A$3:$CF$200,48,FALSE)</f>
        <v>320</v>
      </c>
      <c r="AX30" s="31">
        <f>VLOOKUP($A30,'Nagradna igra-posiljke 2018'!$A$3:$CF$200,49,FALSE)</f>
        <v>365</v>
      </c>
      <c r="AY30" s="31">
        <f>VLOOKUP($A30,'Nagradna igra-posiljke 2018'!$A$3:$CF$200,50,FALSE)</f>
        <v>263</v>
      </c>
      <c r="AZ30" s="31">
        <f>VLOOKUP($A30,'Nagradna igra-posiljke 2018'!$A$3:$CF$200,51,FALSE)</f>
        <v>526</v>
      </c>
      <c r="BA30" s="31">
        <f>VLOOKUP($A30,'Nagradna igra-posiljke 2018'!$A$3:$CF$200,52,FALSE)</f>
        <v>249</v>
      </c>
      <c r="BB30" s="31">
        <f>VLOOKUP($A30,'Nagradna igra-posiljke 2018'!$A$3:$CF$200,53,FALSE)</f>
        <v>78</v>
      </c>
      <c r="BC30" s="31">
        <f>VLOOKUP($A30,'Nagradna igra-posiljke 2018'!$A$3:$CF$200,54,FALSE)</f>
        <v>208</v>
      </c>
      <c r="BD30" s="31">
        <f>VLOOKUP($A30,'Nagradna igra-posiljke 2018'!$A$3:$CF$200,55,FALSE)</f>
        <v>0</v>
      </c>
      <c r="BE30" s="31">
        <f>VLOOKUP($A30,'Nagradna igra-posiljke 2018'!$A$3:$CF$200,56,FALSE)</f>
        <v>0</v>
      </c>
      <c r="BF30" s="31">
        <f>VLOOKUP($A30,'Nagradna igra-posiljke 2018'!$A$3:$CF$200,57,FALSE)</f>
        <v>0</v>
      </c>
      <c r="BG30" s="31">
        <f>VLOOKUP($A30,'Nagradna igra-posiljke 2018'!$A$3:$CF$200,58,FALSE)</f>
        <v>0</v>
      </c>
      <c r="BH30" s="31">
        <f>VLOOKUP($A30,'Nagradna igra-posiljke 2018'!$A$3:$CF$200,59,FALSE)</f>
        <v>0</v>
      </c>
      <c r="BI30" s="31">
        <f>VLOOKUP($A30,'Nagradna igra-posiljke 2018'!$A$3:$CF$200,60,FALSE)</f>
        <v>0</v>
      </c>
      <c r="BJ30" s="31">
        <f>VLOOKUP($A30,'Nagradna igra-posiljke 2018'!$A$3:$CF$200,61,FALSE)</f>
        <v>0</v>
      </c>
      <c r="BK30" s="31">
        <f>VLOOKUP($A30,'Nagradna igra-posiljke 2018'!$A$3:$CF$200,62,FALSE)</f>
        <v>0</v>
      </c>
      <c r="BL30" s="31">
        <f>VLOOKUP($A30,'Nagradna igra-posiljke 2018'!$A$3:$CF$200,63,FALSE)</f>
        <v>0</v>
      </c>
      <c r="BM30" s="31">
        <f>VLOOKUP($A30,'Nagradna igra-posiljke 2018'!$A$3:$CF$200,64,FALSE)</f>
        <v>0</v>
      </c>
      <c r="BN30" s="31">
        <f>VLOOKUP($A30,'Nagradna igra-posiljke 2018'!$A$3:$CF$200,65,FALSE)</f>
        <v>0</v>
      </c>
      <c r="BO30" s="31">
        <f>VLOOKUP($A30,'Nagradna igra-posiljke 2018'!$A$3:$CF$200,66,FALSE)</f>
        <v>0</v>
      </c>
      <c r="BP30" s="31">
        <f>VLOOKUP($A30,'Nagradna igra-posiljke 2018'!$A$3:$CF$200,67,FALSE)</f>
        <v>0</v>
      </c>
      <c r="BQ30" s="31">
        <f>VLOOKUP($A30,'Nagradna igra-posiljke 2018'!$A$3:$CF$200,68,FALSE)</f>
        <v>0</v>
      </c>
      <c r="BR30" s="31">
        <f>VLOOKUP($A30,'Nagradna igra-posiljke 2018'!$A$3:$CF$200,69,FALSE)</f>
        <v>0</v>
      </c>
      <c r="BS30" s="31">
        <f>VLOOKUP($A30,'Nagradna igra-posiljke 2018'!$A$3:$CF$200,70,FALSE)</f>
        <v>0</v>
      </c>
      <c r="BT30" s="31">
        <f>VLOOKUP($A30,'Nagradna igra-posiljke 2018'!$A$3:$CF$200,71,FALSE)</f>
        <v>0</v>
      </c>
      <c r="BU30" s="31">
        <f>VLOOKUP($A30,'Nagradna igra-posiljke 2018'!$A$3:$CF$200,72,FALSE)</f>
        <v>0</v>
      </c>
      <c r="BV30" s="31">
        <f>VLOOKUP($A30,'Nagradna igra-posiljke 2018'!$A$3:$CF$200,73,FALSE)</f>
        <v>0</v>
      </c>
      <c r="BW30" s="31">
        <f>VLOOKUP($A30,'Nagradna igra-posiljke 2018'!$A$3:$CF$200,74,FALSE)</f>
        <v>0</v>
      </c>
      <c r="BX30" s="31">
        <f>VLOOKUP($A30,'Nagradna igra-posiljke 2018'!$A$3:$CF$200,75,FALSE)</f>
        <v>0</v>
      </c>
      <c r="BY30" s="31">
        <f>VLOOKUP($A30,'Nagradna igra-posiljke 2018'!$A$3:$CF$200,76,FALSE)</f>
        <v>0</v>
      </c>
      <c r="BZ30" s="31">
        <f>VLOOKUP($A30,'Nagradna igra-posiljke 2018'!$A$3:$CF$200,77,FALSE)</f>
        <v>0</v>
      </c>
      <c r="CA30" s="31">
        <f>VLOOKUP($A30,'Nagradna igra-posiljke 2018'!$A$3:$CF$200,78,FALSE)</f>
        <v>0</v>
      </c>
      <c r="CB30" s="31">
        <f>VLOOKUP($A30,'Nagradna igra-posiljke 2018'!$A$3:$CF$200,79,FALSE)</f>
        <v>0</v>
      </c>
      <c r="CC30" s="31">
        <f>VLOOKUP($A30,'Nagradna igra-posiljke 2018'!$A$3:$CF$200,80,FALSE)</f>
        <v>0</v>
      </c>
      <c r="CD30" s="31">
        <f>VLOOKUP($A30,'Nagradna igra-posiljke 2018'!$A$3:$CF$200,81,FALSE)</f>
        <v>0</v>
      </c>
      <c r="CE30" s="31">
        <f>VLOOKUP($A30,'Nagradna igra-posiljke 2018'!$A$3:$CF$200,82,FALSE)</f>
        <v>0</v>
      </c>
      <c r="CF30" s="31">
        <f>VLOOKUP($A30,'Nagradna igra-posiljke 2018'!$A$3:$CF$200,83,FALSE)</f>
        <v>0</v>
      </c>
      <c r="CG30" s="31">
        <f>VLOOKUP($A30,'Nagradna igra-posiljke 2018'!$A$3:$CF$200,84,FALSE)</f>
        <v>0</v>
      </c>
    </row>
    <row r="31" spans="1:203" s="3" customFormat="1" ht="13.5" customHeight="1">
      <c r="A31" s="50">
        <v>80292</v>
      </c>
      <c r="B31" s="13" t="s">
        <v>7</v>
      </c>
      <c r="C31" s="13" t="s">
        <v>205</v>
      </c>
      <c r="D31" s="42">
        <v>9925</v>
      </c>
      <c r="E31" s="42">
        <v>35077</v>
      </c>
      <c r="F31" s="46">
        <f>E31/E$1</f>
        <v>0.76093888973252055</v>
      </c>
      <c r="G31" s="47">
        <f>D31*F31</f>
        <v>7552.3184805952669</v>
      </c>
      <c r="H31" s="46">
        <f>+J31/D31</f>
        <v>6.4292191435768258</v>
      </c>
      <c r="I31" s="49">
        <f>+H31/F31</f>
        <v>8.4490610617059883</v>
      </c>
      <c r="J31" s="44">
        <f>10*K31</f>
        <v>63810</v>
      </c>
      <c r="K31" s="44">
        <f>+SUM(L31:CG31)</f>
        <v>6381</v>
      </c>
      <c r="L31" s="31">
        <f>VLOOKUP(A31,'Nagradna igra-posiljke 2018'!$A$3:$W$200,11,FALSE)</f>
        <v>0</v>
      </c>
      <c r="M31" s="31">
        <f>VLOOKUP(A31,'Nagradna igra-posiljke 2018'!$A$3:$W$200,12,FALSE)</f>
        <v>0</v>
      </c>
      <c r="N31" s="31">
        <f>VLOOKUP(A31,'Nagradna igra-posiljke 2018'!$A$3:$W$200,13,FALSE)</f>
        <v>0</v>
      </c>
      <c r="O31" s="31">
        <f>VLOOKUP(A31,'Nagradna igra-posiljke 2018'!$A$3:$W$200,14,FALSE)</f>
        <v>1</v>
      </c>
      <c r="P31" s="31">
        <f>VLOOKUP(A31,'Nagradna igra-posiljke 2018'!$A$3:$W$200,15,FALSE)</f>
        <v>0</v>
      </c>
      <c r="Q31" s="31">
        <f>VLOOKUP(A31,'Nagradna igra-posiljke 2018'!$A$3:$W$200,16,FALSE)</f>
        <v>0</v>
      </c>
      <c r="R31" s="31">
        <f>VLOOKUP(A31,'Nagradna igra-posiljke 2018'!$A$3:$W$200,17,FALSE)</f>
        <v>1</v>
      </c>
      <c r="S31" s="31">
        <f>VLOOKUP(A31,'Nagradna igra-posiljke 2018'!$A$3:$W$200,18,FALSE)</f>
        <v>26</v>
      </c>
      <c r="T31" s="31">
        <f>VLOOKUP(A31,'Nagradna igra-posiljke 2018'!$A$3:$W$200,19,FALSE)</f>
        <v>6</v>
      </c>
      <c r="U31" s="31">
        <f>VLOOKUP(A31,'Nagradna igra-posiljke 2018'!$A$3:$W$200,20,FALSE)</f>
        <v>61</v>
      </c>
      <c r="V31" s="31">
        <f>VLOOKUP(A31,'Nagradna igra-posiljke 2018'!$A$3:$W$200,21,FALSE)</f>
        <v>16</v>
      </c>
      <c r="W31" s="31">
        <f>VLOOKUP(A31,'Nagradna igra-posiljke 2018'!$A$3:$W$200,22,FALSE)</f>
        <v>64</v>
      </c>
      <c r="X31" s="31">
        <f>VLOOKUP(A31,'Nagradna igra-posiljke 2018'!$A$3:$W$200,23,FALSE)</f>
        <v>23</v>
      </c>
      <c r="Y31" s="31">
        <f>VLOOKUP(A31,'Nagradna igra-posiljke 2018'!$A$3:$CF$200,24,FALSE)</f>
        <v>174</v>
      </c>
      <c r="Z31" s="31">
        <f>VLOOKUP(A31,'Nagradna igra-posiljke 2018'!$A$3:$CF$200,25,FALSE)</f>
        <v>106</v>
      </c>
      <c r="AA31" s="31">
        <f>VLOOKUP(A31,'Nagradna igra-posiljke 2018'!$A$3:$CF$200,26,FALSE)</f>
        <v>81</v>
      </c>
      <c r="AB31" s="31">
        <f>VLOOKUP(A31,'Nagradna igra-posiljke 2018'!$A$3:$CF$200,27,FALSE)</f>
        <v>142</v>
      </c>
      <c r="AC31" s="31">
        <f>VLOOKUP(A31,'Nagradna igra-posiljke 2018'!$A$3:$CF$200,28,FALSE)</f>
        <v>150</v>
      </c>
      <c r="AD31" s="31">
        <f>VLOOKUP(A31,'Nagradna igra-posiljke 2018'!$A$3:$CF$200,29,FALSE)</f>
        <v>40</v>
      </c>
      <c r="AE31" s="31">
        <f>VLOOKUP(A31,'Nagradna igra-posiljke 2018'!$A$3:$CF$200,30,FALSE)</f>
        <v>236</v>
      </c>
      <c r="AF31" s="31">
        <f>VLOOKUP(A31,'Nagradna igra-posiljke 2018'!$A$3:$CF$200,31,FALSE)</f>
        <v>199</v>
      </c>
      <c r="AG31" s="31">
        <f>VLOOKUP($A31,'Nagradna igra-posiljke 2018'!$A$3:$CF$200,32,FALSE)</f>
        <v>267</v>
      </c>
      <c r="AH31" s="31">
        <f>VLOOKUP($A31,'Nagradna igra-posiljke 2018'!$A$3:$CF$200,33,FALSE)</f>
        <v>272</v>
      </c>
      <c r="AI31" s="31">
        <f>VLOOKUP($A31,'Nagradna igra-posiljke 2018'!$A$3:$CF$200,34,FALSE)</f>
        <v>164</v>
      </c>
      <c r="AJ31" s="31">
        <f>VLOOKUP($A31,'Nagradna igra-posiljke 2018'!$A$3:$CF$200,35,FALSE)</f>
        <v>16</v>
      </c>
      <c r="AK31" s="31">
        <f>VLOOKUP($A31,'Nagradna igra-posiljke 2018'!$A$3:$CF$200,36,FALSE)</f>
        <v>187</v>
      </c>
      <c r="AL31" s="31">
        <f>VLOOKUP($A31,'Nagradna igra-posiljke 2018'!$A$3:$CF$200,37,FALSE)</f>
        <v>191</v>
      </c>
      <c r="AM31" s="31">
        <f>VLOOKUP($A31,'Nagradna igra-posiljke 2018'!$A$3:$CF$200,38,FALSE)</f>
        <v>215</v>
      </c>
      <c r="AN31" s="31">
        <f>VLOOKUP($A31,'Nagradna igra-posiljke 2018'!$A$3:$CF$200,39,FALSE)</f>
        <v>269</v>
      </c>
      <c r="AO31" s="31">
        <f>VLOOKUP($A31,'Nagradna igra-posiljke 2018'!$A$3:$CF$200,40,FALSE)</f>
        <v>209</v>
      </c>
      <c r="AP31" s="31">
        <f>VLOOKUP($A31,'Nagradna igra-posiljke 2018'!$A$3:$CF$200,41,FALSE)</f>
        <v>26</v>
      </c>
      <c r="AQ31" s="31">
        <f>VLOOKUP($A31,'Nagradna igra-posiljke 2018'!$A$3:$CF$200,42,FALSE)</f>
        <v>250</v>
      </c>
      <c r="AR31" s="31">
        <f>VLOOKUP($A31,'Nagradna igra-posiljke 2018'!$A$3:$CF$200,43,FALSE)</f>
        <v>263</v>
      </c>
      <c r="AS31" s="31">
        <f>VLOOKUP($A31,'Nagradna igra-posiljke 2018'!$A$3:$CF$200,44,FALSE)</f>
        <v>350</v>
      </c>
      <c r="AT31" s="31">
        <f>VLOOKUP($A31,'Nagradna igra-posiljke 2018'!$A$3:$CF$200,45,FALSE)</f>
        <v>359</v>
      </c>
      <c r="AU31" s="31">
        <f>VLOOKUP($A31,'Nagradna igra-posiljke 2018'!$A$3:$CF$200,46,FALSE)</f>
        <v>263</v>
      </c>
      <c r="AV31" s="31">
        <f>VLOOKUP($A31,'Nagradna igra-posiljke 2018'!$A$3:$CF$200,47,FALSE)</f>
        <v>30</v>
      </c>
      <c r="AW31" s="31">
        <f>VLOOKUP($A31,'Nagradna igra-posiljke 2018'!$A$3:$CF$200,48,FALSE)</f>
        <v>201</v>
      </c>
      <c r="AX31" s="31">
        <f>VLOOKUP($A31,'Nagradna igra-posiljke 2018'!$A$3:$CF$200,49,FALSE)</f>
        <v>308</v>
      </c>
      <c r="AY31" s="31">
        <f>VLOOKUP($A31,'Nagradna igra-posiljke 2018'!$A$3:$CF$200,50,FALSE)</f>
        <v>418</v>
      </c>
      <c r="AZ31" s="31">
        <f>VLOOKUP($A31,'Nagradna igra-posiljke 2018'!$A$3:$CF$200,51,FALSE)</f>
        <v>376</v>
      </c>
      <c r="BA31" s="31">
        <f>VLOOKUP($A31,'Nagradna igra-posiljke 2018'!$A$3:$CF$200,52,FALSE)</f>
        <v>262</v>
      </c>
      <c r="BB31" s="31">
        <f>VLOOKUP($A31,'Nagradna igra-posiljke 2018'!$A$3:$CF$200,53,FALSE)</f>
        <v>30</v>
      </c>
      <c r="BC31" s="31">
        <f>VLOOKUP($A31,'Nagradna igra-posiljke 2018'!$A$3:$CF$200,54,FALSE)</f>
        <v>129</v>
      </c>
      <c r="BD31" s="31">
        <f>VLOOKUP($A31,'Nagradna igra-posiljke 2018'!$A$3:$CF$200,55,FALSE)</f>
        <v>0</v>
      </c>
      <c r="BE31" s="31">
        <f>VLOOKUP($A31,'Nagradna igra-posiljke 2018'!$A$3:$CF$200,56,FALSE)</f>
        <v>0</v>
      </c>
      <c r="BF31" s="31">
        <f>VLOOKUP($A31,'Nagradna igra-posiljke 2018'!$A$3:$CF$200,57,FALSE)</f>
        <v>0</v>
      </c>
      <c r="BG31" s="31">
        <f>VLOOKUP($A31,'Nagradna igra-posiljke 2018'!$A$3:$CF$200,58,FALSE)</f>
        <v>0</v>
      </c>
      <c r="BH31" s="31">
        <f>VLOOKUP($A31,'Nagradna igra-posiljke 2018'!$A$3:$CF$200,59,FALSE)</f>
        <v>0</v>
      </c>
      <c r="BI31" s="31">
        <f>VLOOKUP($A31,'Nagradna igra-posiljke 2018'!$A$3:$CF$200,60,FALSE)</f>
        <v>0</v>
      </c>
      <c r="BJ31" s="31">
        <f>VLOOKUP($A31,'Nagradna igra-posiljke 2018'!$A$3:$CF$200,61,FALSE)</f>
        <v>0</v>
      </c>
      <c r="BK31" s="31">
        <f>VLOOKUP($A31,'Nagradna igra-posiljke 2018'!$A$3:$CF$200,62,FALSE)</f>
        <v>0</v>
      </c>
      <c r="BL31" s="31">
        <f>VLOOKUP($A31,'Nagradna igra-posiljke 2018'!$A$3:$CF$200,63,FALSE)</f>
        <v>0</v>
      </c>
      <c r="BM31" s="31">
        <f>VLOOKUP($A31,'Nagradna igra-posiljke 2018'!$A$3:$CF$200,64,FALSE)</f>
        <v>0</v>
      </c>
      <c r="BN31" s="31">
        <f>VLOOKUP($A31,'Nagradna igra-posiljke 2018'!$A$3:$CF$200,65,FALSE)</f>
        <v>0</v>
      </c>
      <c r="BO31" s="31">
        <f>VLOOKUP($A31,'Nagradna igra-posiljke 2018'!$A$3:$CF$200,66,FALSE)</f>
        <v>0</v>
      </c>
      <c r="BP31" s="31">
        <f>VLOOKUP($A31,'Nagradna igra-posiljke 2018'!$A$3:$CF$200,67,FALSE)</f>
        <v>0</v>
      </c>
      <c r="BQ31" s="31">
        <f>VLOOKUP($A31,'Nagradna igra-posiljke 2018'!$A$3:$CF$200,68,FALSE)</f>
        <v>0</v>
      </c>
      <c r="BR31" s="31">
        <f>VLOOKUP($A31,'Nagradna igra-posiljke 2018'!$A$3:$CF$200,69,FALSE)</f>
        <v>0</v>
      </c>
      <c r="BS31" s="31">
        <f>VLOOKUP($A31,'Nagradna igra-posiljke 2018'!$A$3:$CF$200,70,FALSE)</f>
        <v>0</v>
      </c>
      <c r="BT31" s="31">
        <f>VLOOKUP($A31,'Nagradna igra-posiljke 2018'!$A$3:$CF$200,71,FALSE)</f>
        <v>0</v>
      </c>
      <c r="BU31" s="31">
        <f>VLOOKUP($A31,'Nagradna igra-posiljke 2018'!$A$3:$CF$200,72,FALSE)</f>
        <v>0</v>
      </c>
      <c r="BV31" s="31">
        <f>VLOOKUP($A31,'Nagradna igra-posiljke 2018'!$A$3:$CF$200,73,FALSE)</f>
        <v>0</v>
      </c>
      <c r="BW31" s="31">
        <f>VLOOKUP($A31,'Nagradna igra-posiljke 2018'!$A$3:$CF$200,74,FALSE)</f>
        <v>0</v>
      </c>
      <c r="BX31" s="31">
        <f>VLOOKUP($A31,'Nagradna igra-posiljke 2018'!$A$3:$CF$200,75,FALSE)</f>
        <v>0</v>
      </c>
      <c r="BY31" s="31">
        <f>VLOOKUP($A31,'Nagradna igra-posiljke 2018'!$A$3:$CF$200,76,FALSE)</f>
        <v>0</v>
      </c>
      <c r="BZ31" s="31">
        <f>VLOOKUP($A31,'Nagradna igra-posiljke 2018'!$A$3:$CF$200,77,FALSE)</f>
        <v>0</v>
      </c>
      <c r="CA31" s="31">
        <f>VLOOKUP($A31,'Nagradna igra-posiljke 2018'!$A$3:$CF$200,78,FALSE)</f>
        <v>0</v>
      </c>
      <c r="CB31" s="31">
        <f>VLOOKUP($A31,'Nagradna igra-posiljke 2018'!$A$3:$CF$200,79,FALSE)</f>
        <v>0</v>
      </c>
      <c r="CC31" s="31">
        <f>VLOOKUP($A31,'Nagradna igra-posiljke 2018'!$A$3:$CF$200,80,FALSE)</f>
        <v>0</v>
      </c>
      <c r="CD31" s="31">
        <f>VLOOKUP($A31,'Nagradna igra-posiljke 2018'!$A$3:$CF$200,81,FALSE)</f>
        <v>0</v>
      </c>
      <c r="CE31" s="31">
        <f>VLOOKUP($A31,'Nagradna igra-posiljke 2018'!$A$3:$CF$200,82,FALSE)</f>
        <v>0</v>
      </c>
      <c r="CF31" s="31">
        <f>VLOOKUP($A31,'Nagradna igra-posiljke 2018'!$A$3:$CF$200,83,FALSE)</f>
        <v>0</v>
      </c>
      <c r="CG31" s="31">
        <f>VLOOKUP($A31,'Nagradna igra-posiljke 2018'!$A$3:$CF$200,84,FALSE)</f>
        <v>0</v>
      </c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03" s="2" customFormat="1" ht="13.5" customHeight="1">
      <c r="A32" s="97">
        <v>80012</v>
      </c>
      <c r="B32" s="13" t="s">
        <v>19</v>
      </c>
      <c r="C32" s="13" t="s">
        <v>205</v>
      </c>
      <c r="D32" s="42">
        <v>16237</v>
      </c>
      <c r="E32" s="42">
        <v>39413</v>
      </c>
      <c r="F32" s="46">
        <f>E32/E$1</f>
        <v>0.85500141007006969</v>
      </c>
      <c r="G32" s="47">
        <f>D32*F32</f>
        <v>13882.657895307722</v>
      </c>
      <c r="H32" s="46">
        <f>+J32/D32</f>
        <v>6.6742624869126068</v>
      </c>
      <c r="I32" s="49">
        <f>+H32/F32</f>
        <v>7.806142081526664</v>
      </c>
      <c r="J32" s="44">
        <f>10*K32</f>
        <v>108370</v>
      </c>
      <c r="K32" s="44">
        <f>+SUM(L32:CG32)</f>
        <v>10837</v>
      </c>
      <c r="L32" s="31">
        <f>VLOOKUP(A32,'Nagradna igra-posiljke 2018'!$A$3:$W$200,11,FALSE)</f>
        <v>0</v>
      </c>
      <c r="M32" s="31">
        <f>VLOOKUP(A32,'Nagradna igra-posiljke 2018'!$A$3:$W$200,12,FALSE)</f>
        <v>1</v>
      </c>
      <c r="N32" s="31">
        <f>VLOOKUP(A32,'Nagradna igra-posiljke 2018'!$A$3:$W$200,13,FALSE)</f>
        <v>4</v>
      </c>
      <c r="O32" s="31">
        <f>VLOOKUP(A32,'Nagradna igra-posiljke 2018'!$A$3:$W$200,14,FALSE)</f>
        <v>13</v>
      </c>
      <c r="P32" s="31">
        <f>VLOOKUP(A32,'Nagradna igra-posiljke 2018'!$A$3:$W$200,15,FALSE)</f>
        <v>23</v>
      </c>
      <c r="Q32" s="31">
        <f>VLOOKUP(A32,'Nagradna igra-posiljke 2018'!$A$3:$W$200,16,FALSE)</f>
        <v>12</v>
      </c>
      <c r="R32" s="31">
        <f>VLOOKUP(A32,'Nagradna igra-posiljke 2018'!$A$3:$W$200,17,FALSE)</f>
        <v>36</v>
      </c>
      <c r="S32" s="31">
        <f>VLOOKUP(A32,'Nagradna igra-posiljke 2018'!$A$3:$W$200,18,FALSE)</f>
        <v>32</v>
      </c>
      <c r="T32" s="31">
        <f>VLOOKUP(A32,'Nagradna igra-posiljke 2018'!$A$3:$W$200,19,FALSE)</f>
        <v>39</v>
      </c>
      <c r="U32" s="31">
        <f>VLOOKUP(A32,'Nagradna igra-posiljke 2018'!$A$3:$W$200,20,FALSE)</f>
        <v>124</v>
      </c>
      <c r="V32" s="31">
        <f>VLOOKUP(A32,'Nagradna igra-posiljke 2018'!$A$3:$W$200,21,FALSE)</f>
        <v>99</v>
      </c>
      <c r="W32" s="31">
        <f>VLOOKUP(A32,'Nagradna igra-posiljke 2018'!$A$3:$W$200,22,FALSE)</f>
        <v>171</v>
      </c>
      <c r="X32" s="31">
        <f>VLOOKUP(A32,'Nagradna igra-posiljke 2018'!$A$3:$W$200,23,FALSE)</f>
        <v>120</v>
      </c>
      <c r="Y32" s="31">
        <f>VLOOKUP(A32,'Nagradna igra-posiljke 2018'!$A$3:$CF$200,24,FALSE)</f>
        <v>309</v>
      </c>
      <c r="Z32" s="31">
        <f>VLOOKUP(A32,'Nagradna igra-posiljke 2018'!$A$3:$CF$200,25,FALSE)</f>
        <v>283</v>
      </c>
      <c r="AA32" s="31">
        <f>VLOOKUP(A32,'Nagradna igra-posiljke 2018'!$A$3:$CF$200,26,FALSE)</f>
        <v>239</v>
      </c>
      <c r="AB32" s="31">
        <f>VLOOKUP(A32,'Nagradna igra-posiljke 2018'!$A$3:$CF$200,27,FALSE)</f>
        <v>198</v>
      </c>
      <c r="AC32" s="31">
        <f>VLOOKUP(A32,'Nagradna igra-posiljke 2018'!$A$3:$CF$200,28,FALSE)</f>
        <v>342</v>
      </c>
      <c r="AD32" s="31">
        <f>VLOOKUP(A32,'Nagradna igra-posiljke 2018'!$A$3:$CF$200,29,FALSE)</f>
        <v>101</v>
      </c>
      <c r="AE32" s="31">
        <f>VLOOKUP(A32,'Nagradna igra-posiljke 2018'!$A$3:$CF$200,30,FALSE)</f>
        <v>463</v>
      </c>
      <c r="AF32" s="31">
        <f>VLOOKUP(A32,'Nagradna igra-posiljke 2018'!$A$3:$CF$200,31,FALSE)</f>
        <v>362</v>
      </c>
      <c r="AG32" s="31">
        <f>VLOOKUP($A32,'Nagradna igra-posiljke 2018'!$A$3:$CF$200,32,FALSE)</f>
        <v>436</v>
      </c>
      <c r="AH32" s="31">
        <f>VLOOKUP($A32,'Nagradna igra-posiljke 2018'!$A$3:$CF$200,33,FALSE)</f>
        <v>367</v>
      </c>
      <c r="AI32" s="31">
        <f>VLOOKUP($A32,'Nagradna igra-posiljke 2018'!$A$3:$CF$200,34,FALSE)</f>
        <v>198</v>
      </c>
      <c r="AJ32" s="31">
        <f>VLOOKUP($A32,'Nagradna igra-posiljke 2018'!$A$3:$CF$200,35,FALSE)</f>
        <v>70</v>
      </c>
      <c r="AK32" s="31">
        <f>VLOOKUP($A32,'Nagradna igra-posiljke 2018'!$A$3:$CF$200,36,FALSE)</f>
        <v>247</v>
      </c>
      <c r="AL32" s="31">
        <f>VLOOKUP($A32,'Nagradna igra-posiljke 2018'!$A$3:$CF$200,37,FALSE)</f>
        <v>404</v>
      </c>
      <c r="AM32" s="31">
        <f>VLOOKUP($A32,'Nagradna igra-posiljke 2018'!$A$3:$CF$200,38,FALSE)</f>
        <v>356</v>
      </c>
      <c r="AN32" s="31">
        <f>VLOOKUP($A32,'Nagradna igra-posiljke 2018'!$A$3:$CF$200,39,FALSE)</f>
        <v>364</v>
      </c>
      <c r="AO32" s="31">
        <f>VLOOKUP($A32,'Nagradna igra-posiljke 2018'!$A$3:$CF$200,40,FALSE)</f>
        <v>435</v>
      </c>
      <c r="AP32" s="31">
        <f>VLOOKUP($A32,'Nagradna igra-posiljke 2018'!$A$3:$CF$200,41,FALSE)</f>
        <v>144</v>
      </c>
      <c r="AQ32" s="31">
        <f>VLOOKUP($A32,'Nagradna igra-posiljke 2018'!$A$3:$CF$200,42,FALSE)</f>
        <v>444</v>
      </c>
      <c r="AR32" s="31">
        <f>VLOOKUP($A32,'Nagradna igra-posiljke 2018'!$A$3:$CF$200,43,FALSE)</f>
        <v>327</v>
      </c>
      <c r="AS32" s="31">
        <f>VLOOKUP($A32,'Nagradna igra-posiljke 2018'!$A$3:$CF$200,44,FALSE)</f>
        <v>465</v>
      </c>
      <c r="AT32" s="31">
        <f>VLOOKUP($A32,'Nagradna igra-posiljke 2018'!$A$3:$CF$200,45,FALSE)</f>
        <v>496</v>
      </c>
      <c r="AU32" s="31">
        <f>VLOOKUP($A32,'Nagradna igra-posiljke 2018'!$A$3:$CF$200,46,FALSE)</f>
        <v>312</v>
      </c>
      <c r="AV32" s="31">
        <f>VLOOKUP($A32,'Nagradna igra-posiljke 2018'!$A$3:$CF$200,47,FALSE)</f>
        <v>138</v>
      </c>
      <c r="AW32" s="31">
        <f>VLOOKUP($A32,'Nagradna igra-posiljke 2018'!$A$3:$CF$200,48,FALSE)</f>
        <v>345</v>
      </c>
      <c r="AX32" s="31">
        <f>VLOOKUP($A32,'Nagradna igra-posiljke 2018'!$A$3:$CF$200,49,FALSE)</f>
        <v>571</v>
      </c>
      <c r="AY32" s="31">
        <f>VLOOKUP($A32,'Nagradna igra-posiljke 2018'!$A$3:$CF$200,50,FALSE)</f>
        <v>506</v>
      </c>
      <c r="AZ32" s="31">
        <f>VLOOKUP($A32,'Nagradna igra-posiljke 2018'!$A$3:$CF$200,51,FALSE)</f>
        <v>510</v>
      </c>
      <c r="BA32" s="31">
        <f>VLOOKUP($A32,'Nagradna igra-posiljke 2018'!$A$3:$CF$200,52,FALSE)</f>
        <v>390</v>
      </c>
      <c r="BB32" s="31">
        <f>VLOOKUP($A32,'Nagradna igra-posiljke 2018'!$A$3:$CF$200,53,FALSE)</f>
        <v>61</v>
      </c>
      <c r="BC32" s="31">
        <f>VLOOKUP($A32,'Nagradna igra-posiljke 2018'!$A$3:$CF$200,54,FALSE)</f>
        <v>280</v>
      </c>
      <c r="BD32" s="31">
        <f>VLOOKUP($A32,'Nagradna igra-posiljke 2018'!$A$3:$CF$200,55,FALSE)</f>
        <v>0</v>
      </c>
      <c r="BE32" s="31">
        <f>VLOOKUP($A32,'Nagradna igra-posiljke 2018'!$A$3:$CF$200,56,FALSE)</f>
        <v>0</v>
      </c>
      <c r="BF32" s="31">
        <f>VLOOKUP($A32,'Nagradna igra-posiljke 2018'!$A$3:$CF$200,57,FALSE)</f>
        <v>0</v>
      </c>
      <c r="BG32" s="31">
        <f>VLOOKUP($A32,'Nagradna igra-posiljke 2018'!$A$3:$CF$200,58,FALSE)</f>
        <v>0</v>
      </c>
      <c r="BH32" s="31">
        <f>VLOOKUP($A32,'Nagradna igra-posiljke 2018'!$A$3:$CF$200,59,FALSE)</f>
        <v>0</v>
      </c>
      <c r="BI32" s="31">
        <f>VLOOKUP($A32,'Nagradna igra-posiljke 2018'!$A$3:$CF$200,60,FALSE)</f>
        <v>0</v>
      </c>
      <c r="BJ32" s="31">
        <f>VLOOKUP($A32,'Nagradna igra-posiljke 2018'!$A$3:$CF$200,61,FALSE)</f>
        <v>0</v>
      </c>
      <c r="BK32" s="31">
        <f>VLOOKUP($A32,'Nagradna igra-posiljke 2018'!$A$3:$CF$200,62,FALSE)</f>
        <v>0</v>
      </c>
      <c r="BL32" s="31">
        <f>VLOOKUP($A32,'Nagradna igra-posiljke 2018'!$A$3:$CF$200,63,FALSE)</f>
        <v>0</v>
      </c>
      <c r="BM32" s="31">
        <f>VLOOKUP($A32,'Nagradna igra-posiljke 2018'!$A$3:$CF$200,64,FALSE)</f>
        <v>0</v>
      </c>
      <c r="BN32" s="31">
        <f>VLOOKUP($A32,'Nagradna igra-posiljke 2018'!$A$3:$CF$200,65,FALSE)</f>
        <v>0</v>
      </c>
      <c r="BO32" s="31">
        <f>VLOOKUP($A32,'Nagradna igra-posiljke 2018'!$A$3:$CF$200,66,FALSE)</f>
        <v>0</v>
      </c>
      <c r="BP32" s="31">
        <f>VLOOKUP($A32,'Nagradna igra-posiljke 2018'!$A$3:$CF$200,67,FALSE)</f>
        <v>0</v>
      </c>
      <c r="BQ32" s="31">
        <f>VLOOKUP($A32,'Nagradna igra-posiljke 2018'!$A$3:$CF$200,68,FALSE)</f>
        <v>0</v>
      </c>
      <c r="BR32" s="31">
        <f>VLOOKUP($A32,'Nagradna igra-posiljke 2018'!$A$3:$CF$200,69,FALSE)</f>
        <v>0</v>
      </c>
      <c r="BS32" s="31">
        <f>VLOOKUP($A32,'Nagradna igra-posiljke 2018'!$A$3:$CF$200,70,FALSE)</f>
        <v>0</v>
      </c>
      <c r="BT32" s="31">
        <f>VLOOKUP($A32,'Nagradna igra-posiljke 2018'!$A$3:$CF$200,71,FALSE)</f>
        <v>0</v>
      </c>
      <c r="BU32" s="31">
        <f>VLOOKUP($A32,'Nagradna igra-posiljke 2018'!$A$3:$CF$200,72,FALSE)</f>
        <v>0</v>
      </c>
      <c r="BV32" s="31">
        <f>VLOOKUP($A32,'Nagradna igra-posiljke 2018'!$A$3:$CF$200,73,FALSE)</f>
        <v>0</v>
      </c>
      <c r="BW32" s="31">
        <f>VLOOKUP($A32,'Nagradna igra-posiljke 2018'!$A$3:$CF$200,74,FALSE)</f>
        <v>0</v>
      </c>
      <c r="BX32" s="31">
        <f>VLOOKUP($A32,'Nagradna igra-posiljke 2018'!$A$3:$CF$200,75,FALSE)</f>
        <v>0</v>
      </c>
      <c r="BY32" s="31">
        <f>VLOOKUP($A32,'Nagradna igra-posiljke 2018'!$A$3:$CF$200,76,FALSE)</f>
        <v>0</v>
      </c>
      <c r="BZ32" s="31">
        <f>VLOOKUP($A32,'Nagradna igra-posiljke 2018'!$A$3:$CF$200,77,FALSE)</f>
        <v>0</v>
      </c>
      <c r="CA32" s="31">
        <f>VLOOKUP($A32,'Nagradna igra-posiljke 2018'!$A$3:$CF$200,78,FALSE)</f>
        <v>0</v>
      </c>
      <c r="CB32" s="31">
        <f>VLOOKUP($A32,'Nagradna igra-posiljke 2018'!$A$3:$CF$200,79,FALSE)</f>
        <v>0</v>
      </c>
      <c r="CC32" s="31">
        <f>VLOOKUP($A32,'Nagradna igra-posiljke 2018'!$A$3:$CF$200,80,FALSE)</f>
        <v>0</v>
      </c>
      <c r="CD32" s="31">
        <f>VLOOKUP($A32,'Nagradna igra-posiljke 2018'!$A$3:$CF$200,81,FALSE)</f>
        <v>0</v>
      </c>
      <c r="CE32" s="31">
        <f>VLOOKUP($A32,'Nagradna igra-posiljke 2018'!$A$3:$CF$200,82,FALSE)</f>
        <v>0</v>
      </c>
      <c r="CF32" s="31">
        <f>VLOOKUP($A32,'Nagradna igra-posiljke 2018'!$A$3:$CF$200,83,FALSE)</f>
        <v>0</v>
      </c>
      <c r="CG32" s="31">
        <f>VLOOKUP($A32,'Nagradna igra-posiljke 2018'!$A$3:$CF$200,84,FALSE)</f>
        <v>0</v>
      </c>
    </row>
    <row r="33" spans="1:203" s="3" customFormat="1" ht="13.5" customHeight="1">
      <c r="A33" s="50">
        <v>70521</v>
      </c>
      <c r="B33" s="13" t="s">
        <v>77</v>
      </c>
      <c r="C33" s="13" t="s">
        <v>205</v>
      </c>
      <c r="D33" s="42">
        <v>10097</v>
      </c>
      <c r="E33" s="42">
        <v>27638</v>
      </c>
      <c r="F33" s="46">
        <f>E33/E$1</f>
        <v>0.59956179360912853</v>
      </c>
      <c r="G33" s="47">
        <f>D33*F33</f>
        <v>6053.7754300713705</v>
      </c>
      <c r="H33" s="46">
        <f>+J33/D33</f>
        <v>4.4329999009606817</v>
      </c>
      <c r="I33" s="49">
        <f>+H33/F33</f>
        <v>7.3937331367893684</v>
      </c>
      <c r="J33" s="44">
        <f>10*K33</f>
        <v>44760</v>
      </c>
      <c r="K33" s="44">
        <f>+SUM(L33:CG33)</f>
        <v>4476</v>
      </c>
      <c r="L33" s="31">
        <f>VLOOKUP(A33,'Nagradna igra-posiljke 2018'!$A$3:$W$200,11,FALSE)</f>
        <v>0</v>
      </c>
      <c r="M33" s="31">
        <f>VLOOKUP(A33,'Nagradna igra-posiljke 2018'!$A$3:$W$200,12,FALSE)</f>
        <v>0</v>
      </c>
      <c r="N33" s="31">
        <f>VLOOKUP(A33,'Nagradna igra-posiljke 2018'!$A$3:$W$200,13,FALSE)</f>
        <v>0</v>
      </c>
      <c r="O33" s="31">
        <f>VLOOKUP(A33,'Nagradna igra-posiljke 2018'!$A$3:$W$200,14,FALSE)</f>
        <v>6</v>
      </c>
      <c r="P33" s="31">
        <f>VLOOKUP(A33,'Nagradna igra-posiljke 2018'!$A$3:$W$200,15,FALSE)</f>
        <v>3</v>
      </c>
      <c r="Q33" s="31">
        <f>VLOOKUP(A33,'Nagradna igra-posiljke 2018'!$A$3:$W$200,16,FALSE)</f>
        <v>2</v>
      </c>
      <c r="R33" s="31">
        <f>VLOOKUP(A33,'Nagradna igra-posiljke 2018'!$A$3:$W$200,17,FALSE)</f>
        <v>5</v>
      </c>
      <c r="S33" s="31">
        <f>VLOOKUP(A33,'Nagradna igra-posiljke 2018'!$A$3:$W$200,18,FALSE)</f>
        <v>7</v>
      </c>
      <c r="T33" s="31">
        <f>VLOOKUP(A33,'Nagradna igra-posiljke 2018'!$A$3:$W$200,19,FALSE)</f>
        <v>3</v>
      </c>
      <c r="U33" s="31">
        <f>VLOOKUP(A33,'Nagradna igra-posiljke 2018'!$A$3:$W$200,20,FALSE)</f>
        <v>6</v>
      </c>
      <c r="V33" s="31">
        <f>VLOOKUP(A33,'Nagradna igra-posiljke 2018'!$A$3:$W$200,21,FALSE)</f>
        <v>7</v>
      </c>
      <c r="W33" s="31">
        <f>VLOOKUP(A33,'Nagradna igra-posiljke 2018'!$A$3:$W$200,22,FALSE)</f>
        <v>59</v>
      </c>
      <c r="X33" s="31">
        <f>VLOOKUP(A33,'Nagradna igra-posiljke 2018'!$A$3:$W$200,23,FALSE)</f>
        <v>43</v>
      </c>
      <c r="Y33" s="31">
        <f>VLOOKUP(A33,'Nagradna igra-posiljke 2018'!$A$3:$CF$200,24,FALSE)</f>
        <v>130</v>
      </c>
      <c r="Z33" s="31">
        <f>VLOOKUP(A33,'Nagradna igra-posiljke 2018'!$A$3:$CF$200,25,FALSE)</f>
        <v>72</v>
      </c>
      <c r="AA33" s="31">
        <f>VLOOKUP(A33,'Nagradna igra-posiljke 2018'!$A$3:$CF$200,26,FALSE)</f>
        <v>88</v>
      </c>
      <c r="AB33" s="31">
        <f>VLOOKUP(A33,'Nagradna igra-posiljke 2018'!$A$3:$CF$200,27,FALSE)</f>
        <v>127</v>
      </c>
      <c r="AC33" s="31">
        <f>VLOOKUP(A33,'Nagradna igra-posiljke 2018'!$A$3:$CF$200,28,FALSE)</f>
        <v>116</v>
      </c>
      <c r="AD33" s="31">
        <f>VLOOKUP(A33,'Nagradna igra-posiljke 2018'!$A$3:$CF$200,29,FALSE)</f>
        <v>60</v>
      </c>
      <c r="AE33" s="31">
        <f>VLOOKUP(A33,'Nagradna igra-posiljke 2018'!$A$3:$CF$200,30,FALSE)</f>
        <v>208</v>
      </c>
      <c r="AF33" s="31">
        <f>VLOOKUP(A33,'Nagradna igra-posiljke 2018'!$A$3:$CF$200,31,FALSE)</f>
        <v>233</v>
      </c>
      <c r="AG33" s="31">
        <f>VLOOKUP($A33,'Nagradna igra-posiljke 2018'!$A$3:$CF$200,32,FALSE)</f>
        <v>241</v>
      </c>
      <c r="AH33" s="31">
        <f>VLOOKUP($A33,'Nagradna igra-posiljke 2018'!$A$3:$CF$200,33,FALSE)</f>
        <v>253</v>
      </c>
      <c r="AI33" s="31">
        <f>VLOOKUP($A33,'Nagradna igra-posiljke 2018'!$A$3:$CF$200,34,FALSE)</f>
        <v>153</v>
      </c>
      <c r="AJ33" s="31">
        <f>VLOOKUP($A33,'Nagradna igra-posiljke 2018'!$A$3:$CF$200,35,FALSE)</f>
        <v>15</v>
      </c>
      <c r="AK33" s="31">
        <f>VLOOKUP($A33,'Nagradna igra-posiljke 2018'!$A$3:$CF$200,36,FALSE)</f>
        <v>70</v>
      </c>
      <c r="AL33" s="31">
        <f>VLOOKUP($A33,'Nagradna igra-posiljke 2018'!$A$3:$CF$200,37,FALSE)</f>
        <v>148</v>
      </c>
      <c r="AM33" s="31">
        <f>VLOOKUP($A33,'Nagradna igra-posiljke 2018'!$A$3:$CF$200,38,FALSE)</f>
        <v>218</v>
      </c>
      <c r="AN33" s="31">
        <f>VLOOKUP($A33,'Nagradna igra-posiljke 2018'!$A$3:$CF$200,39,FALSE)</f>
        <v>142</v>
      </c>
      <c r="AO33" s="31">
        <f>VLOOKUP($A33,'Nagradna igra-posiljke 2018'!$A$3:$CF$200,40,FALSE)</f>
        <v>160</v>
      </c>
      <c r="AP33" s="31">
        <f>VLOOKUP($A33,'Nagradna igra-posiljke 2018'!$A$3:$CF$200,41,FALSE)</f>
        <v>30</v>
      </c>
      <c r="AQ33" s="31">
        <f>VLOOKUP($A33,'Nagradna igra-posiljke 2018'!$A$3:$CF$200,42,FALSE)</f>
        <v>100</v>
      </c>
      <c r="AR33" s="31">
        <f>VLOOKUP($A33,'Nagradna igra-posiljke 2018'!$A$3:$CF$200,43,FALSE)</f>
        <v>140</v>
      </c>
      <c r="AS33" s="31">
        <f>VLOOKUP($A33,'Nagradna igra-posiljke 2018'!$A$3:$CF$200,44,FALSE)</f>
        <v>150</v>
      </c>
      <c r="AT33" s="31">
        <f>VLOOKUP($A33,'Nagradna igra-posiljke 2018'!$A$3:$CF$200,45,FALSE)</f>
        <v>244</v>
      </c>
      <c r="AU33" s="31">
        <f>VLOOKUP($A33,'Nagradna igra-posiljke 2018'!$A$3:$CF$200,46,FALSE)</f>
        <v>293</v>
      </c>
      <c r="AV33" s="31">
        <f>VLOOKUP($A33,'Nagradna igra-posiljke 2018'!$A$3:$CF$200,47,FALSE)</f>
        <v>33</v>
      </c>
      <c r="AW33" s="31">
        <f>VLOOKUP($A33,'Nagradna igra-posiljke 2018'!$A$3:$CF$200,48,FALSE)</f>
        <v>144</v>
      </c>
      <c r="AX33" s="31">
        <f>VLOOKUP($A33,'Nagradna igra-posiljke 2018'!$A$3:$CF$200,49,FALSE)</f>
        <v>190</v>
      </c>
      <c r="AY33" s="31">
        <f>VLOOKUP($A33,'Nagradna igra-posiljke 2018'!$A$3:$CF$200,50,FALSE)</f>
        <v>205</v>
      </c>
      <c r="AZ33" s="31">
        <f>VLOOKUP($A33,'Nagradna igra-posiljke 2018'!$A$3:$CF$200,51,FALSE)</f>
        <v>229</v>
      </c>
      <c r="BA33" s="31">
        <f>VLOOKUP($A33,'Nagradna igra-posiljke 2018'!$A$3:$CF$200,52,FALSE)</f>
        <v>81</v>
      </c>
      <c r="BB33" s="31">
        <f>VLOOKUP($A33,'Nagradna igra-posiljke 2018'!$A$3:$CF$200,53,FALSE)</f>
        <v>21</v>
      </c>
      <c r="BC33" s="31">
        <f>VLOOKUP($A33,'Nagradna igra-posiljke 2018'!$A$3:$CF$200,54,FALSE)</f>
        <v>41</v>
      </c>
      <c r="BD33" s="31">
        <f>VLOOKUP($A33,'Nagradna igra-posiljke 2018'!$A$3:$CF$200,55,FALSE)</f>
        <v>0</v>
      </c>
      <c r="BE33" s="31">
        <f>VLOOKUP($A33,'Nagradna igra-posiljke 2018'!$A$3:$CF$200,56,FALSE)</f>
        <v>0</v>
      </c>
      <c r="BF33" s="31">
        <f>VLOOKUP($A33,'Nagradna igra-posiljke 2018'!$A$3:$CF$200,57,FALSE)</f>
        <v>0</v>
      </c>
      <c r="BG33" s="31">
        <f>VLOOKUP($A33,'Nagradna igra-posiljke 2018'!$A$3:$CF$200,58,FALSE)</f>
        <v>0</v>
      </c>
      <c r="BH33" s="31">
        <f>VLOOKUP($A33,'Nagradna igra-posiljke 2018'!$A$3:$CF$200,59,FALSE)</f>
        <v>0</v>
      </c>
      <c r="BI33" s="31">
        <f>VLOOKUP($A33,'Nagradna igra-posiljke 2018'!$A$3:$CF$200,60,FALSE)</f>
        <v>0</v>
      </c>
      <c r="BJ33" s="31">
        <f>VLOOKUP($A33,'Nagradna igra-posiljke 2018'!$A$3:$CF$200,61,FALSE)</f>
        <v>0</v>
      </c>
      <c r="BK33" s="31">
        <f>VLOOKUP($A33,'Nagradna igra-posiljke 2018'!$A$3:$CF$200,62,FALSE)</f>
        <v>0</v>
      </c>
      <c r="BL33" s="31">
        <f>VLOOKUP($A33,'Nagradna igra-posiljke 2018'!$A$3:$CF$200,63,FALSE)</f>
        <v>0</v>
      </c>
      <c r="BM33" s="31">
        <f>VLOOKUP($A33,'Nagradna igra-posiljke 2018'!$A$3:$CF$200,64,FALSE)</f>
        <v>0</v>
      </c>
      <c r="BN33" s="31">
        <f>VLOOKUP($A33,'Nagradna igra-posiljke 2018'!$A$3:$CF$200,65,FALSE)</f>
        <v>0</v>
      </c>
      <c r="BO33" s="31">
        <f>VLOOKUP($A33,'Nagradna igra-posiljke 2018'!$A$3:$CF$200,66,FALSE)</f>
        <v>0</v>
      </c>
      <c r="BP33" s="31">
        <f>VLOOKUP($A33,'Nagradna igra-posiljke 2018'!$A$3:$CF$200,67,FALSE)</f>
        <v>0</v>
      </c>
      <c r="BQ33" s="31">
        <f>VLOOKUP($A33,'Nagradna igra-posiljke 2018'!$A$3:$CF$200,68,FALSE)</f>
        <v>0</v>
      </c>
      <c r="BR33" s="31">
        <f>VLOOKUP($A33,'Nagradna igra-posiljke 2018'!$A$3:$CF$200,69,FALSE)</f>
        <v>0</v>
      </c>
      <c r="BS33" s="31">
        <f>VLOOKUP($A33,'Nagradna igra-posiljke 2018'!$A$3:$CF$200,70,FALSE)</f>
        <v>0</v>
      </c>
      <c r="BT33" s="31">
        <f>VLOOKUP($A33,'Nagradna igra-posiljke 2018'!$A$3:$CF$200,71,FALSE)</f>
        <v>0</v>
      </c>
      <c r="BU33" s="31">
        <f>VLOOKUP($A33,'Nagradna igra-posiljke 2018'!$A$3:$CF$200,72,FALSE)</f>
        <v>0</v>
      </c>
      <c r="BV33" s="31">
        <f>VLOOKUP($A33,'Nagradna igra-posiljke 2018'!$A$3:$CF$200,73,FALSE)</f>
        <v>0</v>
      </c>
      <c r="BW33" s="31">
        <f>VLOOKUP($A33,'Nagradna igra-posiljke 2018'!$A$3:$CF$200,74,FALSE)</f>
        <v>0</v>
      </c>
      <c r="BX33" s="31">
        <f>VLOOKUP($A33,'Nagradna igra-posiljke 2018'!$A$3:$CF$200,75,FALSE)</f>
        <v>0</v>
      </c>
      <c r="BY33" s="31">
        <f>VLOOKUP($A33,'Nagradna igra-posiljke 2018'!$A$3:$CF$200,76,FALSE)</f>
        <v>0</v>
      </c>
      <c r="BZ33" s="31">
        <f>VLOOKUP($A33,'Nagradna igra-posiljke 2018'!$A$3:$CF$200,77,FALSE)</f>
        <v>0</v>
      </c>
      <c r="CA33" s="31">
        <f>VLOOKUP($A33,'Nagradna igra-posiljke 2018'!$A$3:$CF$200,78,FALSE)</f>
        <v>0</v>
      </c>
      <c r="CB33" s="31">
        <f>VLOOKUP($A33,'Nagradna igra-posiljke 2018'!$A$3:$CF$200,79,FALSE)</f>
        <v>0</v>
      </c>
      <c r="CC33" s="31">
        <f>VLOOKUP($A33,'Nagradna igra-posiljke 2018'!$A$3:$CF$200,80,FALSE)</f>
        <v>0</v>
      </c>
      <c r="CD33" s="31">
        <f>VLOOKUP($A33,'Nagradna igra-posiljke 2018'!$A$3:$CF$200,81,FALSE)</f>
        <v>0</v>
      </c>
      <c r="CE33" s="31">
        <f>VLOOKUP($A33,'Nagradna igra-posiljke 2018'!$A$3:$CF$200,82,FALSE)</f>
        <v>0</v>
      </c>
      <c r="CF33" s="31">
        <f>VLOOKUP($A33,'Nagradna igra-posiljke 2018'!$A$3:$CF$200,83,FALSE)</f>
        <v>0</v>
      </c>
      <c r="CG33" s="31">
        <f>VLOOKUP($A33,'Nagradna igra-posiljke 2018'!$A$3:$CF$200,84,FALSE)</f>
        <v>0</v>
      </c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03" s="2" customFormat="1" ht="15">
      <c r="A34" s="50">
        <v>71366</v>
      </c>
      <c r="B34" s="13" t="s">
        <v>132</v>
      </c>
      <c r="C34" s="13" t="s">
        <v>205</v>
      </c>
      <c r="D34" s="42">
        <v>6783</v>
      </c>
      <c r="E34" s="42">
        <v>51884</v>
      </c>
      <c r="F34" s="46">
        <f>E34/E$1</f>
        <v>1.1255396229689567</v>
      </c>
      <c r="G34" s="47">
        <f>D34*F34</f>
        <v>7634.5352625984333</v>
      </c>
      <c r="H34" s="46">
        <f>+J34/D34</f>
        <v>8.1925401739643231</v>
      </c>
      <c r="I34" s="49">
        <f>+H34/F34</f>
        <v>7.2787665638584809</v>
      </c>
      <c r="J34" s="44">
        <f>10*K34</f>
        <v>55570</v>
      </c>
      <c r="K34" s="44">
        <f>+SUM(L34:CG34)</f>
        <v>5557</v>
      </c>
      <c r="L34" s="31">
        <f>VLOOKUP(A34,'Nagradna igra-posiljke 2018'!$A$3:$W$200,11,FALSE)</f>
        <v>0</v>
      </c>
      <c r="M34" s="31">
        <f>VLOOKUP(A34,'Nagradna igra-posiljke 2018'!$A$3:$W$200,12,FALSE)</f>
        <v>0</v>
      </c>
      <c r="N34" s="31">
        <f>VLOOKUP(A34,'Nagradna igra-posiljke 2018'!$A$3:$W$200,13,FALSE)</f>
        <v>0</v>
      </c>
      <c r="O34" s="31">
        <f>VLOOKUP(A34,'Nagradna igra-posiljke 2018'!$A$3:$W$200,14,FALSE)</f>
        <v>0</v>
      </c>
      <c r="P34" s="31">
        <f>VLOOKUP(A34,'Nagradna igra-posiljke 2018'!$A$3:$W$200,15,FALSE)</f>
        <v>1</v>
      </c>
      <c r="Q34" s="31">
        <f>VLOOKUP(A34,'Nagradna igra-posiljke 2018'!$A$3:$W$200,16,FALSE)</f>
        <v>0</v>
      </c>
      <c r="R34" s="31">
        <f>VLOOKUP(A34,'Nagradna igra-posiljke 2018'!$A$3:$W$200,17,FALSE)</f>
        <v>3</v>
      </c>
      <c r="S34" s="31">
        <f>VLOOKUP(A34,'Nagradna igra-posiljke 2018'!$A$3:$W$200,18,FALSE)</f>
        <v>15</v>
      </c>
      <c r="T34" s="31">
        <f>VLOOKUP(A34,'Nagradna igra-posiljke 2018'!$A$3:$W$200,19,FALSE)</f>
        <v>8</v>
      </c>
      <c r="U34" s="31">
        <f>VLOOKUP(A34,'Nagradna igra-posiljke 2018'!$A$3:$W$200,20,FALSE)</f>
        <v>40</v>
      </c>
      <c r="V34" s="31">
        <f>VLOOKUP(A34,'Nagradna igra-posiljke 2018'!$A$3:$W$200,21,FALSE)</f>
        <v>35</v>
      </c>
      <c r="W34" s="31">
        <f>VLOOKUP(A34,'Nagradna igra-posiljke 2018'!$A$3:$W$200,22,FALSE)</f>
        <v>24</v>
      </c>
      <c r="X34" s="31">
        <f>VLOOKUP(A34,'Nagradna igra-posiljke 2018'!$A$3:$W$200,23,FALSE)</f>
        <v>44</v>
      </c>
      <c r="Y34" s="31">
        <f>VLOOKUP(A34,'Nagradna igra-posiljke 2018'!$A$3:$CF$200,24,FALSE)</f>
        <v>151</v>
      </c>
      <c r="Z34" s="31">
        <f>VLOOKUP(A34,'Nagradna igra-posiljke 2018'!$A$3:$CF$200,25,FALSE)</f>
        <v>54</v>
      </c>
      <c r="AA34" s="31">
        <f>VLOOKUP(A34,'Nagradna igra-posiljke 2018'!$A$3:$CF$200,26,FALSE)</f>
        <v>122</v>
      </c>
      <c r="AB34" s="31">
        <f>VLOOKUP(A34,'Nagradna igra-posiljke 2018'!$A$3:$CF$200,27,FALSE)</f>
        <v>82</v>
      </c>
      <c r="AC34" s="31">
        <f>VLOOKUP(A34,'Nagradna igra-posiljke 2018'!$A$3:$CF$200,28,FALSE)</f>
        <v>150</v>
      </c>
      <c r="AD34" s="31">
        <f>VLOOKUP(A34,'Nagradna igra-posiljke 2018'!$A$3:$CF$200,29,FALSE)</f>
        <v>120</v>
      </c>
      <c r="AE34" s="31">
        <f>VLOOKUP(A34,'Nagradna igra-posiljke 2018'!$A$3:$CF$200,30,FALSE)</f>
        <v>200</v>
      </c>
      <c r="AF34" s="31">
        <f>VLOOKUP(A34,'Nagradna igra-posiljke 2018'!$A$3:$CF$200,31,FALSE)</f>
        <v>205</v>
      </c>
      <c r="AG34" s="31">
        <f>VLOOKUP($A34,'Nagradna igra-posiljke 2018'!$A$3:$CF$200,32,FALSE)</f>
        <v>233</v>
      </c>
      <c r="AH34" s="31">
        <f>VLOOKUP($A34,'Nagradna igra-posiljke 2018'!$A$3:$CF$200,33,FALSE)</f>
        <v>120</v>
      </c>
      <c r="AI34" s="31">
        <f>VLOOKUP($A34,'Nagradna igra-posiljke 2018'!$A$3:$CF$200,34,FALSE)</f>
        <v>134</v>
      </c>
      <c r="AJ34" s="31">
        <f>VLOOKUP($A34,'Nagradna igra-posiljke 2018'!$A$3:$CF$200,35,FALSE)</f>
        <v>57</v>
      </c>
      <c r="AK34" s="31">
        <f>VLOOKUP($A34,'Nagradna igra-posiljke 2018'!$A$3:$CF$200,36,FALSE)</f>
        <v>150</v>
      </c>
      <c r="AL34" s="31">
        <f>VLOOKUP($A34,'Nagradna igra-posiljke 2018'!$A$3:$CF$200,37,FALSE)</f>
        <v>169</v>
      </c>
      <c r="AM34" s="31">
        <f>VLOOKUP($A34,'Nagradna igra-posiljke 2018'!$A$3:$CF$200,38,FALSE)</f>
        <v>120</v>
      </c>
      <c r="AN34" s="31">
        <f>VLOOKUP($A34,'Nagradna igra-posiljke 2018'!$A$3:$CF$200,39,FALSE)</f>
        <v>253</v>
      </c>
      <c r="AO34" s="31">
        <f>VLOOKUP($A34,'Nagradna igra-posiljke 2018'!$A$3:$CF$200,40,FALSE)</f>
        <v>220</v>
      </c>
      <c r="AP34" s="31">
        <f>VLOOKUP($A34,'Nagradna igra-posiljke 2018'!$A$3:$CF$200,41,FALSE)</f>
        <v>2</v>
      </c>
      <c r="AQ34" s="31">
        <f>VLOOKUP($A34,'Nagradna igra-posiljke 2018'!$A$3:$CF$200,42,FALSE)</f>
        <v>202</v>
      </c>
      <c r="AR34" s="31">
        <f>VLOOKUP($A34,'Nagradna igra-posiljke 2018'!$A$3:$CF$200,43,FALSE)</f>
        <v>200</v>
      </c>
      <c r="AS34" s="31">
        <f>VLOOKUP($A34,'Nagradna igra-posiljke 2018'!$A$3:$CF$200,44,FALSE)</f>
        <v>356</v>
      </c>
      <c r="AT34" s="31">
        <f>VLOOKUP($A34,'Nagradna igra-posiljke 2018'!$A$3:$CF$200,45,FALSE)</f>
        <v>201</v>
      </c>
      <c r="AU34" s="31">
        <f>VLOOKUP($A34,'Nagradna igra-posiljke 2018'!$A$3:$CF$200,46,FALSE)</f>
        <v>264</v>
      </c>
      <c r="AV34" s="31">
        <f>VLOOKUP($A34,'Nagradna igra-posiljke 2018'!$A$3:$CF$200,47,FALSE)</f>
        <v>48</v>
      </c>
      <c r="AW34" s="31">
        <f>VLOOKUP($A34,'Nagradna igra-posiljke 2018'!$A$3:$CF$200,48,FALSE)</f>
        <v>251</v>
      </c>
      <c r="AX34" s="31">
        <f>VLOOKUP($A34,'Nagradna igra-posiljke 2018'!$A$3:$CF$200,49,FALSE)</f>
        <v>273</v>
      </c>
      <c r="AY34" s="31">
        <f>VLOOKUP($A34,'Nagradna igra-posiljke 2018'!$A$3:$CF$200,50,FALSE)</f>
        <v>201</v>
      </c>
      <c r="AZ34" s="31">
        <f>VLOOKUP($A34,'Nagradna igra-posiljke 2018'!$A$3:$CF$200,51,FALSE)</f>
        <v>497</v>
      </c>
      <c r="BA34" s="31">
        <f>VLOOKUP($A34,'Nagradna igra-posiljke 2018'!$A$3:$CF$200,52,FALSE)</f>
        <v>120</v>
      </c>
      <c r="BB34" s="31">
        <f>VLOOKUP($A34,'Nagradna igra-posiljke 2018'!$A$3:$CF$200,53,FALSE)</f>
        <v>145</v>
      </c>
      <c r="BC34" s="31">
        <f>VLOOKUP($A34,'Nagradna igra-posiljke 2018'!$A$3:$CF$200,54,FALSE)</f>
        <v>87</v>
      </c>
      <c r="BD34" s="31">
        <f>VLOOKUP($A34,'Nagradna igra-posiljke 2018'!$A$3:$CF$200,55,FALSE)</f>
        <v>0</v>
      </c>
      <c r="BE34" s="31">
        <f>VLOOKUP($A34,'Nagradna igra-posiljke 2018'!$A$3:$CF$200,56,FALSE)</f>
        <v>0</v>
      </c>
      <c r="BF34" s="31">
        <f>VLOOKUP($A34,'Nagradna igra-posiljke 2018'!$A$3:$CF$200,57,FALSE)</f>
        <v>0</v>
      </c>
      <c r="BG34" s="31">
        <f>VLOOKUP($A34,'Nagradna igra-posiljke 2018'!$A$3:$CF$200,58,FALSE)</f>
        <v>0</v>
      </c>
      <c r="BH34" s="31">
        <f>VLOOKUP($A34,'Nagradna igra-posiljke 2018'!$A$3:$CF$200,59,FALSE)</f>
        <v>0</v>
      </c>
      <c r="BI34" s="31">
        <f>VLOOKUP($A34,'Nagradna igra-posiljke 2018'!$A$3:$CF$200,60,FALSE)</f>
        <v>0</v>
      </c>
      <c r="BJ34" s="31">
        <f>VLOOKUP($A34,'Nagradna igra-posiljke 2018'!$A$3:$CF$200,61,FALSE)</f>
        <v>0</v>
      </c>
      <c r="BK34" s="31">
        <f>VLOOKUP($A34,'Nagradna igra-posiljke 2018'!$A$3:$CF$200,62,FALSE)</f>
        <v>0</v>
      </c>
      <c r="BL34" s="31">
        <f>VLOOKUP($A34,'Nagradna igra-posiljke 2018'!$A$3:$CF$200,63,FALSE)</f>
        <v>0</v>
      </c>
      <c r="BM34" s="31">
        <f>VLOOKUP($A34,'Nagradna igra-posiljke 2018'!$A$3:$CF$200,64,FALSE)</f>
        <v>0</v>
      </c>
      <c r="BN34" s="31">
        <f>VLOOKUP($A34,'Nagradna igra-posiljke 2018'!$A$3:$CF$200,65,FALSE)</f>
        <v>0</v>
      </c>
      <c r="BO34" s="31">
        <f>VLOOKUP($A34,'Nagradna igra-posiljke 2018'!$A$3:$CF$200,66,FALSE)</f>
        <v>0</v>
      </c>
      <c r="BP34" s="31">
        <f>VLOOKUP($A34,'Nagradna igra-posiljke 2018'!$A$3:$CF$200,67,FALSE)</f>
        <v>0</v>
      </c>
      <c r="BQ34" s="31">
        <f>VLOOKUP($A34,'Nagradna igra-posiljke 2018'!$A$3:$CF$200,68,FALSE)</f>
        <v>0</v>
      </c>
      <c r="BR34" s="31">
        <f>VLOOKUP($A34,'Nagradna igra-posiljke 2018'!$A$3:$CF$200,69,FALSE)</f>
        <v>0</v>
      </c>
      <c r="BS34" s="31">
        <f>VLOOKUP($A34,'Nagradna igra-posiljke 2018'!$A$3:$CF$200,70,FALSE)</f>
        <v>0</v>
      </c>
      <c r="BT34" s="31">
        <f>VLOOKUP($A34,'Nagradna igra-posiljke 2018'!$A$3:$CF$200,71,FALSE)</f>
        <v>0</v>
      </c>
      <c r="BU34" s="31">
        <f>VLOOKUP($A34,'Nagradna igra-posiljke 2018'!$A$3:$CF$200,72,FALSE)</f>
        <v>0</v>
      </c>
      <c r="BV34" s="31">
        <f>VLOOKUP($A34,'Nagradna igra-posiljke 2018'!$A$3:$CF$200,73,FALSE)</f>
        <v>0</v>
      </c>
      <c r="BW34" s="31">
        <f>VLOOKUP($A34,'Nagradna igra-posiljke 2018'!$A$3:$CF$200,74,FALSE)</f>
        <v>0</v>
      </c>
      <c r="BX34" s="31">
        <f>VLOOKUP($A34,'Nagradna igra-posiljke 2018'!$A$3:$CF$200,75,FALSE)</f>
        <v>0</v>
      </c>
      <c r="BY34" s="31">
        <f>VLOOKUP($A34,'Nagradna igra-posiljke 2018'!$A$3:$CF$200,76,FALSE)</f>
        <v>0</v>
      </c>
      <c r="BZ34" s="31">
        <f>VLOOKUP($A34,'Nagradna igra-posiljke 2018'!$A$3:$CF$200,77,FALSE)</f>
        <v>0</v>
      </c>
      <c r="CA34" s="31">
        <f>VLOOKUP($A34,'Nagradna igra-posiljke 2018'!$A$3:$CF$200,78,FALSE)</f>
        <v>0</v>
      </c>
      <c r="CB34" s="31">
        <f>VLOOKUP($A34,'Nagradna igra-posiljke 2018'!$A$3:$CF$200,79,FALSE)</f>
        <v>0</v>
      </c>
      <c r="CC34" s="31">
        <f>VLOOKUP($A34,'Nagradna igra-posiljke 2018'!$A$3:$CF$200,80,FALSE)</f>
        <v>0</v>
      </c>
      <c r="CD34" s="31">
        <f>VLOOKUP($A34,'Nagradna igra-posiljke 2018'!$A$3:$CF$200,81,FALSE)</f>
        <v>0</v>
      </c>
      <c r="CE34" s="31">
        <f>VLOOKUP($A34,'Nagradna igra-posiljke 2018'!$A$3:$CF$200,82,FALSE)</f>
        <v>0</v>
      </c>
      <c r="CF34" s="31">
        <f>VLOOKUP($A34,'Nagradna igra-posiljke 2018'!$A$3:$CF$200,83,FALSE)</f>
        <v>0</v>
      </c>
      <c r="CG34" s="31">
        <f>VLOOKUP($A34,'Nagradna igra-posiljke 2018'!$A$3:$CF$200,84,FALSE)</f>
        <v>0</v>
      </c>
    </row>
    <row r="35" spans="1:203" s="3" customFormat="1" ht="15">
      <c r="A35" s="50">
        <v>70696</v>
      </c>
      <c r="B35" s="13" t="s">
        <v>79</v>
      </c>
      <c r="C35" s="13" t="s">
        <v>205</v>
      </c>
      <c r="D35" s="42">
        <v>13851</v>
      </c>
      <c r="E35" s="42">
        <v>33967</v>
      </c>
      <c r="F35" s="46">
        <f>E35/E$1</f>
        <v>0.736859231620279</v>
      </c>
      <c r="G35" s="47">
        <f>D35*F35</f>
        <v>10206.237217172484</v>
      </c>
      <c r="H35" s="46">
        <f>+J35/D35</f>
        <v>5.3469063605515847</v>
      </c>
      <c r="I35" s="49">
        <f>+H35/F35</f>
        <v>7.2563471163878583</v>
      </c>
      <c r="J35" s="44">
        <f>10*K35</f>
        <v>74060</v>
      </c>
      <c r="K35" s="44">
        <f>+SUM(L35:CG35)</f>
        <v>7406</v>
      </c>
      <c r="L35" s="31">
        <f>VLOOKUP(A35,'Nagradna igra-posiljke 2018'!$A$3:$W$200,11,FALSE)</f>
        <v>0</v>
      </c>
      <c r="M35" s="31">
        <f>VLOOKUP(A35,'Nagradna igra-posiljke 2018'!$A$3:$W$200,12,FALSE)</f>
        <v>1</v>
      </c>
      <c r="N35" s="31">
        <f>VLOOKUP(A35,'Nagradna igra-posiljke 2018'!$A$3:$W$200,13,FALSE)</f>
        <v>0</v>
      </c>
      <c r="O35" s="31">
        <f>VLOOKUP(A35,'Nagradna igra-posiljke 2018'!$A$3:$W$200,14,FALSE)</f>
        <v>5</v>
      </c>
      <c r="P35" s="31">
        <f>VLOOKUP(A35,'Nagradna igra-posiljke 2018'!$A$3:$W$200,15,FALSE)</f>
        <v>2</v>
      </c>
      <c r="Q35" s="31">
        <f>VLOOKUP(A35,'Nagradna igra-posiljke 2018'!$A$3:$W$200,16,FALSE)</f>
        <v>5</v>
      </c>
      <c r="R35" s="31">
        <f>VLOOKUP(A35,'Nagradna igra-posiljke 2018'!$A$3:$W$200,17,FALSE)</f>
        <v>15</v>
      </c>
      <c r="S35" s="31">
        <f>VLOOKUP(A35,'Nagradna igra-posiljke 2018'!$A$3:$W$200,18,FALSE)</f>
        <v>36</v>
      </c>
      <c r="T35" s="31">
        <f>VLOOKUP(A35,'Nagradna igra-posiljke 2018'!$A$3:$W$200,19,FALSE)</f>
        <v>20</v>
      </c>
      <c r="U35" s="31">
        <f>VLOOKUP(A35,'Nagradna igra-posiljke 2018'!$A$3:$W$200,20,FALSE)</f>
        <v>57</v>
      </c>
      <c r="V35" s="31">
        <f>VLOOKUP(A35,'Nagradna igra-posiljke 2018'!$A$3:$W$200,21,FALSE)</f>
        <v>103</v>
      </c>
      <c r="W35" s="31">
        <f>VLOOKUP(A35,'Nagradna igra-posiljke 2018'!$A$3:$W$200,22,FALSE)</f>
        <v>61</v>
      </c>
      <c r="X35" s="31">
        <f>VLOOKUP(A35,'Nagradna igra-posiljke 2018'!$A$3:$W$200,23,FALSE)</f>
        <v>26</v>
      </c>
      <c r="Y35" s="31">
        <f>VLOOKUP(A35,'Nagradna igra-posiljke 2018'!$A$3:$CF$200,24,FALSE)</f>
        <v>126</v>
      </c>
      <c r="Z35" s="31">
        <f>VLOOKUP(A35,'Nagradna igra-posiljke 2018'!$A$3:$CF$200,25,FALSE)</f>
        <v>80</v>
      </c>
      <c r="AA35" s="31">
        <f>VLOOKUP(A35,'Nagradna igra-posiljke 2018'!$A$3:$CF$200,26,FALSE)</f>
        <v>150</v>
      </c>
      <c r="AB35" s="31">
        <f>VLOOKUP(A35,'Nagradna igra-posiljke 2018'!$A$3:$CF$200,27,FALSE)</f>
        <v>138</v>
      </c>
      <c r="AC35" s="31">
        <f>VLOOKUP(A35,'Nagradna igra-posiljke 2018'!$A$3:$CF$200,28,FALSE)</f>
        <v>176</v>
      </c>
      <c r="AD35" s="31">
        <f>VLOOKUP(A35,'Nagradna igra-posiljke 2018'!$A$3:$CF$200,29,FALSE)</f>
        <v>27</v>
      </c>
      <c r="AE35" s="31">
        <f>VLOOKUP(A35,'Nagradna igra-posiljke 2018'!$A$3:$CF$200,30,FALSE)</f>
        <v>130</v>
      </c>
      <c r="AF35" s="31">
        <f>VLOOKUP(A35,'Nagradna igra-posiljke 2018'!$A$3:$CF$200,31,FALSE)</f>
        <v>451</v>
      </c>
      <c r="AG35" s="31">
        <f>VLOOKUP($A35,'Nagradna igra-posiljke 2018'!$A$3:$CF$200,32,FALSE)</f>
        <v>195</v>
      </c>
      <c r="AH35" s="31">
        <f>VLOOKUP($A35,'Nagradna igra-posiljke 2018'!$A$3:$CF$200,33,FALSE)</f>
        <v>500</v>
      </c>
      <c r="AI35" s="31">
        <f>VLOOKUP($A35,'Nagradna igra-posiljke 2018'!$A$3:$CF$200,34,FALSE)</f>
        <v>153</v>
      </c>
      <c r="AJ35" s="31">
        <f>VLOOKUP($A35,'Nagradna igra-posiljke 2018'!$A$3:$CF$200,35,FALSE)</f>
        <v>19</v>
      </c>
      <c r="AK35" s="31">
        <f>VLOOKUP($A35,'Nagradna igra-posiljke 2018'!$A$3:$CF$200,36,FALSE)</f>
        <v>202</v>
      </c>
      <c r="AL35" s="31">
        <f>VLOOKUP($A35,'Nagradna igra-posiljke 2018'!$A$3:$CF$200,37,FALSE)</f>
        <v>209</v>
      </c>
      <c r="AM35" s="31">
        <f>VLOOKUP($A35,'Nagradna igra-posiljke 2018'!$A$3:$CF$200,38,FALSE)</f>
        <v>199</v>
      </c>
      <c r="AN35" s="31">
        <f>VLOOKUP($A35,'Nagradna igra-posiljke 2018'!$A$3:$CF$200,39,FALSE)</f>
        <v>294</v>
      </c>
      <c r="AO35" s="31">
        <f>VLOOKUP($A35,'Nagradna igra-posiljke 2018'!$A$3:$CF$200,40,FALSE)</f>
        <v>213</v>
      </c>
      <c r="AP35" s="31">
        <f>VLOOKUP($A35,'Nagradna igra-posiljke 2018'!$A$3:$CF$200,41,FALSE)</f>
        <v>60</v>
      </c>
      <c r="AQ35" s="31">
        <f>VLOOKUP($A35,'Nagradna igra-posiljke 2018'!$A$3:$CF$200,42,FALSE)</f>
        <v>273</v>
      </c>
      <c r="AR35" s="31">
        <f>VLOOKUP($A35,'Nagradna igra-posiljke 2018'!$A$3:$CF$200,43,FALSE)</f>
        <v>268</v>
      </c>
      <c r="AS35" s="31">
        <f>VLOOKUP($A35,'Nagradna igra-posiljke 2018'!$A$3:$CF$200,44,FALSE)</f>
        <v>328</v>
      </c>
      <c r="AT35" s="31">
        <f>VLOOKUP($A35,'Nagradna igra-posiljke 2018'!$A$3:$CF$200,45,FALSE)</f>
        <v>372</v>
      </c>
      <c r="AU35" s="31">
        <f>VLOOKUP($A35,'Nagradna igra-posiljke 2018'!$A$3:$CF$200,46,FALSE)</f>
        <v>342</v>
      </c>
      <c r="AV35" s="31">
        <f>VLOOKUP($A35,'Nagradna igra-posiljke 2018'!$A$3:$CF$200,47,FALSE)</f>
        <v>44</v>
      </c>
      <c r="AW35" s="31">
        <f>VLOOKUP($A35,'Nagradna igra-posiljke 2018'!$A$3:$CF$200,48,FALSE)</f>
        <v>220</v>
      </c>
      <c r="AX35" s="31">
        <f>VLOOKUP($A35,'Nagradna igra-posiljke 2018'!$A$3:$CF$200,49,FALSE)</f>
        <v>364</v>
      </c>
      <c r="AY35" s="31">
        <f>VLOOKUP($A35,'Nagradna igra-posiljke 2018'!$A$3:$CF$200,50,FALSE)</f>
        <v>423</v>
      </c>
      <c r="AZ35" s="31">
        <f>VLOOKUP($A35,'Nagradna igra-posiljke 2018'!$A$3:$CF$200,51,FALSE)</f>
        <v>482</v>
      </c>
      <c r="BA35" s="31">
        <f>VLOOKUP($A35,'Nagradna igra-posiljke 2018'!$A$3:$CF$200,52,FALSE)</f>
        <v>271</v>
      </c>
      <c r="BB35" s="31">
        <f>VLOOKUP($A35,'Nagradna igra-posiljke 2018'!$A$3:$CF$200,53,FALSE)</f>
        <v>192</v>
      </c>
      <c r="BC35" s="31">
        <f>VLOOKUP($A35,'Nagradna igra-posiljke 2018'!$A$3:$CF$200,54,FALSE)</f>
        <v>174</v>
      </c>
      <c r="BD35" s="31">
        <f>VLOOKUP($A35,'Nagradna igra-posiljke 2018'!$A$3:$CF$200,55,FALSE)</f>
        <v>0</v>
      </c>
      <c r="BE35" s="31">
        <f>VLOOKUP($A35,'Nagradna igra-posiljke 2018'!$A$3:$CF$200,56,FALSE)</f>
        <v>0</v>
      </c>
      <c r="BF35" s="31">
        <f>VLOOKUP($A35,'Nagradna igra-posiljke 2018'!$A$3:$CF$200,57,FALSE)</f>
        <v>0</v>
      </c>
      <c r="BG35" s="31">
        <f>VLOOKUP($A35,'Nagradna igra-posiljke 2018'!$A$3:$CF$200,58,FALSE)</f>
        <v>0</v>
      </c>
      <c r="BH35" s="31">
        <f>VLOOKUP($A35,'Nagradna igra-posiljke 2018'!$A$3:$CF$200,59,FALSE)</f>
        <v>0</v>
      </c>
      <c r="BI35" s="31">
        <f>VLOOKUP($A35,'Nagradna igra-posiljke 2018'!$A$3:$CF$200,60,FALSE)</f>
        <v>0</v>
      </c>
      <c r="BJ35" s="31">
        <f>VLOOKUP($A35,'Nagradna igra-posiljke 2018'!$A$3:$CF$200,61,FALSE)</f>
        <v>0</v>
      </c>
      <c r="BK35" s="31">
        <f>VLOOKUP($A35,'Nagradna igra-posiljke 2018'!$A$3:$CF$200,62,FALSE)</f>
        <v>0</v>
      </c>
      <c r="BL35" s="31">
        <f>VLOOKUP($A35,'Nagradna igra-posiljke 2018'!$A$3:$CF$200,63,FALSE)</f>
        <v>0</v>
      </c>
      <c r="BM35" s="31">
        <f>VLOOKUP($A35,'Nagradna igra-posiljke 2018'!$A$3:$CF$200,64,FALSE)</f>
        <v>0</v>
      </c>
      <c r="BN35" s="31">
        <f>VLOOKUP($A35,'Nagradna igra-posiljke 2018'!$A$3:$CF$200,65,FALSE)</f>
        <v>0</v>
      </c>
      <c r="BO35" s="31">
        <f>VLOOKUP($A35,'Nagradna igra-posiljke 2018'!$A$3:$CF$200,66,FALSE)</f>
        <v>0</v>
      </c>
      <c r="BP35" s="31">
        <f>VLOOKUP($A35,'Nagradna igra-posiljke 2018'!$A$3:$CF$200,67,FALSE)</f>
        <v>0</v>
      </c>
      <c r="BQ35" s="31">
        <f>VLOOKUP($A35,'Nagradna igra-posiljke 2018'!$A$3:$CF$200,68,FALSE)</f>
        <v>0</v>
      </c>
      <c r="BR35" s="31">
        <f>VLOOKUP($A35,'Nagradna igra-posiljke 2018'!$A$3:$CF$200,69,FALSE)</f>
        <v>0</v>
      </c>
      <c r="BS35" s="31">
        <f>VLOOKUP($A35,'Nagradna igra-posiljke 2018'!$A$3:$CF$200,70,FALSE)</f>
        <v>0</v>
      </c>
      <c r="BT35" s="31">
        <f>VLOOKUP($A35,'Nagradna igra-posiljke 2018'!$A$3:$CF$200,71,FALSE)</f>
        <v>0</v>
      </c>
      <c r="BU35" s="31">
        <f>VLOOKUP($A35,'Nagradna igra-posiljke 2018'!$A$3:$CF$200,72,FALSE)</f>
        <v>0</v>
      </c>
      <c r="BV35" s="31">
        <f>VLOOKUP($A35,'Nagradna igra-posiljke 2018'!$A$3:$CF$200,73,FALSE)</f>
        <v>0</v>
      </c>
      <c r="BW35" s="31">
        <f>VLOOKUP($A35,'Nagradna igra-posiljke 2018'!$A$3:$CF$200,74,FALSE)</f>
        <v>0</v>
      </c>
      <c r="BX35" s="31">
        <f>VLOOKUP($A35,'Nagradna igra-posiljke 2018'!$A$3:$CF$200,75,FALSE)</f>
        <v>0</v>
      </c>
      <c r="BY35" s="31">
        <f>VLOOKUP($A35,'Nagradna igra-posiljke 2018'!$A$3:$CF$200,76,FALSE)</f>
        <v>0</v>
      </c>
      <c r="BZ35" s="31">
        <f>VLOOKUP($A35,'Nagradna igra-posiljke 2018'!$A$3:$CF$200,77,FALSE)</f>
        <v>0</v>
      </c>
      <c r="CA35" s="31">
        <f>VLOOKUP($A35,'Nagradna igra-posiljke 2018'!$A$3:$CF$200,78,FALSE)</f>
        <v>0</v>
      </c>
      <c r="CB35" s="31">
        <f>VLOOKUP($A35,'Nagradna igra-posiljke 2018'!$A$3:$CF$200,79,FALSE)</f>
        <v>0</v>
      </c>
      <c r="CC35" s="31">
        <f>VLOOKUP($A35,'Nagradna igra-posiljke 2018'!$A$3:$CF$200,80,FALSE)</f>
        <v>0</v>
      </c>
      <c r="CD35" s="31">
        <f>VLOOKUP($A35,'Nagradna igra-posiljke 2018'!$A$3:$CF$200,81,FALSE)</f>
        <v>0</v>
      </c>
      <c r="CE35" s="31">
        <f>VLOOKUP($A35,'Nagradna igra-posiljke 2018'!$A$3:$CF$200,82,FALSE)</f>
        <v>0</v>
      </c>
      <c r="CF35" s="31">
        <f>VLOOKUP($A35,'Nagradna igra-posiljke 2018'!$A$3:$CF$200,83,FALSE)</f>
        <v>0</v>
      </c>
      <c r="CG35" s="31">
        <f>VLOOKUP($A35,'Nagradna igra-posiljke 2018'!$A$3:$CF$200,84,FALSE)</f>
        <v>0</v>
      </c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</row>
    <row r="36" spans="1:203" s="2" customFormat="1" ht="15">
      <c r="A36" s="50">
        <v>70807</v>
      </c>
      <c r="B36" s="13" t="s">
        <v>80</v>
      </c>
      <c r="C36" s="13" t="s">
        <v>205</v>
      </c>
      <c r="D36" s="42">
        <v>10402</v>
      </c>
      <c r="E36" s="42">
        <v>26822</v>
      </c>
      <c r="F36" s="46">
        <f>E36/E$1</f>
        <v>0.58185999088877804</v>
      </c>
      <c r="G36" s="47">
        <f>D36*F36</f>
        <v>6052.5076252250692</v>
      </c>
      <c r="H36" s="46">
        <f>+J36/D36</f>
        <v>4.1780426840992115</v>
      </c>
      <c r="I36" s="49">
        <f>+H36/F36</f>
        <v>7.1804948776721105</v>
      </c>
      <c r="J36" s="44">
        <f>10*K36</f>
        <v>43460</v>
      </c>
      <c r="K36" s="44">
        <f>+SUM(L36:CG36)</f>
        <v>4346</v>
      </c>
      <c r="L36" s="31">
        <f>VLOOKUP(A36,'Nagradna igra-posiljke 2018'!$A$3:$W$200,11,FALSE)</f>
        <v>0</v>
      </c>
      <c r="M36" s="31">
        <f>VLOOKUP(A36,'Nagradna igra-posiljke 2018'!$A$3:$W$200,12,FALSE)</f>
        <v>2</v>
      </c>
      <c r="N36" s="31">
        <f>VLOOKUP(A36,'Nagradna igra-posiljke 2018'!$A$3:$W$200,13,FALSE)</f>
        <v>0</v>
      </c>
      <c r="O36" s="31">
        <f>VLOOKUP(A36,'Nagradna igra-posiljke 2018'!$A$3:$W$200,14,FALSE)</f>
        <v>3</v>
      </c>
      <c r="P36" s="31">
        <f>VLOOKUP(A36,'Nagradna igra-posiljke 2018'!$A$3:$W$200,15,FALSE)</f>
        <v>0</v>
      </c>
      <c r="Q36" s="31">
        <f>VLOOKUP(A36,'Nagradna igra-posiljke 2018'!$A$3:$W$200,16,FALSE)</f>
        <v>4</v>
      </c>
      <c r="R36" s="31">
        <f>VLOOKUP(A36,'Nagradna igra-posiljke 2018'!$A$3:$W$200,17,FALSE)</f>
        <v>33</v>
      </c>
      <c r="S36" s="31">
        <f>VLOOKUP(A36,'Nagradna igra-posiljke 2018'!$A$3:$W$200,18,FALSE)</f>
        <v>6</v>
      </c>
      <c r="T36" s="31">
        <f>VLOOKUP(A36,'Nagradna igra-posiljke 2018'!$A$3:$W$200,19,FALSE)</f>
        <v>4</v>
      </c>
      <c r="U36" s="31">
        <f>VLOOKUP(A36,'Nagradna igra-posiljke 2018'!$A$3:$W$200,20,FALSE)</f>
        <v>65</v>
      </c>
      <c r="V36" s="31">
        <f>VLOOKUP(A36,'Nagradna igra-posiljke 2018'!$A$3:$W$200,21,FALSE)</f>
        <v>24</v>
      </c>
      <c r="W36" s="31">
        <f>VLOOKUP(A36,'Nagradna igra-posiljke 2018'!$A$3:$W$200,22,FALSE)</f>
        <v>82</v>
      </c>
      <c r="X36" s="31">
        <f>VLOOKUP(A36,'Nagradna igra-posiljke 2018'!$A$3:$W$200,23,FALSE)</f>
        <v>6</v>
      </c>
      <c r="Y36" s="31">
        <f>VLOOKUP(A36,'Nagradna igra-posiljke 2018'!$A$3:$CF$200,24,FALSE)</f>
        <v>107</v>
      </c>
      <c r="Z36" s="31">
        <f>VLOOKUP(A36,'Nagradna igra-posiljke 2018'!$A$3:$CF$200,25,FALSE)</f>
        <v>83</v>
      </c>
      <c r="AA36" s="31">
        <f>VLOOKUP(A36,'Nagradna igra-posiljke 2018'!$A$3:$CF$200,26,FALSE)</f>
        <v>60</v>
      </c>
      <c r="AB36" s="31">
        <f>VLOOKUP(A36,'Nagradna igra-posiljke 2018'!$A$3:$CF$200,27,FALSE)</f>
        <v>86</v>
      </c>
      <c r="AC36" s="31">
        <f>VLOOKUP(A36,'Nagradna igra-posiljke 2018'!$A$3:$CF$200,28,FALSE)</f>
        <v>103</v>
      </c>
      <c r="AD36" s="31">
        <f>VLOOKUP(A36,'Nagradna igra-posiljke 2018'!$A$3:$CF$200,29,FALSE)</f>
        <v>13</v>
      </c>
      <c r="AE36" s="31">
        <f>VLOOKUP(A36,'Nagradna igra-posiljke 2018'!$A$3:$CF$200,30,FALSE)</f>
        <v>139</v>
      </c>
      <c r="AF36" s="31">
        <f>VLOOKUP(A36,'Nagradna igra-posiljke 2018'!$A$3:$CF$200,31,FALSE)</f>
        <v>261</v>
      </c>
      <c r="AG36" s="31">
        <f>VLOOKUP($A36,'Nagradna igra-posiljke 2018'!$A$3:$CF$200,32,FALSE)</f>
        <v>279</v>
      </c>
      <c r="AH36" s="31">
        <f>VLOOKUP($A36,'Nagradna igra-posiljke 2018'!$A$3:$CF$200,33,FALSE)</f>
        <v>282</v>
      </c>
      <c r="AI36" s="31">
        <f>VLOOKUP($A36,'Nagradna igra-posiljke 2018'!$A$3:$CF$200,34,FALSE)</f>
        <v>101</v>
      </c>
      <c r="AJ36" s="31">
        <f>VLOOKUP($A36,'Nagradna igra-posiljke 2018'!$A$3:$CF$200,35,FALSE)</f>
        <v>9</v>
      </c>
      <c r="AK36" s="31">
        <f>VLOOKUP($A36,'Nagradna igra-posiljke 2018'!$A$3:$CF$200,36,FALSE)</f>
        <v>168</v>
      </c>
      <c r="AL36" s="31">
        <f>VLOOKUP($A36,'Nagradna igra-posiljke 2018'!$A$3:$CF$200,37,FALSE)</f>
        <v>76</v>
      </c>
      <c r="AM36" s="31">
        <f>VLOOKUP($A36,'Nagradna igra-posiljke 2018'!$A$3:$CF$200,38,FALSE)</f>
        <v>114</v>
      </c>
      <c r="AN36" s="31">
        <f>VLOOKUP($A36,'Nagradna igra-posiljke 2018'!$A$3:$CF$200,39,FALSE)</f>
        <v>144</v>
      </c>
      <c r="AO36" s="31">
        <f>VLOOKUP($A36,'Nagradna igra-posiljke 2018'!$A$3:$CF$200,40,FALSE)</f>
        <v>136</v>
      </c>
      <c r="AP36" s="31">
        <f>VLOOKUP($A36,'Nagradna igra-posiljke 2018'!$A$3:$CF$200,41,FALSE)</f>
        <v>5</v>
      </c>
      <c r="AQ36" s="31">
        <f>VLOOKUP($A36,'Nagradna igra-posiljke 2018'!$A$3:$CF$200,42,FALSE)</f>
        <v>201</v>
      </c>
      <c r="AR36" s="31">
        <f>VLOOKUP($A36,'Nagradna igra-posiljke 2018'!$A$3:$CF$200,43,FALSE)</f>
        <v>165</v>
      </c>
      <c r="AS36" s="31">
        <f>VLOOKUP($A36,'Nagradna igra-posiljke 2018'!$A$3:$CF$200,44,FALSE)</f>
        <v>203</v>
      </c>
      <c r="AT36" s="31">
        <f>VLOOKUP($A36,'Nagradna igra-posiljke 2018'!$A$3:$CF$200,45,FALSE)</f>
        <v>189</v>
      </c>
      <c r="AU36" s="31">
        <f>VLOOKUP($A36,'Nagradna igra-posiljke 2018'!$A$3:$CF$200,46,FALSE)</f>
        <v>181</v>
      </c>
      <c r="AV36" s="31">
        <f>VLOOKUP($A36,'Nagradna igra-posiljke 2018'!$A$3:$CF$200,47,FALSE)</f>
        <v>31</v>
      </c>
      <c r="AW36" s="31">
        <f>VLOOKUP($A36,'Nagradna igra-posiljke 2018'!$A$3:$CF$200,48,FALSE)</f>
        <v>189</v>
      </c>
      <c r="AX36" s="31">
        <f>VLOOKUP($A36,'Nagradna igra-posiljke 2018'!$A$3:$CF$200,49,FALSE)</f>
        <v>160</v>
      </c>
      <c r="AY36" s="31">
        <f>VLOOKUP($A36,'Nagradna igra-posiljke 2018'!$A$3:$CF$200,50,FALSE)</f>
        <v>206</v>
      </c>
      <c r="AZ36" s="31">
        <f>VLOOKUP($A36,'Nagradna igra-posiljke 2018'!$A$3:$CF$200,51,FALSE)</f>
        <v>252</v>
      </c>
      <c r="BA36" s="31">
        <f>VLOOKUP($A36,'Nagradna igra-posiljke 2018'!$A$3:$CF$200,52,FALSE)</f>
        <v>94</v>
      </c>
      <c r="BB36" s="31">
        <f>VLOOKUP($A36,'Nagradna igra-posiljke 2018'!$A$3:$CF$200,53,FALSE)</f>
        <v>8</v>
      </c>
      <c r="BC36" s="31">
        <f>VLOOKUP($A36,'Nagradna igra-posiljke 2018'!$A$3:$CF$200,54,FALSE)</f>
        <v>72</v>
      </c>
      <c r="BD36" s="31">
        <f>VLOOKUP($A36,'Nagradna igra-posiljke 2018'!$A$3:$CF$200,55,FALSE)</f>
        <v>0</v>
      </c>
      <c r="BE36" s="31">
        <f>VLOOKUP($A36,'Nagradna igra-posiljke 2018'!$A$3:$CF$200,56,FALSE)</f>
        <v>0</v>
      </c>
      <c r="BF36" s="31">
        <f>VLOOKUP($A36,'Nagradna igra-posiljke 2018'!$A$3:$CF$200,57,FALSE)</f>
        <v>0</v>
      </c>
      <c r="BG36" s="31">
        <f>VLOOKUP($A36,'Nagradna igra-posiljke 2018'!$A$3:$CF$200,58,FALSE)</f>
        <v>0</v>
      </c>
      <c r="BH36" s="31">
        <f>VLOOKUP($A36,'Nagradna igra-posiljke 2018'!$A$3:$CF$200,59,FALSE)</f>
        <v>0</v>
      </c>
      <c r="BI36" s="31">
        <f>VLOOKUP($A36,'Nagradna igra-posiljke 2018'!$A$3:$CF$200,60,FALSE)</f>
        <v>0</v>
      </c>
      <c r="BJ36" s="31">
        <f>VLOOKUP($A36,'Nagradna igra-posiljke 2018'!$A$3:$CF$200,61,FALSE)</f>
        <v>0</v>
      </c>
      <c r="BK36" s="31">
        <f>VLOOKUP($A36,'Nagradna igra-posiljke 2018'!$A$3:$CF$200,62,FALSE)</f>
        <v>0</v>
      </c>
      <c r="BL36" s="31">
        <f>VLOOKUP($A36,'Nagradna igra-posiljke 2018'!$A$3:$CF$200,63,FALSE)</f>
        <v>0</v>
      </c>
      <c r="BM36" s="31">
        <f>VLOOKUP($A36,'Nagradna igra-posiljke 2018'!$A$3:$CF$200,64,FALSE)</f>
        <v>0</v>
      </c>
      <c r="BN36" s="31">
        <f>VLOOKUP($A36,'Nagradna igra-posiljke 2018'!$A$3:$CF$200,65,FALSE)</f>
        <v>0</v>
      </c>
      <c r="BO36" s="31">
        <f>VLOOKUP($A36,'Nagradna igra-posiljke 2018'!$A$3:$CF$200,66,FALSE)</f>
        <v>0</v>
      </c>
      <c r="BP36" s="31">
        <f>VLOOKUP($A36,'Nagradna igra-posiljke 2018'!$A$3:$CF$200,67,FALSE)</f>
        <v>0</v>
      </c>
      <c r="BQ36" s="31">
        <f>VLOOKUP($A36,'Nagradna igra-posiljke 2018'!$A$3:$CF$200,68,FALSE)</f>
        <v>0</v>
      </c>
      <c r="BR36" s="31">
        <f>VLOOKUP($A36,'Nagradna igra-posiljke 2018'!$A$3:$CF$200,69,FALSE)</f>
        <v>0</v>
      </c>
      <c r="BS36" s="31">
        <f>VLOOKUP($A36,'Nagradna igra-posiljke 2018'!$A$3:$CF$200,70,FALSE)</f>
        <v>0</v>
      </c>
      <c r="BT36" s="31">
        <f>VLOOKUP($A36,'Nagradna igra-posiljke 2018'!$A$3:$CF$200,71,FALSE)</f>
        <v>0</v>
      </c>
      <c r="BU36" s="31">
        <f>VLOOKUP($A36,'Nagradna igra-posiljke 2018'!$A$3:$CF$200,72,FALSE)</f>
        <v>0</v>
      </c>
      <c r="BV36" s="31">
        <f>VLOOKUP($A36,'Nagradna igra-posiljke 2018'!$A$3:$CF$200,73,FALSE)</f>
        <v>0</v>
      </c>
      <c r="BW36" s="31">
        <f>VLOOKUP($A36,'Nagradna igra-posiljke 2018'!$A$3:$CF$200,74,FALSE)</f>
        <v>0</v>
      </c>
      <c r="BX36" s="31">
        <f>VLOOKUP($A36,'Nagradna igra-posiljke 2018'!$A$3:$CF$200,75,FALSE)</f>
        <v>0</v>
      </c>
      <c r="BY36" s="31">
        <f>VLOOKUP($A36,'Nagradna igra-posiljke 2018'!$A$3:$CF$200,76,FALSE)</f>
        <v>0</v>
      </c>
      <c r="BZ36" s="31">
        <f>VLOOKUP($A36,'Nagradna igra-posiljke 2018'!$A$3:$CF$200,77,FALSE)</f>
        <v>0</v>
      </c>
      <c r="CA36" s="31">
        <f>VLOOKUP($A36,'Nagradna igra-posiljke 2018'!$A$3:$CF$200,78,FALSE)</f>
        <v>0</v>
      </c>
      <c r="CB36" s="31">
        <f>VLOOKUP($A36,'Nagradna igra-posiljke 2018'!$A$3:$CF$200,79,FALSE)</f>
        <v>0</v>
      </c>
      <c r="CC36" s="31">
        <f>VLOOKUP($A36,'Nagradna igra-posiljke 2018'!$A$3:$CF$200,80,FALSE)</f>
        <v>0</v>
      </c>
      <c r="CD36" s="31">
        <f>VLOOKUP($A36,'Nagradna igra-posiljke 2018'!$A$3:$CF$200,81,FALSE)</f>
        <v>0</v>
      </c>
      <c r="CE36" s="31">
        <f>VLOOKUP($A36,'Nagradna igra-posiljke 2018'!$A$3:$CF$200,82,FALSE)</f>
        <v>0</v>
      </c>
      <c r="CF36" s="31">
        <f>VLOOKUP($A36,'Nagradna igra-posiljke 2018'!$A$3:$CF$200,83,FALSE)</f>
        <v>0</v>
      </c>
      <c r="CG36" s="31">
        <f>VLOOKUP($A36,'Nagradna igra-posiljke 2018'!$A$3:$CF$200,84,FALSE)</f>
        <v>0</v>
      </c>
    </row>
    <row r="37" spans="1:203" s="3" customFormat="1" ht="13.5" customHeight="1">
      <c r="A37" s="50">
        <v>80276</v>
      </c>
      <c r="B37" s="13" t="s">
        <v>21</v>
      </c>
      <c r="C37" s="13" t="s">
        <v>205</v>
      </c>
      <c r="D37" s="42">
        <v>10610</v>
      </c>
      <c r="E37" s="42">
        <v>40279</v>
      </c>
      <c r="F37" s="46">
        <f>E37/E$1</f>
        <v>0.87378788207475544</v>
      </c>
      <c r="G37" s="47">
        <f>D37*F37</f>
        <v>9270.889428813156</v>
      </c>
      <c r="H37" s="46">
        <f>+J37/D37</f>
        <v>6.2629594721960418</v>
      </c>
      <c r="I37" s="49">
        <f>+H37/F37</f>
        <v>7.1675970801117437</v>
      </c>
      <c r="J37" s="44">
        <f>10*K37</f>
        <v>66450</v>
      </c>
      <c r="K37" s="44">
        <f>+SUM(L37:CG37)</f>
        <v>6645</v>
      </c>
      <c r="L37" s="31">
        <f>VLOOKUP(A37,'Nagradna igra-posiljke 2018'!$A$3:$W$200,11,FALSE)</f>
        <v>0</v>
      </c>
      <c r="M37" s="31">
        <f>VLOOKUP(A37,'Nagradna igra-posiljke 2018'!$A$3:$W$200,12,FALSE)</f>
        <v>0</v>
      </c>
      <c r="N37" s="31">
        <f>VLOOKUP(A37,'Nagradna igra-posiljke 2018'!$A$3:$W$200,13,FALSE)</f>
        <v>0</v>
      </c>
      <c r="O37" s="31">
        <f>VLOOKUP(A37,'Nagradna igra-posiljke 2018'!$A$3:$W$200,14,FALSE)</f>
        <v>6</v>
      </c>
      <c r="P37" s="31">
        <f>VLOOKUP(A37,'Nagradna igra-posiljke 2018'!$A$3:$W$200,15,FALSE)</f>
        <v>9</v>
      </c>
      <c r="Q37" s="31">
        <f>VLOOKUP(A37,'Nagradna igra-posiljke 2018'!$A$3:$W$200,16,FALSE)</f>
        <v>12</v>
      </c>
      <c r="R37" s="31">
        <f>VLOOKUP(A37,'Nagradna igra-posiljke 2018'!$A$3:$W$200,17,FALSE)</f>
        <v>9</v>
      </c>
      <c r="S37" s="31">
        <f>VLOOKUP(A37,'Nagradna igra-posiljke 2018'!$A$3:$W$200,18,FALSE)</f>
        <v>23</v>
      </c>
      <c r="T37" s="31">
        <f>VLOOKUP(A37,'Nagradna igra-posiljke 2018'!$A$3:$W$200,19,FALSE)</f>
        <v>38</v>
      </c>
      <c r="U37" s="31">
        <f>VLOOKUP(A37,'Nagradna igra-posiljke 2018'!$A$3:$W$200,20,FALSE)</f>
        <v>38</v>
      </c>
      <c r="V37" s="31">
        <f>VLOOKUP(A37,'Nagradna igra-posiljke 2018'!$A$3:$W$200,21,FALSE)</f>
        <v>42</v>
      </c>
      <c r="W37" s="31">
        <f>VLOOKUP(A37,'Nagradna igra-posiljke 2018'!$A$3:$W$200,22,FALSE)</f>
        <v>82</v>
      </c>
      <c r="X37" s="31">
        <f>VLOOKUP(A37,'Nagradna igra-posiljke 2018'!$A$3:$W$200,23,FALSE)</f>
        <v>38</v>
      </c>
      <c r="Y37" s="31">
        <f>VLOOKUP(A37,'Nagradna igra-posiljke 2018'!$A$3:$CF$200,24,FALSE)</f>
        <v>217</v>
      </c>
      <c r="Z37" s="31">
        <f>VLOOKUP(A37,'Nagradna igra-posiljke 2018'!$A$3:$CF$200,25,FALSE)</f>
        <v>90</v>
      </c>
      <c r="AA37" s="31">
        <f>VLOOKUP(A37,'Nagradna igra-posiljke 2018'!$A$3:$CF$200,26,FALSE)</f>
        <v>138</v>
      </c>
      <c r="AB37" s="31">
        <f>VLOOKUP(A37,'Nagradna igra-posiljke 2018'!$A$3:$CF$200,27,FALSE)</f>
        <v>130</v>
      </c>
      <c r="AC37" s="31">
        <f>VLOOKUP(A37,'Nagradna igra-posiljke 2018'!$A$3:$CF$200,28,FALSE)</f>
        <v>184</v>
      </c>
      <c r="AD37" s="31">
        <f>VLOOKUP(A37,'Nagradna igra-posiljke 2018'!$A$3:$CF$200,29,FALSE)</f>
        <v>92</v>
      </c>
      <c r="AE37" s="31">
        <f>VLOOKUP(A37,'Nagradna igra-posiljke 2018'!$A$3:$CF$200,30,FALSE)</f>
        <v>357</v>
      </c>
      <c r="AF37" s="31">
        <f>VLOOKUP(A37,'Nagradna igra-posiljke 2018'!$A$3:$CF$200,31,FALSE)</f>
        <v>207</v>
      </c>
      <c r="AG37" s="31">
        <f>VLOOKUP($A37,'Nagradna igra-posiljke 2018'!$A$3:$CF$200,32,FALSE)</f>
        <v>409</v>
      </c>
      <c r="AH37" s="31">
        <f>VLOOKUP($A37,'Nagradna igra-posiljke 2018'!$A$3:$CF$200,33,FALSE)</f>
        <v>216</v>
      </c>
      <c r="AI37" s="31">
        <f>VLOOKUP($A37,'Nagradna igra-posiljke 2018'!$A$3:$CF$200,34,FALSE)</f>
        <v>112</v>
      </c>
      <c r="AJ37" s="31">
        <f>VLOOKUP($A37,'Nagradna igra-posiljke 2018'!$A$3:$CF$200,35,FALSE)</f>
        <v>8</v>
      </c>
      <c r="AK37" s="31">
        <f>VLOOKUP($A37,'Nagradna igra-posiljke 2018'!$A$3:$CF$200,36,FALSE)</f>
        <v>151</v>
      </c>
      <c r="AL37" s="31">
        <f>VLOOKUP($A37,'Nagradna igra-posiljke 2018'!$A$3:$CF$200,37,FALSE)</f>
        <v>175</v>
      </c>
      <c r="AM37" s="31">
        <f>VLOOKUP($A37,'Nagradna igra-posiljke 2018'!$A$3:$CF$200,38,FALSE)</f>
        <v>244</v>
      </c>
      <c r="AN37" s="31">
        <f>VLOOKUP($A37,'Nagradna igra-posiljke 2018'!$A$3:$CF$200,39,FALSE)</f>
        <v>182</v>
      </c>
      <c r="AO37" s="31">
        <f>VLOOKUP($A37,'Nagradna igra-posiljke 2018'!$A$3:$CF$200,40,FALSE)</f>
        <v>266</v>
      </c>
      <c r="AP37" s="31">
        <f>VLOOKUP($A37,'Nagradna igra-posiljke 2018'!$A$3:$CF$200,41,FALSE)</f>
        <v>46</v>
      </c>
      <c r="AQ37" s="31">
        <f>VLOOKUP($A37,'Nagradna igra-posiljke 2018'!$A$3:$CF$200,42,FALSE)</f>
        <v>219</v>
      </c>
      <c r="AR37" s="31">
        <f>VLOOKUP($A37,'Nagradna igra-posiljke 2018'!$A$3:$CF$200,43,FALSE)</f>
        <v>388</v>
      </c>
      <c r="AS37" s="31">
        <f>VLOOKUP($A37,'Nagradna igra-posiljke 2018'!$A$3:$CF$200,44,FALSE)</f>
        <v>365</v>
      </c>
      <c r="AT37" s="31">
        <f>VLOOKUP($A37,'Nagradna igra-posiljke 2018'!$A$3:$CF$200,45,FALSE)</f>
        <v>331</v>
      </c>
      <c r="AU37" s="31">
        <f>VLOOKUP($A37,'Nagradna igra-posiljke 2018'!$A$3:$CF$200,46,FALSE)</f>
        <v>228</v>
      </c>
      <c r="AV37" s="31">
        <f>VLOOKUP($A37,'Nagradna igra-posiljke 2018'!$A$3:$CF$200,47,FALSE)</f>
        <v>45</v>
      </c>
      <c r="AW37" s="31">
        <f>VLOOKUP($A37,'Nagradna igra-posiljke 2018'!$A$3:$CF$200,48,FALSE)</f>
        <v>212</v>
      </c>
      <c r="AX37" s="31">
        <f>VLOOKUP($A37,'Nagradna igra-posiljke 2018'!$A$3:$CF$200,49,FALSE)</f>
        <v>299</v>
      </c>
      <c r="AY37" s="31">
        <f>VLOOKUP($A37,'Nagradna igra-posiljke 2018'!$A$3:$CF$200,50,FALSE)</f>
        <v>367</v>
      </c>
      <c r="AZ37" s="31">
        <f>VLOOKUP($A37,'Nagradna igra-posiljke 2018'!$A$3:$CF$200,51,FALSE)</f>
        <v>335</v>
      </c>
      <c r="BA37" s="31">
        <f>VLOOKUP($A37,'Nagradna igra-posiljke 2018'!$A$3:$CF$200,52,FALSE)</f>
        <v>187</v>
      </c>
      <c r="BB37" s="31">
        <f>VLOOKUP($A37,'Nagradna igra-posiljke 2018'!$A$3:$CF$200,53,FALSE)</f>
        <v>18</v>
      </c>
      <c r="BC37" s="31">
        <f>VLOOKUP($A37,'Nagradna igra-posiljke 2018'!$A$3:$CF$200,54,FALSE)</f>
        <v>130</v>
      </c>
      <c r="BD37" s="31">
        <f>VLOOKUP($A37,'Nagradna igra-posiljke 2018'!$A$3:$CF$200,55,FALSE)</f>
        <v>0</v>
      </c>
      <c r="BE37" s="31">
        <f>VLOOKUP($A37,'Nagradna igra-posiljke 2018'!$A$3:$CF$200,56,FALSE)</f>
        <v>0</v>
      </c>
      <c r="BF37" s="31">
        <f>VLOOKUP($A37,'Nagradna igra-posiljke 2018'!$A$3:$CF$200,57,FALSE)</f>
        <v>0</v>
      </c>
      <c r="BG37" s="31">
        <f>VLOOKUP($A37,'Nagradna igra-posiljke 2018'!$A$3:$CF$200,58,FALSE)</f>
        <v>0</v>
      </c>
      <c r="BH37" s="31">
        <f>VLOOKUP($A37,'Nagradna igra-posiljke 2018'!$A$3:$CF$200,59,FALSE)</f>
        <v>0</v>
      </c>
      <c r="BI37" s="31">
        <f>VLOOKUP($A37,'Nagradna igra-posiljke 2018'!$A$3:$CF$200,60,FALSE)</f>
        <v>0</v>
      </c>
      <c r="BJ37" s="31">
        <f>VLOOKUP($A37,'Nagradna igra-posiljke 2018'!$A$3:$CF$200,61,FALSE)</f>
        <v>0</v>
      </c>
      <c r="BK37" s="31">
        <f>VLOOKUP($A37,'Nagradna igra-posiljke 2018'!$A$3:$CF$200,62,FALSE)</f>
        <v>0</v>
      </c>
      <c r="BL37" s="31">
        <f>VLOOKUP($A37,'Nagradna igra-posiljke 2018'!$A$3:$CF$200,63,FALSE)</f>
        <v>0</v>
      </c>
      <c r="BM37" s="31">
        <f>VLOOKUP($A37,'Nagradna igra-posiljke 2018'!$A$3:$CF$200,64,FALSE)</f>
        <v>0</v>
      </c>
      <c r="BN37" s="31">
        <f>VLOOKUP($A37,'Nagradna igra-posiljke 2018'!$A$3:$CF$200,65,FALSE)</f>
        <v>0</v>
      </c>
      <c r="BO37" s="31">
        <f>VLOOKUP($A37,'Nagradna igra-posiljke 2018'!$A$3:$CF$200,66,FALSE)</f>
        <v>0</v>
      </c>
      <c r="BP37" s="31">
        <f>VLOOKUP($A37,'Nagradna igra-posiljke 2018'!$A$3:$CF$200,67,FALSE)</f>
        <v>0</v>
      </c>
      <c r="BQ37" s="31">
        <f>VLOOKUP($A37,'Nagradna igra-posiljke 2018'!$A$3:$CF$200,68,FALSE)</f>
        <v>0</v>
      </c>
      <c r="BR37" s="31">
        <f>VLOOKUP($A37,'Nagradna igra-posiljke 2018'!$A$3:$CF$200,69,FALSE)</f>
        <v>0</v>
      </c>
      <c r="BS37" s="31">
        <f>VLOOKUP($A37,'Nagradna igra-posiljke 2018'!$A$3:$CF$200,70,FALSE)</f>
        <v>0</v>
      </c>
      <c r="BT37" s="31">
        <f>VLOOKUP($A37,'Nagradna igra-posiljke 2018'!$A$3:$CF$200,71,FALSE)</f>
        <v>0</v>
      </c>
      <c r="BU37" s="31">
        <f>VLOOKUP($A37,'Nagradna igra-posiljke 2018'!$A$3:$CF$200,72,FALSE)</f>
        <v>0</v>
      </c>
      <c r="BV37" s="31">
        <f>VLOOKUP($A37,'Nagradna igra-posiljke 2018'!$A$3:$CF$200,73,FALSE)</f>
        <v>0</v>
      </c>
      <c r="BW37" s="31">
        <f>VLOOKUP($A37,'Nagradna igra-posiljke 2018'!$A$3:$CF$200,74,FALSE)</f>
        <v>0</v>
      </c>
      <c r="BX37" s="31">
        <f>VLOOKUP($A37,'Nagradna igra-posiljke 2018'!$A$3:$CF$200,75,FALSE)</f>
        <v>0</v>
      </c>
      <c r="BY37" s="31">
        <f>VLOOKUP($A37,'Nagradna igra-posiljke 2018'!$A$3:$CF$200,76,FALSE)</f>
        <v>0</v>
      </c>
      <c r="BZ37" s="31">
        <f>VLOOKUP($A37,'Nagradna igra-posiljke 2018'!$A$3:$CF$200,77,FALSE)</f>
        <v>0</v>
      </c>
      <c r="CA37" s="31">
        <f>VLOOKUP($A37,'Nagradna igra-posiljke 2018'!$A$3:$CF$200,78,FALSE)</f>
        <v>0</v>
      </c>
      <c r="CB37" s="31">
        <f>VLOOKUP($A37,'Nagradna igra-posiljke 2018'!$A$3:$CF$200,79,FALSE)</f>
        <v>0</v>
      </c>
      <c r="CC37" s="31">
        <f>VLOOKUP($A37,'Nagradna igra-posiljke 2018'!$A$3:$CF$200,80,FALSE)</f>
        <v>0</v>
      </c>
      <c r="CD37" s="31">
        <f>VLOOKUP($A37,'Nagradna igra-posiljke 2018'!$A$3:$CF$200,81,FALSE)</f>
        <v>0</v>
      </c>
      <c r="CE37" s="31">
        <f>VLOOKUP($A37,'Nagradna igra-posiljke 2018'!$A$3:$CF$200,82,FALSE)</f>
        <v>0</v>
      </c>
      <c r="CF37" s="31">
        <f>VLOOKUP($A37,'Nagradna igra-posiljke 2018'!$A$3:$CF$200,83,FALSE)</f>
        <v>0</v>
      </c>
      <c r="CG37" s="31">
        <f>VLOOKUP($A37,'Nagradna igra-posiljke 2018'!$A$3:$CF$200,84,FALSE)</f>
        <v>0</v>
      </c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</row>
    <row r="38" spans="1:203" s="2" customFormat="1" ht="15">
      <c r="A38" s="50">
        <v>71285</v>
      </c>
      <c r="B38" s="13" t="s">
        <v>128</v>
      </c>
      <c r="C38" s="13" t="s">
        <v>205</v>
      </c>
      <c r="D38" s="42">
        <v>14342</v>
      </c>
      <c r="E38" s="42">
        <v>32703</v>
      </c>
      <c r="F38" s="46">
        <f>E38/E$1</f>
        <v>0.709438792112285</v>
      </c>
      <c r="G38" s="47">
        <f>D38*F38</f>
        <v>10174.771156474391</v>
      </c>
      <c r="H38" s="46">
        <f>+J38/D38</f>
        <v>5.0676335239157719</v>
      </c>
      <c r="I38" s="49">
        <f>+H38/F38</f>
        <v>7.143158198084131</v>
      </c>
      <c r="J38" s="44">
        <f>10*K38</f>
        <v>72680</v>
      </c>
      <c r="K38" s="44">
        <f>+SUM(L38:CG38)</f>
        <v>7268</v>
      </c>
      <c r="L38" s="31">
        <f>VLOOKUP(A38,'Nagradna igra-posiljke 2018'!$A$3:$W$200,11,FALSE)</f>
        <v>0</v>
      </c>
      <c r="M38" s="31">
        <f>VLOOKUP(A38,'Nagradna igra-posiljke 2018'!$A$3:$W$200,12,FALSE)</f>
        <v>0</v>
      </c>
      <c r="N38" s="31">
        <f>VLOOKUP(A38,'Nagradna igra-posiljke 2018'!$A$3:$W$200,13,FALSE)</f>
        <v>0</v>
      </c>
      <c r="O38" s="31">
        <f>VLOOKUP(A38,'Nagradna igra-posiljke 2018'!$A$3:$W$200,14,FALSE)</f>
        <v>0</v>
      </c>
      <c r="P38" s="31">
        <f>VLOOKUP(A38,'Nagradna igra-posiljke 2018'!$A$3:$W$200,15,FALSE)</f>
        <v>8</v>
      </c>
      <c r="Q38" s="31">
        <f>VLOOKUP(A38,'Nagradna igra-posiljke 2018'!$A$3:$W$200,16,FALSE)</f>
        <v>6</v>
      </c>
      <c r="R38" s="31">
        <f>VLOOKUP(A38,'Nagradna igra-posiljke 2018'!$A$3:$W$200,17,FALSE)</f>
        <v>25</v>
      </c>
      <c r="S38" s="31">
        <f>VLOOKUP(A38,'Nagradna igra-posiljke 2018'!$A$3:$W$200,18,FALSE)</f>
        <v>7</v>
      </c>
      <c r="T38" s="31">
        <f>VLOOKUP(A38,'Nagradna igra-posiljke 2018'!$A$3:$W$200,19,FALSE)</f>
        <v>0</v>
      </c>
      <c r="U38" s="31">
        <f>VLOOKUP(A38,'Nagradna igra-posiljke 2018'!$A$3:$W$200,20,FALSE)</f>
        <v>34</v>
      </c>
      <c r="V38" s="31">
        <f>VLOOKUP(A38,'Nagradna igra-posiljke 2018'!$A$3:$W$200,21,FALSE)</f>
        <v>78</v>
      </c>
      <c r="W38" s="31">
        <f>VLOOKUP(A38,'Nagradna igra-posiljke 2018'!$A$3:$W$200,22,FALSE)</f>
        <v>63</v>
      </c>
      <c r="X38" s="31">
        <f>VLOOKUP(A38,'Nagradna igra-posiljke 2018'!$A$3:$W$200,23,FALSE)</f>
        <v>8</v>
      </c>
      <c r="Y38" s="31">
        <f>VLOOKUP(A38,'Nagradna igra-posiljke 2018'!$A$3:$CF$200,24,FALSE)</f>
        <v>147</v>
      </c>
      <c r="Z38" s="31">
        <f>VLOOKUP(A38,'Nagradna igra-posiljke 2018'!$A$3:$CF$200,25,FALSE)</f>
        <v>122</v>
      </c>
      <c r="AA38" s="31">
        <f>VLOOKUP(A38,'Nagradna igra-posiljke 2018'!$A$3:$CF$200,26,FALSE)</f>
        <v>132</v>
      </c>
      <c r="AB38" s="31">
        <f>VLOOKUP(A38,'Nagradna igra-posiljke 2018'!$A$3:$CF$200,27,FALSE)</f>
        <v>166</v>
      </c>
      <c r="AC38" s="31">
        <f>VLOOKUP(A38,'Nagradna igra-posiljke 2018'!$A$3:$CF$200,28,FALSE)</f>
        <v>222</v>
      </c>
      <c r="AD38" s="31">
        <f>VLOOKUP(A38,'Nagradna igra-posiljke 2018'!$A$3:$CF$200,29,FALSE)</f>
        <v>24</v>
      </c>
      <c r="AE38" s="31">
        <f>VLOOKUP(A38,'Nagradna igra-posiljke 2018'!$A$3:$CF$200,30,FALSE)</f>
        <v>239</v>
      </c>
      <c r="AF38" s="31">
        <f>VLOOKUP(A38,'Nagradna igra-posiljke 2018'!$A$3:$CF$200,31,FALSE)</f>
        <v>335</v>
      </c>
      <c r="AG38" s="31">
        <f>VLOOKUP($A38,'Nagradna igra-posiljke 2018'!$A$3:$CF$200,32,FALSE)</f>
        <v>351</v>
      </c>
      <c r="AH38" s="31">
        <f>VLOOKUP($A38,'Nagradna igra-posiljke 2018'!$A$3:$CF$200,33,FALSE)</f>
        <v>206</v>
      </c>
      <c r="AI38" s="31">
        <f>VLOOKUP($A38,'Nagradna igra-posiljke 2018'!$A$3:$CF$200,34,FALSE)</f>
        <v>182</v>
      </c>
      <c r="AJ38" s="31">
        <f>VLOOKUP($A38,'Nagradna igra-posiljke 2018'!$A$3:$CF$200,35,FALSE)</f>
        <v>8</v>
      </c>
      <c r="AK38" s="31">
        <f>VLOOKUP($A38,'Nagradna igra-posiljke 2018'!$A$3:$CF$200,36,FALSE)</f>
        <v>220</v>
      </c>
      <c r="AL38" s="31">
        <f>VLOOKUP($A38,'Nagradna igra-posiljke 2018'!$A$3:$CF$200,37,FALSE)</f>
        <v>134</v>
      </c>
      <c r="AM38" s="31">
        <f>VLOOKUP($A38,'Nagradna igra-posiljke 2018'!$A$3:$CF$200,38,FALSE)</f>
        <v>308</v>
      </c>
      <c r="AN38" s="31">
        <f>VLOOKUP($A38,'Nagradna igra-posiljke 2018'!$A$3:$CF$200,39,FALSE)</f>
        <v>369</v>
      </c>
      <c r="AO38" s="31">
        <f>VLOOKUP($A38,'Nagradna igra-posiljke 2018'!$A$3:$CF$200,40,FALSE)</f>
        <v>238</v>
      </c>
      <c r="AP38" s="31">
        <f>VLOOKUP($A38,'Nagradna igra-posiljke 2018'!$A$3:$CF$200,41,FALSE)</f>
        <v>11</v>
      </c>
      <c r="AQ38" s="31">
        <f>VLOOKUP($A38,'Nagradna igra-posiljke 2018'!$A$3:$CF$200,42,FALSE)</f>
        <v>239</v>
      </c>
      <c r="AR38" s="31">
        <f>VLOOKUP($A38,'Nagradna igra-posiljke 2018'!$A$3:$CF$200,43,FALSE)</f>
        <v>263</v>
      </c>
      <c r="AS38" s="31">
        <f>VLOOKUP($A38,'Nagradna igra-posiljke 2018'!$A$3:$CF$200,44,FALSE)</f>
        <v>556</v>
      </c>
      <c r="AT38" s="31">
        <f>VLOOKUP($A38,'Nagradna igra-posiljke 2018'!$A$3:$CF$200,45,FALSE)</f>
        <v>519</v>
      </c>
      <c r="AU38" s="31">
        <f>VLOOKUP($A38,'Nagradna igra-posiljke 2018'!$A$3:$CF$200,46,FALSE)</f>
        <v>258</v>
      </c>
      <c r="AV38" s="31">
        <f>VLOOKUP($A38,'Nagradna igra-posiljke 2018'!$A$3:$CF$200,47,FALSE)</f>
        <v>18</v>
      </c>
      <c r="AW38" s="31">
        <f>VLOOKUP($A38,'Nagradna igra-posiljke 2018'!$A$3:$CF$200,48,FALSE)</f>
        <v>236</v>
      </c>
      <c r="AX38" s="31">
        <f>VLOOKUP($A38,'Nagradna igra-posiljke 2018'!$A$3:$CF$200,49,FALSE)</f>
        <v>241</v>
      </c>
      <c r="AY38" s="31">
        <f>VLOOKUP($A38,'Nagradna igra-posiljke 2018'!$A$3:$CF$200,50,FALSE)</f>
        <v>424</v>
      </c>
      <c r="AZ38" s="31">
        <f>VLOOKUP($A38,'Nagradna igra-posiljke 2018'!$A$3:$CF$200,51,FALSE)</f>
        <v>424</v>
      </c>
      <c r="BA38" s="31">
        <f>VLOOKUP($A38,'Nagradna igra-posiljke 2018'!$A$3:$CF$200,52,FALSE)</f>
        <v>242</v>
      </c>
      <c r="BB38" s="31">
        <f>VLOOKUP($A38,'Nagradna igra-posiljke 2018'!$A$3:$CF$200,53,FALSE)</f>
        <v>26</v>
      </c>
      <c r="BC38" s="31">
        <f>VLOOKUP($A38,'Nagradna igra-posiljke 2018'!$A$3:$CF$200,54,FALSE)</f>
        <v>179</v>
      </c>
      <c r="BD38" s="31">
        <f>VLOOKUP($A38,'Nagradna igra-posiljke 2018'!$A$3:$CF$200,55,FALSE)</f>
        <v>0</v>
      </c>
      <c r="BE38" s="31">
        <f>VLOOKUP($A38,'Nagradna igra-posiljke 2018'!$A$3:$CF$200,56,FALSE)</f>
        <v>0</v>
      </c>
      <c r="BF38" s="31">
        <f>VLOOKUP($A38,'Nagradna igra-posiljke 2018'!$A$3:$CF$200,57,FALSE)</f>
        <v>0</v>
      </c>
      <c r="BG38" s="31">
        <f>VLOOKUP($A38,'Nagradna igra-posiljke 2018'!$A$3:$CF$200,58,FALSE)</f>
        <v>0</v>
      </c>
      <c r="BH38" s="31">
        <f>VLOOKUP($A38,'Nagradna igra-posiljke 2018'!$A$3:$CF$200,59,FALSE)</f>
        <v>0</v>
      </c>
      <c r="BI38" s="31">
        <f>VLOOKUP($A38,'Nagradna igra-posiljke 2018'!$A$3:$CF$200,60,FALSE)</f>
        <v>0</v>
      </c>
      <c r="BJ38" s="31">
        <f>VLOOKUP($A38,'Nagradna igra-posiljke 2018'!$A$3:$CF$200,61,FALSE)</f>
        <v>0</v>
      </c>
      <c r="BK38" s="31">
        <f>VLOOKUP($A38,'Nagradna igra-posiljke 2018'!$A$3:$CF$200,62,FALSE)</f>
        <v>0</v>
      </c>
      <c r="BL38" s="31">
        <f>VLOOKUP($A38,'Nagradna igra-posiljke 2018'!$A$3:$CF$200,63,FALSE)</f>
        <v>0</v>
      </c>
      <c r="BM38" s="31">
        <f>VLOOKUP($A38,'Nagradna igra-posiljke 2018'!$A$3:$CF$200,64,FALSE)</f>
        <v>0</v>
      </c>
      <c r="BN38" s="31">
        <f>VLOOKUP($A38,'Nagradna igra-posiljke 2018'!$A$3:$CF$200,65,FALSE)</f>
        <v>0</v>
      </c>
      <c r="BO38" s="31">
        <f>VLOOKUP($A38,'Nagradna igra-posiljke 2018'!$A$3:$CF$200,66,FALSE)</f>
        <v>0</v>
      </c>
      <c r="BP38" s="31">
        <f>VLOOKUP($A38,'Nagradna igra-posiljke 2018'!$A$3:$CF$200,67,FALSE)</f>
        <v>0</v>
      </c>
      <c r="BQ38" s="31">
        <f>VLOOKUP($A38,'Nagradna igra-posiljke 2018'!$A$3:$CF$200,68,FALSE)</f>
        <v>0</v>
      </c>
      <c r="BR38" s="31">
        <f>VLOOKUP($A38,'Nagradna igra-posiljke 2018'!$A$3:$CF$200,69,FALSE)</f>
        <v>0</v>
      </c>
      <c r="BS38" s="31">
        <f>VLOOKUP($A38,'Nagradna igra-posiljke 2018'!$A$3:$CF$200,70,FALSE)</f>
        <v>0</v>
      </c>
      <c r="BT38" s="31">
        <f>VLOOKUP($A38,'Nagradna igra-posiljke 2018'!$A$3:$CF$200,71,FALSE)</f>
        <v>0</v>
      </c>
      <c r="BU38" s="31">
        <f>VLOOKUP($A38,'Nagradna igra-posiljke 2018'!$A$3:$CF$200,72,FALSE)</f>
        <v>0</v>
      </c>
      <c r="BV38" s="31">
        <f>VLOOKUP($A38,'Nagradna igra-posiljke 2018'!$A$3:$CF$200,73,FALSE)</f>
        <v>0</v>
      </c>
      <c r="BW38" s="31">
        <f>VLOOKUP($A38,'Nagradna igra-posiljke 2018'!$A$3:$CF$200,74,FALSE)</f>
        <v>0</v>
      </c>
      <c r="BX38" s="31">
        <f>VLOOKUP($A38,'Nagradna igra-posiljke 2018'!$A$3:$CF$200,75,FALSE)</f>
        <v>0</v>
      </c>
      <c r="BY38" s="31">
        <f>VLOOKUP($A38,'Nagradna igra-posiljke 2018'!$A$3:$CF$200,76,FALSE)</f>
        <v>0</v>
      </c>
      <c r="BZ38" s="31">
        <f>VLOOKUP($A38,'Nagradna igra-posiljke 2018'!$A$3:$CF$200,77,FALSE)</f>
        <v>0</v>
      </c>
      <c r="CA38" s="31">
        <f>VLOOKUP($A38,'Nagradna igra-posiljke 2018'!$A$3:$CF$200,78,FALSE)</f>
        <v>0</v>
      </c>
      <c r="CB38" s="31">
        <f>VLOOKUP($A38,'Nagradna igra-posiljke 2018'!$A$3:$CF$200,79,FALSE)</f>
        <v>0</v>
      </c>
      <c r="CC38" s="31">
        <f>VLOOKUP($A38,'Nagradna igra-posiljke 2018'!$A$3:$CF$200,80,FALSE)</f>
        <v>0</v>
      </c>
      <c r="CD38" s="31">
        <f>VLOOKUP($A38,'Nagradna igra-posiljke 2018'!$A$3:$CF$200,81,FALSE)</f>
        <v>0</v>
      </c>
      <c r="CE38" s="31">
        <f>VLOOKUP($A38,'Nagradna igra-posiljke 2018'!$A$3:$CF$200,82,FALSE)</f>
        <v>0</v>
      </c>
      <c r="CF38" s="31">
        <f>VLOOKUP($A38,'Nagradna igra-posiljke 2018'!$A$3:$CF$200,83,FALSE)</f>
        <v>0</v>
      </c>
      <c r="CG38" s="31">
        <f>VLOOKUP($A38,'Nagradna igra-posiljke 2018'!$A$3:$CF$200,84,FALSE)</f>
        <v>0</v>
      </c>
    </row>
    <row r="39" spans="1:203" s="3" customFormat="1" ht="13.5" customHeight="1">
      <c r="A39" s="50">
        <v>70530</v>
      </c>
      <c r="B39" s="13" t="s">
        <v>78</v>
      </c>
      <c r="C39" s="13" t="s">
        <v>205</v>
      </c>
      <c r="D39" s="42">
        <v>11708</v>
      </c>
      <c r="E39" s="42">
        <v>37064</v>
      </c>
      <c r="F39" s="46">
        <f>E39/E$1</f>
        <v>0.8040436470920016</v>
      </c>
      <c r="G39" s="47">
        <f>D39*F39</f>
        <v>9413.7430201531552</v>
      </c>
      <c r="H39" s="46">
        <f>+J39/D39</f>
        <v>5.7294157840792623</v>
      </c>
      <c r="I39" s="49">
        <f>+H39/F39</f>
        <v>7.1257521961661388</v>
      </c>
      <c r="J39" s="44">
        <f>10*K39</f>
        <v>67080</v>
      </c>
      <c r="K39" s="44">
        <f>+SUM(L39:CG39)</f>
        <v>6708</v>
      </c>
      <c r="L39" s="31">
        <f>VLOOKUP(A39,'Nagradna igra-posiljke 2018'!$A$3:$W$200,11,FALSE)</f>
        <v>0</v>
      </c>
      <c r="M39" s="31">
        <f>VLOOKUP(A39,'Nagradna igra-posiljke 2018'!$A$3:$W$200,12,FALSE)</f>
        <v>0</v>
      </c>
      <c r="N39" s="31">
        <f>VLOOKUP(A39,'Nagradna igra-posiljke 2018'!$A$3:$W$200,13,FALSE)</f>
        <v>0</v>
      </c>
      <c r="O39" s="31">
        <f>VLOOKUP(A39,'Nagradna igra-posiljke 2018'!$A$3:$W$200,14,FALSE)</f>
        <v>1</v>
      </c>
      <c r="P39" s="31">
        <f>VLOOKUP(A39,'Nagradna igra-posiljke 2018'!$A$3:$W$200,15,FALSE)</f>
        <v>2</v>
      </c>
      <c r="Q39" s="31">
        <f>VLOOKUP(A39,'Nagradna igra-posiljke 2018'!$A$3:$W$200,16,FALSE)</f>
        <v>2</v>
      </c>
      <c r="R39" s="31">
        <f>VLOOKUP(A39,'Nagradna igra-posiljke 2018'!$A$3:$W$200,17,FALSE)</f>
        <v>1</v>
      </c>
      <c r="S39" s="31">
        <f>VLOOKUP(A39,'Nagradna igra-posiljke 2018'!$A$3:$W$200,18,FALSE)</f>
        <v>14</v>
      </c>
      <c r="T39" s="31">
        <f>VLOOKUP(A39,'Nagradna igra-posiljke 2018'!$A$3:$W$200,19,FALSE)</f>
        <v>0</v>
      </c>
      <c r="U39" s="31">
        <f>VLOOKUP(A39,'Nagradna igra-posiljke 2018'!$A$3:$W$200,20,FALSE)</f>
        <v>36</v>
      </c>
      <c r="V39" s="31">
        <f>VLOOKUP(A39,'Nagradna igra-posiljke 2018'!$A$3:$W$200,21,FALSE)</f>
        <v>52</v>
      </c>
      <c r="W39" s="31">
        <f>VLOOKUP(A39,'Nagradna igra-posiljke 2018'!$A$3:$W$200,22,FALSE)</f>
        <v>33</v>
      </c>
      <c r="X39" s="31">
        <f>VLOOKUP(A39,'Nagradna igra-posiljke 2018'!$A$3:$W$200,23,FALSE)</f>
        <v>6</v>
      </c>
      <c r="Y39" s="31">
        <f>VLOOKUP(A39,'Nagradna igra-posiljke 2018'!$A$3:$CF$200,24,FALSE)</f>
        <v>129</v>
      </c>
      <c r="Z39" s="31">
        <f>VLOOKUP(A39,'Nagradna igra-posiljke 2018'!$A$3:$CF$200,25,FALSE)</f>
        <v>139</v>
      </c>
      <c r="AA39" s="31">
        <f>VLOOKUP(A39,'Nagradna igra-posiljke 2018'!$A$3:$CF$200,26,FALSE)</f>
        <v>126</v>
      </c>
      <c r="AB39" s="31">
        <f>VLOOKUP(A39,'Nagradna igra-posiljke 2018'!$A$3:$CF$200,27,FALSE)</f>
        <v>124</v>
      </c>
      <c r="AC39" s="31">
        <f>VLOOKUP(A39,'Nagradna igra-posiljke 2018'!$A$3:$CF$200,28,FALSE)</f>
        <v>115</v>
      </c>
      <c r="AD39" s="31">
        <f>VLOOKUP(A39,'Nagradna igra-posiljke 2018'!$A$3:$CF$200,29,FALSE)</f>
        <v>34</v>
      </c>
      <c r="AE39" s="31">
        <f>VLOOKUP(A39,'Nagradna igra-posiljke 2018'!$A$3:$CF$200,30,FALSE)</f>
        <v>192</v>
      </c>
      <c r="AF39" s="31">
        <f>VLOOKUP(A39,'Nagradna igra-posiljke 2018'!$A$3:$CF$200,31,FALSE)</f>
        <v>342</v>
      </c>
      <c r="AG39" s="31">
        <f>VLOOKUP($A39,'Nagradna igra-posiljke 2018'!$A$3:$CF$200,32,FALSE)</f>
        <v>454</v>
      </c>
      <c r="AH39" s="31">
        <f>VLOOKUP($A39,'Nagradna igra-posiljke 2018'!$A$3:$CF$200,33,FALSE)</f>
        <v>316</v>
      </c>
      <c r="AI39" s="31">
        <f>VLOOKUP($A39,'Nagradna igra-posiljke 2018'!$A$3:$CF$200,34,FALSE)</f>
        <v>143</v>
      </c>
      <c r="AJ39" s="31">
        <f>VLOOKUP($A39,'Nagradna igra-posiljke 2018'!$A$3:$CF$200,35,FALSE)</f>
        <v>48</v>
      </c>
      <c r="AK39" s="31">
        <f>VLOOKUP($A39,'Nagradna igra-posiljke 2018'!$A$3:$CF$200,36,FALSE)</f>
        <v>131</v>
      </c>
      <c r="AL39" s="31">
        <f>VLOOKUP($A39,'Nagradna igra-posiljke 2018'!$A$3:$CF$200,37,FALSE)</f>
        <v>247</v>
      </c>
      <c r="AM39" s="31">
        <f>VLOOKUP($A39,'Nagradna igra-posiljke 2018'!$A$3:$CF$200,38,FALSE)</f>
        <v>214</v>
      </c>
      <c r="AN39" s="31">
        <f>VLOOKUP($A39,'Nagradna igra-posiljke 2018'!$A$3:$CF$200,39,FALSE)</f>
        <v>270</v>
      </c>
      <c r="AO39" s="31">
        <f>VLOOKUP($A39,'Nagradna igra-posiljke 2018'!$A$3:$CF$200,40,FALSE)</f>
        <v>207</v>
      </c>
      <c r="AP39" s="31">
        <f>VLOOKUP($A39,'Nagradna igra-posiljke 2018'!$A$3:$CF$200,41,FALSE)</f>
        <v>42</v>
      </c>
      <c r="AQ39" s="31">
        <f>VLOOKUP($A39,'Nagradna igra-posiljke 2018'!$A$3:$CF$200,42,FALSE)</f>
        <v>197</v>
      </c>
      <c r="AR39" s="31">
        <f>VLOOKUP($A39,'Nagradna igra-posiljke 2018'!$A$3:$CF$200,43,FALSE)</f>
        <v>278</v>
      </c>
      <c r="AS39" s="31">
        <f>VLOOKUP($A39,'Nagradna igra-posiljke 2018'!$A$3:$CF$200,44,FALSE)</f>
        <v>385</v>
      </c>
      <c r="AT39" s="31">
        <f>VLOOKUP($A39,'Nagradna igra-posiljke 2018'!$A$3:$CF$200,45,FALSE)</f>
        <v>509</v>
      </c>
      <c r="AU39" s="31">
        <f>VLOOKUP($A39,'Nagradna igra-posiljke 2018'!$A$3:$CF$200,46,FALSE)</f>
        <v>254</v>
      </c>
      <c r="AV39" s="31">
        <f>VLOOKUP($A39,'Nagradna igra-posiljke 2018'!$A$3:$CF$200,47,FALSE)</f>
        <v>100</v>
      </c>
      <c r="AW39" s="31">
        <f>VLOOKUP($A39,'Nagradna igra-posiljke 2018'!$A$3:$CF$200,48,FALSE)</f>
        <v>183</v>
      </c>
      <c r="AX39" s="31">
        <f>VLOOKUP($A39,'Nagradna igra-posiljke 2018'!$A$3:$CF$200,49,FALSE)</f>
        <v>246</v>
      </c>
      <c r="AY39" s="31">
        <f>VLOOKUP($A39,'Nagradna igra-posiljke 2018'!$A$3:$CF$200,50,FALSE)</f>
        <v>290</v>
      </c>
      <c r="AZ39" s="31">
        <f>VLOOKUP($A39,'Nagradna igra-posiljke 2018'!$A$3:$CF$200,51,FALSE)</f>
        <v>457</v>
      </c>
      <c r="BA39" s="31">
        <f>VLOOKUP($A39,'Nagradna igra-posiljke 2018'!$A$3:$CF$200,52,FALSE)</f>
        <v>294</v>
      </c>
      <c r="BB39" s="31">
        <f>VLOOKUP($A39,'Nagradna igra-posiljke 2018'!$A$3:$CF$200,53,FALSE)</f>
        <v>24</v>
      </c>
      <c r="BC39" s="31">
        <f>VLOOKUP($A39,'Nagradna igra-posiljke 2018'!$A$3:$CF$200,54,FALSE)</f>
        <v>71</v>
      </c>
      <c r="BD39" s="31">
        <f>VLOOKUP($A39,'Nagradna igra-posiljke 2018'!$A$3:$CF$200,55,FALSE)</f>
        <v>0</v>
      </c>
      <c r="BE39" s="31">
        <f>VLOOKUP($A39,'Nagradna igra-posiljke 2018'!$A$3:$CF$200,56,FALSE)</f>
        <v>0</v>
      </c>
      <c r="BF39" s="31">
        <f>VLOOKUP($A39,'Nagradna igra-posiljke 2018'!$A$3:$CF$200,57,FALSE)</f>
        <v>0</v>
      </c>
      <c r="BG39" s="31">
        <f>VLOOKUP($A39,'Nagradna igra-posiljke 2018'!$A$3:$CF$200,58,FALSE)</f>
        <v>0</v>
      </c>
      <c r="BH39" s="31">
        <f>VLOOKUP($A39,'Nagradna igra-posiljke 2018'!$A$3:$CF$200,59,FALSE)</f>
        <v>0</v>
      </c>
      <c r="BI39" s="31">
        <f>VLOOKUP($A39,'Nagradna igra-posiljke 2018'!$A$3:$CF$200,60,FALSE)</f>
        <v>0</v>
      </c>
      <c r="BJ39" s="31">
        <f>VLOOKUP($A39,'Nagradna igra-posiljke 2018'!$A$3:$CF$200,61,FALSE)</f>
        <v>0</v>
      </c>
      <c r="BK39" s="31">
        <f>VLOOKUP($A39,'Nagradna igra-posiljke 2018'!$A$3:$CF$200,62,FALSE)</f>
        <v>0</v>
      </c>
      <c r="BL39" s="31">
        <f>VLOOKUP($A39,'Nagradna igra-posiljke 2018'!$A$3:$CF$200,63,FALSE)</f>
        <v>0</v>
      </c>
      <c r="BM39" s="31">
        <f>VLOOKUP($A39,'Nagradna igra-posiljke 2018'!$A$3:$CF$200,64,FALSE)</f>
        <v>0</v>
      </c>
      <c r="BN39" s="31">
        <f>VLOOKUP($A39,'Nagradna igra-posiljke 2018'!$A$3:$CF$200,65,FALSE)</f>
        <v>0</v>
      </c>
      <c r="BO39" s="31">
        <f>VLOOKUP($A39,'Nagradna igra-posiljke 2018'!$A$3:$CF$200,66,FALSE)</f>
        <v>0</v>
      </c>
      <c r="BP39" s="31">
        <f>VLOOKUP($A39,'Nagradna igra-posiljke 2018'!$A$3:$CF$200,67,FALSE)</f>
        <v>0</v>
      </c>
      <c r="BQ39" s="31">
        <f>VLOOKUP($A39,'Nagradna igra-posiljke 2018'!$A$3:$CF$200,68,FALSE)</f>
        <v>0</v>
      </c>
      <c r="BR39" s="31">
        <f>VLOOKUP($A39,'Nagradna igra-posiljke 2018'!$A$3:$CF$200,69,FALSE)</f>
        <v>0</v>
      </c>
      <c r="BS39" s="31">
        <f>VLOOKUP($A39,'Nagradna igra-posiljke 2018'!$A$3:$CF$200,70,FALSE)</f>
        <v>0</v>
      </c>
      <c r="BT39" s="31">
        <f>VLOOKUP($A39,'Nagradna igra-posiljke 2018'!$A$3:$CF$200,71,FALSE)</f>
        <v>0</v>
      </c>
      <c r="BU39" s="31">
        <f>VLOOKUP($A39,'Nagradna igra-posiljke 2018'!$A$3:$CF$200,72,FALSE)</f>
        <v>0</v>
      </c>
      <c r="BV39" s="31">
        <f>VLOOKUP($A39,'Nagradna igra-posiljke 2018'!$A$3:$CF$200,73,FALSE)</f>
        <v>0</v>
      </c>
      <c r="BW39" s="31">
        <f>VLOOKUP($A39,'Nagradna igra-posiljke 2018'!$A$3:$CF$200,74,FALSE)</f>
        <v>0</v>
      </c>
      <c r="BX39" s="31">
        <f>VLOOKUP($A39,'Nagradna igra-posiljke 2018'!$A$3:$CF$200,75,FALSE)</f>
        <v>0</v>
      </c>
      <c r="BY39" s="31">
        <f>VLOOKUP($A39,'Nagradna igra-posiljke 2018'!$A$3:$CF$200,76,FALSE)</f>
        <v>0</v>
      </c>
      <c r="BZ39" s="31">
        <f>VLOOKUP($A39,'Nagradna igra-posiljke 2018'!$A$3:$CF$200,77,FALSE)</f>
        <v>0</v>
      </c>
      <c r="CA39" s="31">
        <f>VLOOKUP($A39,'Nagradna igra-posiljke 2018'!$A$3:$CF$200,78,FALSE)</f>
        <v>0</v>
      </c>
      <c r="CB39" s="31">
        <f>VLOOKUP($A39,'Nagradna igra-posiljke 2018'!$A$3:$CF$200,79,FALSE)</f>
        <v>0</v>
      </c>
      <c r="CC39" s="31">
        <f>VLOOKUP($A39,'Nagradna igra-posiljke 2018'!$A$3:$CF$200,80,FALSE)</f>
        <v>0</v>
      </c>
      <c r="CD39" s="31">
        <f>VLOOKUP($A39,'Nagradna igra-posiljke 2018'!$A$3:$CF$200,81,FALSE)</f>
        <v>0</v>
      </c>
      <c r="CE39" s="31">
        <f>VLOOKUP($A39,'Nagradna igra-posiljke 2018'!$A$3:$CF$200,82,FALSE)</f>
        <v>0</v>
      </c>
      <c r="CF39" s="31">
        <f>VLOOKUP($A39,'Nagradna igra-posiljke 2018'!$A$3:$CF$200,83,FALSE)</f>
        <v>0</v>
      </c>
      <c r="CG39" s="31">
        <f>VLOOKUP($A39,'Nagradna igra-posiljke 2018'!$A$3:$CF$200,84,FALSE)</f>
        <v>0</v>
      </c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</row>
    <row r="40" spans="1:203" s="2" customFormat="1" ht="15">
      <c r="A40" s="50">
        <v>70335</v>
      </c>
      <c r="B40" s="13" t="s">
        <v>99</v>
      </c>
      <c r="C40" s="13" t="s">
        <v>205</v>
      </c>
      <c r="D40" s="42">
        <v>7447</v>
      </c>
      <c r="E40" s="42">
        <v>34359</v>
      </c>
      <c r="F40" s="46">
        <f>E40/E$1</f>
        <v>0.74536303880946697</v>
      </c>
      <c r="G40" s="47">
        <f>D40*F40</f>
        <v>5550.7185500141004</v>
      </c>
      <c r="H40" s="46">
        <f>+J40/D40</f>
        <v>5.0597556062844102</v>
      </c>
      <c r="I40" s="49">
        <f>+H40/F40</f>
        <v>6.7883103170317085</v>
      </c>
      <c r="J40" s="44">
        <f>10*K40</f>
        <v>37680</v>
      </c>
      <c r="K40" s="44">
        <f>+SUM(L40:CG40)</f>
        <v>3768</v>
      </c>
      <c r="L40" s="31">
        <f>VLOOKUP(A40,'Nagradna igra-posiljke 2018'!$A$3:$W$200,11,FALSE)</f>
        <v>0</v>
      </c>
      <c r="M40" s="31">
        <f>VLOOKUP(A40,'Nagradna igra-posiljke 2018'!$A$3:$W$200,12,FALSE)</f>
        <v>0</v>
      </c>
      <c r="N40" s="31">
        <f>VLOOKUP(A40,'Nagradna igra-posiljke 2018'!$A$3:$W$200,13,FALSE)</f>
        <v>0</v>
      </c>
      <c r="O40" s="31">
        <f>VLOOKUP(A40,'Nagradna igra-posiljke 2018'!$A$3:$W$200,14,FALSE)</f>
        <v>0</v>
      </c>
      <c r="P40" s="31">
        <f>VLOOKUP(A40,'Nagradna igra-posiljke 2018'!$A$3:$W$200,15,FALSE)</f>
        <v>7</v>
      </c>
      <c r="Q40" s="31">
        <f>VLOOKUP(A40,'Nagradna igra-posiljke 2018'!$A$3:$W$200,16,FALSE)</f>
        <v>1</v>
      </c>
      <c r="R40" s="31">
        <f>VLOOKUP(A40,'Nagradna igra-posiljke 2018'!$A$3:$W$200,17,FALSE)</f>
        <v>8</v>
      </c>
      <c r="S40" s="31">
        <f>VLOOKUP(A40,'Nagradna igra-posiljke 2018'!$A$3:$W$200,18,FALSE)</f>
        <v>4</v>
      </c>
      <c r="T40" s="31">
        <f>VLOOKUP(A40,'Nagradna igra-posiljke 2018'!$A$3:$W$200,19,FALSE)</f>
        <v>0</v>
      </c>
      <c r="U40" s="31">
        <f>VLOOKUP(A40,'Nagradna igra-posiljke 2018'!$A$3:$W$200,20,FALSE)</f>
        <v>62</v>
      </c>
      <c r="V40" s="31">
        <f>VLOOKUP(A40,'Nagradna igra-posiljke 2018'!$A$3:$W$200,21,FALSE)</f>
        <v>44</v>
      </c>
      <c r="W40" s="31">
        <f>VLOOKUP(A40,'Nagradna igra-posiljke 2018'!$A$3:$W$200,22,FALSE)</f>
        <v>32</v>
      </c>
      <c r="X40" s="31">
        <f>VLOOKUP(A40,'Nagradna igra-posiljke 2018'!$A$3:$W$200,23,FALSE)</f>
        <v>0</v>
      </c>
      <c r="Y40" s="31">
        <f>VLOOKUP(A40,'Nagradna igra-posiljke 2018'!$A$3:$CF$200,24,FALSE)</f>
        <v>142</v>
      </c>
      <c r="Z40" s="31">
        <f>VLOOKUP(A40,'Nagradna igra-posiljke 2018'!$A$3:$CF$200,25,FALSE)</f>
        <v>60</v>
      </c>
      <c r="AA40" s="31">
        <f>VLOOKUP(A40,'Nagradna igra-posiljke 2018'!$A$3:$CF$200,26,FALSE)</f>
        <v>88</v>
      </c>
      <c r="AB40" s="31">
        <f>VLOOKUP(A40,'Nagradna igra-posiljke 2018'!$A$3:$CF$200,27,FALSE)</f>
        <v>74</v>
      </c>
      <c r="AC40" s="31">
        <f>VLOOKUP(A40,'Nagradna igra-posiljke 2018'!$A$3:$CF$200,28,FALSE)</f>
        <v>126</v>
      </c>
      <c r="AD40" s="31">
        <f>VLOOKUP(A40,'Nagradna igra-posiljke 2018'!$A$3:$CF$200,29,FALSE)</f>
        <v>0</v>
      </c>
      <c r="AE40" s="31">
        <f>VLOOKUP(A40,'Nagradna igra-posiljke 2018'!$A$3:$CF$200,30,FALSE)</f>
        <v>197</v>
      </c>
      <c r="AF40" s="31">
        <f>VLOOKUP(A40,'Nagradna igra-posiljke 2018'!$A$3:$CF$200,31,FALSE)</f>
        <v>220</v>
      </c>
      <c r="AG40" s="31">
        <f>VLOOKUP($A40,'Nagradna igra-posiljke 2018'!$A$3:$CF$200,32,FALSE)</f>
        <v>203</v>
      </c>
      <c r="AH40" s="31">
        <f>VLOOKUP($A40,'Nagradna igra-posiljke 2018'!$A$3:$CF$200,33,FALSE)</f>
        <v>175</v>
      </c>
      <c r="AI40" s="31">
        <f>VLOOKUP($A40,'Nagradna igra-posiljke 2018'!$A$3:$CF$200,34,FALSE)</f>
        <v>50</v>
      </c>
      <c r="AJ40" s="31">
        <f>VLOOKUP($A40,'Nagradna igra-posiljke 2018'!$A$3:$CF$200,35,FALSE)</f>
        <v>0</v>
      </c>
      <c r="AK40" s="31">
        <f>VLOOKUP($A40,'Nagradna igra-posiljke 2018'!$A$3:$CF$200,36,FALSE)</f>
        <v>127</v>
      </c>
      <c r="AL40" s="31">
        <f>VLOOKUP($A40,'Nagradna igra-posiljke 2018'!$A$3:$CF$200,37,FALSE)</f>
        <v>170</v>
      </c>
      <c r="AM40" s="31">
        <f>VLOOKUP($A40,'Nagradna igra-posiljke 2018'!$A$3:$CF$200,38,FALSE)</f>
        <v>120</v>
      </c>
      <c r="AN40" s="31">
        <f>VLOOKUP($A40,'Nagradna igra-posiljke 2018'!$A$3:$CF$200,39,FALSE)</f>
        <v>105</v>
      </c>
      <c r="AO40" s="31">
        <f>VLOOKUP($A40,'Nagradna igra-posiljke 2018'!$A$3:$CF$200,40,FALSE)</f>
        <v>82</v>
      </c>
      <c r="AP40" s="31">
        <f>VLOOKUP($A40,'Nagradna igra-posiljke 2018'!$A$3:$CF$200,41,FALSE)</f>
        <v>0</v>
      </c>
      <c r="AQ40" s="31">
        <f>VLOOKUP($A40,'Nagradna igra-posiljke 2018'!$A$3:$CF$200,42,FALSE)</f>
        <v>156</v>
      </c>
      <c r="AR40" s="31">
        <f>VLOOKUP($A40,'Nagradna igra-posiljke 2018'!$A$3:$CF$200,43,FALSE)</f>
        <v>155</v>
      </c>
      <c r="AS40" s="31">
        <f>VLOOKUP($A40,'Nagradna igra-posiljke 2018'!$A$3:$CF$200,44,FALSE)</f>
        <v>163</v>
      </c>
      <c r="AT40" s="31">
        <f>VLOOKUP($A40,'Nagradna igra-posiljke 2018'!$A$3:$CF$200,45,FALSE)</f>
        <v>203</v>
      </c>
      <c r="AU40" s="31">
        <f>VLOOKUP($A40,'Nagradna igra-posiljke 2018'!$A$3:$CF$200,46,FALSE)</f>
        <v>106</v>
      </c>
      <c r="AV40" s="31">
        <f>VLOOKUP($A40,'Nagradna igra-posiljke 2018'!$A$3:$CF$200,47,FALSE)</f>
        <v>0</v>
      </c>
      <c r="AW40" s="31">
        <f>VLOOKUP($A40,'Nagradna igra-posiljke 2018'!$A$3:$CF$200,48,FALSE)</f>
        <v>127</v>
      </c>
      <c r="AX40" s="31">
        <f>VLOOKUP($A40,'Nagradna igra-posiljke 2018'!$A$3:$CF$200,49,FALSE)</f>
        <v>160</v>
      </c>
      <c r="AY40" s="31">
        <f>VLOOKUP($A40,'Nagradna igra-posiljke 2018'!$A$3:$CF$200,50,FALSE)</f>
        <v>203</v>
      </c>
      <c r="AZ40" s="31">
        <f>VLOOKUP($A40,'Nagradna igra-posiljke 2018'!$A$3:$CF$200,51,FALSE)</f>
        <v>157</v>
      </c>
      <c r="BA40" s="31">
        <f>VLOOKUP($A40,'Nagradna igra-posiljke 2018'!$A$3:$CF$200,52,FALSE)</f>
        <v>81</v>
      </c>
      <c r="BB40" s="31">
        <f>VLOOKUP($A40,'Nagradna igra-posiljke 2018'!$A$3:$CF$200,53,FALSE)</f>
        <v>70</v>
      </c>
      <c r="BC40" s="31">
        <f>VLOOKUP($A40,'Nagradna igra-posiljke 2018'!$A$3:$CF$200,54,FALSE)</f>
        <v>90</v>
      </c>
      <c r="BD40" s="31">
        <f>VLOOKUP($A40,'Nagradna igra-posiljke 2018'!$A$3:$CF$200,55,FALSE)</f>
        <v>0</v>
      </c>
      <c r="BE40" s="31">
        <f>VLOOKUP($A40,'Nagradna igra-posiljke 2018'!$A$3:$CF$200,56,FALSE)</f>
        <v>0</v>
      </c>
      <c r="BF40" s="31">
        <f>VLOOKUP($A40,'Nagradna igra-posiljke 2018'!$A$3:$CF$200,57,FALSE)</f>
        <v>0</v>
      </c>
      <c r="BG40" s="31">
        <f>VLOOKUP($A40,'Nagradna igra-posiljke 2018'!$A$3:$CF$200,58,FALSE)</f>
        <v>0</v>
      </c>
      <c r="BH40" s="31">
        <f>VLOOKUP($A40,'Nagradna igra-posiljke 2018'!$A$3:$CF$200,59,FALSE)</f>
        <v>0</v>
      </c>
      <c r="BI40" s="31">
        <f>VLOOKUP($A40,'Nagradna igra-posiljke 2018'!$A$3:$CF$200,60,FALSE)</f>
        <v>0</v>
      </c>
      <c r="BJ40" s="31">
        <f>VLOOKUP($A40,'Nagradna igra-posiljke 2018'!$A$3:$CF$200,61,FALSE)</f>
        <v>0</v>
      </c>
      <c r="BK40" s="31">
        <f>VLOOKUP($A40,'Nagradna igra-posiljke 2018'!$A$3:$CF$200,62,FALSE)</f>
        <v>0</v>
      </c>
      <c r="BL40" s="31">
        <f>VLOOKUP($A40,'Nagradna igra-posiljke 2018'!$A$3:$CF$200,63,FALSE)</f>
        <v>0</v>
      </c>
      <c r="BM40" s="31">
        <f>VLOOKUP($A40,'Nagradna igra-posiljke 2018'!$A$3:$CF$200,64,FALSE)</f>
        <v>0</v>
      </c>
      <c r="BN40" s="31">
        <f>VLOOKUP($A40,'Nagradna igra-posiljke 2018'!$A$3:$CF$200,65,FALSE)</f>
        <v>0</v>
      </c>
      <c r="BO40" s="31">
        <f>VLOOKUP($A40,'Nagradna igra-posiljke 2018'!$A$3:$CF$200,66,FALSE)</f>
        <v>0</v>
      </c>
      <c r="BP40" s="31">
        <f>VLOOKUP($A40,'Nagradna igra-posiljke 2018'!$A$3:$CF$200,67,FALSE)</f>
        <v>0</v>
      </c>
      <c r="BQ40" s="31">
        <f>VLOOKUP($A40,'Nagradna igra-posiljke 2018'!$A$3:$CF$200,68,FALSE)</f>
        <v>0</v>
      </c>
      <c r="BR40" s="31">
        <f>VLOOKUP($A40,'Nagradna igra-posiljke 2018'!$A$3:$CF$200,69,FALSE)</f>
        <v>0</v>
      </c>
      <c r="BS40" s="31">
        <f>VLOOKUP($A40,'Nagradna igra-posiljke 2018'!$A$3:$CF$200,70,FALSE)</f>
        <v>0</v>
      </c>
      <c r="BT40" s="31">
        <f>VLOOKUP($A40,'Nagradna igra-posiljke 2018'!$A$3:$CF$200,71,FALSE)</f>
        <v>0</v>
      </c>
      <c r="BU40" s="31">
        <f>VLOOKUP($A40,'Nagradna igra-posiljke 2018'!$A$3:$CF$200,72,FALSE)</f>
        <v>0</v>
      </c>
      <c r="BV40" s="31">
        <f>VLOOKUP($A40,'Nagradna igra-posiljke 2018'!$A$3:$CF$200,73,FALSE)</f>
        <v>0</v>
      </c>
      <c r="BW40" s="31">
        <f>VLOOKUP($A40,'Nagradna igra-posiljke 2018'!$A$3:$CF$200,74,FALSE)</f>
        <v>0</v>
      </c>
      <c r="BX40" s="31">
        <f>VLOOKUP($A40,'Nagradna igra-posiljke 2018'!$A$3:$CF$200,75,FALSE)</f>
        <v>0</v>
      </c>
      <c r="BY40" s="31">
        <f>VLOOKUP($A40,'Nagradna igra-posiljke 2018'!$A$3:$CF$200,76,FALSE)</f>
        <v>0</v>
      </c>
      <c r="BZ40" s="31">
        <f>VLOOKUP($A40,'Nagradna igra-posiljke 2018'!$A$3:$CF$200,77,FALSE)</f>
        <v>0</v>
      </c>
      <c r="CA40" s="31">
        <f>VLOOKUP($A40,'Nagradna igra-posiljke 2018'!$A$3:$CF$200,78,FALSE)</f>
        <v>0</v>
      </c>
      <c r="CB40" s="31">
        <f>VLOOKUP($A40,'Nagradna igra-posiljke 2018'!$A$3:$CF$200,79,FALSE)</f>
        <v>0</v>
      </c>
      <c r="CC40" s="31">
        <f>VLOOKUP($A40,'Nagradna igra-posiljke 2018'!$A$3:$CF$200,80,FALSE)</f>
        <v>0</v>
      </c>
      <c r="CD40" s="31">
        <f>VLOOKUP($A40,'Nagradna igra-posiljke 2018'!$A$3:$CF$200,81,FALSE)</f>
        <v>0</v>
      </c>
      <c r="CE40" s="31">
        <f>VLOOKUP($A40,'Nagradna igra-posiljke 2018'!$A$3:$CF$200,82,FALSE)</f>
        <v>0</v>
      </c>
      <c r="CF40" s="31">
        <f>VLOOKUP($A40,'Nagradna igra-posiljke 2018'!$A$3:$CF$200,83,FALSE)</f>
        <v>0</v>
      </c>
      <c r="CG40" s="31">
        <f>VLOOKUP($A40,'Nagradna igra-posiljke 2018'!$A$3:$CF$200,84,FALSE)</f>
        <v>0</v>
      </c>
    </row>
    <row r="41" spans="1:203" s="3" customFormat="1" ht="13.5" customHeight="1">
      <c r="A41" s="50">
        <v>80187</v>
      </c>
      <c r="B41" s="13" t="s">
        <v>30</v>
      </c>
      <c r="C41" s="13" t="s">
        <v>205</v>
      </c>
      <c r="D41" s="42">
        <v>10330</v>
      </c>
      <c r="E41" s="42">
        <v>35121</v>
      </c>
      <c r="F41" s="46">
        <f>E41/E$1</f>
        <v>0.76189339870273554</v>
      </c>
      <c r="G41" s="47">
        <f>D41*F41</f>
        <v>7870.3588085992578</v>
      </c>
      <c r="H41" s="46">
        <f>+J41/D41</f>
        <v>5.1219748305905135</v>
      </c>
      <c r="I41" s="49">
        <f>+H41/F41</f>
        <v>6.7226922287443669</v>
      </c>
      <c r="J41" s="44">
        <f>10*K41</f>
        <v>52910</v>
      </c>
      <c r="K41" s="44">
        <f>+SUM(L41:CG41)</f>
        <v>5291</v>
      </c>
      <c r="L41" s="31">
        <f>VLOOKUP(A41,'Nagradna igra-posiljke 2018'!$A$3:$W$200,11,FALSE)</f>
        <v>0</v>
      </c>
      <c r="M41" s="31">
        <f>VLOOKUP(A41,'Nagradna igra-posiljke 2018'!$A$3:$W$200,12,FALSE)</f>
        <v>0</v>
      </c>
      <c r="N41" s="31">
        <f>VLOOKUP(A41,'Nagradna igra-posiljke 2018'!$A$3:$W$200,13,FALSE)</f>
        <v>0</v>
      </c>
      <c r="O41" s="31">
        <f>VLOOKUP(A41,'Nagradna igra-posiljke 2018'!$A$3:$W$200,14,FALSE)</f>
        <v>0</v>
      </c>
      <c r="P41" s="31">
        <f>VLOOKUP(A41,'Nagradna igra-posiljke 2018'!$A$3:$W$200,15,FALSE)</f>
        <v>2</v>
      </c>
      <c r="Q41" s="31">
        <f>VLOOKUP(A41,'Nagradna igra-posiljke 2018'!$A$3:$W$200,16,FALSE)</f>
        <v>2</v>
      </c>
      <c r="R41" s="31">
        <f>VLOOKUP(A41,'Nagradna igra-posiljke 2018'!$A$3:$W$200,17,FALSE)</f>
        <v>1</v>
      </c>
      <c r="S41" s="31">
        <f>VLOOKUP(A41,'Nagradna igra-posiljke 2018'!$A$3:$W$200,18,FALSE)</f>
        <v>23</v>
      </c>
      <c r="T41" s="31">
        <f>VLOOKUP(A41,'Nagradna igra-posiljke 2018'!$A$3:$W$200,19,FALSE)</f>
        <v>8</v>
      </c>
      <c r="U41" s="31">
        <f>VLOOKUP(A41,'Nagradna igra-posiljke 2018'!$A$3:$W$200,20,FALSE)</f>
        <v>4</v>
      </c>
      <c r="V41" s="31">
        <f>VLOOKUP(A41,'Nagradna igra-posiljke 2018'!$A$3:$W$200,21,FALSE)</f>
        <v>19</v>
      </c>
      <c r="W41" s="31">
        <f>VLOOKUP(A41,'Nagradna igra-posiljke 2018'!$A$3:$W$200,22,FALSE)</f>
        <v>21</v>
      </c>
      <c r="X41" s="31">
        <f>VLOOKUP(A41,'Nagradna igra-posiljke 2018'!$A$3:$W$200,23,FALSE)</f>
        <v>18</v>
      </c>
      <c r="Y41" s="31">
        <f>VLOOKUP(A41,'Nagradna igra-posiljke 2018'!$A$3:$CF$200,24,FALSE)</f>
        <v>108</v>
      </c>
      <c r="Z41" s="31">
        <f>VLOOKUP(A41,'Nagradna igra-posiljke 2018'!$A$3:$CF$200,25,FALSE)</f>
        <v>73</v>
      </c>
      <c r="AA41" s="31">
        <f>VLOOKUP(A41,'Nagradna igra-posiljke 2018'!$A$3:$CF$200,26,FALSE)</f>
        <v>62</v>
      </c>
      <c r="AB41" s="31">
        <f>VLOOKUP(A41,'Nagradna igra-posiljke 2018'!$A$3:$CF$200,27,FALSE)</f>
        <v>57</v>
      </c>
      <c r="AC41" s="31">
        <f>VLOOKUP(A41,'Nagradna igra-posiljke 2018'!$A$3:$CF$200,28,FALSE)</f>
        <v>130</v>
      </c>
      <c r="AD41" s="31">
        <f>VLOOKUP(A41,'Nagradna igra-posiljke 2018'!$A$3:$CF$200,29,FALSE)</f>
        <v>90</v>
      </c>
      <c r="AE41" s="31">
        <f>VLOOKUP(A41,'Nagradna igra-posiljke 2018'!$A$3:$CF$200,30,FALSE)</f>
        <v>233</v>
      </c>
      <c r="AF41" s="31">
        <f>VLOOKUP(A41,'Nagradna igra-posiljke 2018'!$A$3:$CF$200,31,FALSE)</f>
        <v>312</v>
      </c>
      <c r="AG41" s="31">
        <f>VLOOKUP($A41,'Nagradna igra-posiljke 2018'!$A$3:$CF$200,32,FALSE)</f>
        <v>176</v>
      </c>
      <c r="AH41" s="31">
        <f>VLOOKUP($A41,'Nagradna igra-posiljke 2018'!$A$3:$CF$200,33,FALSE)</f>
        <v>132</v>
      </c>
      <c r="AI41" s="31">
        <f>VLOOKUP($A41,'Nagradna igra-posiljke 2018'!$A$3:$CF$200,34,FALSE)</f>
        <v>146</v>
      </c>
      <c r="AJ41" s="31">
        <f>VLOOKUP($A41,'Nagradna igra-posiljke 2018'!$A$3:$CF$200,35,FALSE)</f>
        <v>50</v>
      </c>
      <c r="AK41" s="31">
        <f>VLOOKUP($A41,'Nagradna igra-posiljke 2018'!$A$3:$CF$200,36,FALSE)</f>
        <v>146</v>
      </c>
      <c r="AL41" s="31">
        <f>VLOOKUP($A41,'Nagradna igra-posiljke 2018'!$A$3:$CF$200,37,FALSE)</f>
        <v>145</v>
      </c>
      <c r="AM41" s="31">
        <f>VLOOKUP($A41,'Nagradna igra-posiljke 2018'!$A$3:$CF$200,38,FALSE)</f>
        <v>221</v>
      </c>
      <c r="AN41" s="31">
        <f>VLOOKUP($A41,'Nagradna igra-posiljke 2018'!$A$3:$CF$200,39,FALSE)</f>
        <v>205</v>
      </c>
      <c r="AO41" s="31">
        <f>VLOOKUP($A41,'Nagradna igra-posiljke 2018'!$A$3:$CF$200,40,FALSE)</f>
        <v>194</v>
      </c>
      <c r="AP41" s="31">
        <f>VLOOKUP($A41,'Nagradna igra-posiljke 2018'!$A$3:$CF$200,41,FALSE)</f>
        <v>38</v>
      </c>
      <c r="AQ41" s="31">
        <f>VLOOKUP($A41,'Nagradna igra-posiljke 2018'!$A$3:$CF$200,42,FALSE)</f>
        <v>165</v>
      </c>
      <c r="AR41" s="31">
        <f>VLOOKUP($A41,'Nagradna igra-posiljke 2018'!$A$3:$CF$200,43,FALSE)</f>
        <v>242</v>
      </c>
      <c r="AS41" s="31">
        <f>VLOOKUP($A41,'Nagradna igra-posiljke 2018'!$A$3:$CF$200,44,FALSE)</f>
        <v>290</v>
      </c>
      <c r="AT41" s="31">
        <f>VLOOKUP($A41,'Nagradna igra-posiljke 2018'!$A$3:$CF$200,45,FALSE)</f>
        <v>425</v>
      </c>
      <c r="AU41" s="31">
        <f>VLOOKUP($A41,'Nagradna igra-posiljke 2018'!$A$3:$CF$200,46,FALSE)</f>
        <v>181</v>
      </c>
      <c r="AV41" s="31">
        <f>VLOOKUP($A41,'Nagradna igra-posiljke 2018'!$A$3:$CF$200,47,FALSE)</f>
        <v>41</v>
      </c>
      <c r="AW41" s="31">
        <f>VLOOKUP($A41,'Nagradna igra-posiljke 2018'!$A$3:$CF$200,48,FALSE)</f>
        <v>194</v>
      </c>
      <c r="AX41" s="31">
        <f>VLOOKUP($A41,'Nagradna igra-posiljke 2018'!$A$3:$CF$200,49,FALSE)</f>
        <v>229</v>
      </c>
      <c r="AY41" s="31">
        <f>VLOOKUP($A41,'Nagradna igra-posiljke 2018'!$A$3:$CF$200,50,FALSE)</f>
        <v>289</v>
      </c>
      <c r="AZ41" s="31">
        <f>VLOOKUP($A41,'Nagradna igra-posiljke 2018'!$A$3:$CF$200,51,FALSE)</f>
        <v>289</v>
      </c>
      <c r="BA41" s="31">
        <f>VLOOKUP($A41,'Nagradna igra-posiljke 2018'!$A$3:$CF$200,52,FALSE)</f>
        <v>185</v>
      </c>
      <c r="BB41" s="31">
        <f>VLOOKUP($A41,'Nagradna igra-posiljke 2018'!$A$3:$CF$200,53,FALSE)</f>
        <v>33</v>
      </c>
      <c r="BC41" s="31">
        <f>VLOOKUP($A41,'Nagradna igra-posiljke 2018'!$A$3:$CF$200,54,FALSE)</f>
        <v>112</v>
      </c>
      <c r="BD41" s="31">
        <f>VLOOKUP($A41,'Nagradna igra-posiljke 2018'!$A$3:$CF$200,55,FALSE)</f>
        <v>0</v>
      </c>
      <c r="BE41" s="31">
        <f>VLOOKUP($A41,'Nagradna igra-posiljke 2018'!$A$3:$CF$200,56,FALSE)</f>
        <v>0</v>
      </c>
      <c r="BF41" s="31">
        <f>VLOOKUP($A41,'Nagradna igra-posiljke 2018'!$A$3:$CF$200,57,FALSE)</f>
        <v>0</v>
      </c>
      <c r="BG41" s="31">
        <f>VLOOKUP($A41,'Nagradna igra-posiljke 2018'!$A$3:$CF$200,58,FALSE)</f>
        <v>0</v>
      </c>
      <c r="BH41" s="31">
        <f>VLOOKUP($A41,'Nagradna igra-posiljke 2018'!$A$3:$CF$200,59,FALSE)</f>
        <v>0</v>
      </c>
      <c r="BI41" s="31">
        <f>VLOOKUP($A41,'Nagradna igra-posiljke 2018'!$A$3:$CF$200,60,FALSE)</f>
        <v>0</v>
      </c>
      <c r="BJ41" s="31">
        <f>VLOOKUP($A41,'Nagradna igra-posiljke 2018'!$A$3:$CF$200,61,FALSE)</f>
        <v>0</v>
      </c>
      <c r="BK41" s="31">
        <f>VLOOKUP($A41,'Nagradna igra-posiljke 2018'!$A$3:$CF$200,62,FALSE)</f>
        <v>0</v>
      </c>
      <c r="BL41" s="31">
        <f>VLOOKUP($A41,'Nagradna igra-posiljke 2018'!$A$3:$CF$200,63,FALSE)</f>
        <v>0</v>
      </c>
      <c r="BM41" s="31">
        <f>VLOOKUP($A41,'Nagradna igra-posiljke 2018'!$A$3:$CF$200,64,FALSE)</f>
        <v>0</v>
      </c>
      <c r="BN41" s="31">
        <f>VLOOKUP($A41,'Nagradna igra-posiljke 2018'!$A$3:$CF$200,65,FALSE)</f>
        <v>0</v>
      </c>
      <c r="BO41" s="31">
        <f>VLOOKUP($A41,'Nagradna igra-posiljke 2018'!$A$3:$CF$200,66,FALSE)</f>
        <v>0</v>
      </c>
      <c r="BP41" s="31">
        <f>VLOOKUP($A41,'Nagradna igra-posiljke 2018'!$A$3:$CF$200,67,FALSE)</f>
        <v>0</v>
      </c>
      <c r="BQ41" s="31">
        <f>VLOOKUP($A41,'Nagradna igra-posiljke 2018'!$A$3:$CF$200,68,FALSE)</f>
        <v>0</v>
      </c>
      <c r="BR41" s="31">
        <f>VLOOKUP($A41,'Nagradna igra-posiljke 2018'!$A$3:$CF$200,69,FALSE)</f>
        <v>0</v>
      </c>
      <c r="BS41" s="31">
        <f>VLOOKUP($A41,'Nagradna igra-posiljke 2018'!$A$3:$CF$200,70,FALSE)</f>
        <v>0</v>
      </c>
      <c r="BT41" s="31">
        <f>VLOOKUP($A41,'Nagradna igra-posiljke 2018'!$A$3:$CF$200,71,FALSE)</f>
        <v>0</v>
      </c>
      <c r="BU41" s="31">
        <f>VLOOKUP($A41,'Nagradna igra-posiljke 2018'!$A$3:$CF$200,72,FALSE)</f>
        <v>0</v>
      </c>
      <c r="BV41" s="31">
        <f>VLOOKUP($A41,'Nagradna igra-posiljke 2018'!$A$3:$CF$200,73,FALSE)</f>
        <v>0</v>
      </c>
      <c r="BW41" s="31">
        <f>VLOOKUP($A41,'Nagradna igra-posiljke 2018'!$A$3:$CF$200,74,FALSE)</f>
        <v>0</v>
      </c>
      <c r="BX41" s="31">
        <f>VLOOKUP($A41,'Nagradna igra-posiljke 2018'!$A$3:$CF$200,75,FALSE)</f>
        <v>0</v>
      </c>
      <c r="BY41" s="31">
        <f>VLOOKUP($A41,'Nagradna igra-posiljke 2018'!$A$3:$CF$200,76,FALSE)</f>
        <v>0</v>
      </c>
      <c r="BZ41" s="31">
        <f>VLOOKUP($A41,'Nagradna igra-posiljke 2018'!$A$3:$CF$200,77,FALSE)</f>
        <v>0</v>
      </c>
      <c r="CA41" s="31">
        <f>VLOOKUP($A41,'Nagradna igra-posiljke 2018'!$A$3:$CF$200,78,FALSE)</f>
        <v>0</v>
      </c>
      <c r="CB41" s="31">
        <f>VLOOKUP($A41,'Nagradna igra-posiljke 2018'!$A$3:$CF$200,79,FALSE)</f>
        <v>0</v>
      </c>
      <c r="CC41" s="31">
        <f>VLOOKUP($A41,'Nagradna igra-posiljke 2018'!$A$3:$CF$200,80,FALSE)</f>
        <v>0</v>
      </c>
      <c r="CD41" s="31">
        <f>VLOOKUP($A41,'Nagradna igra-posiljke 2018'!$A$3:$CF$200,81,FALSE)</f>
        <v>0</v>
      </c>
      <c r="CE41" s="31">
        <f>VLOOKUP($A41,'Nagradna igra-posiljke 2018'!$A$3:$CF$200,82,FALSE)</f>
        <v>0</v>
      </c>
      <c r="CF41" s="31">
        <f>VLOOKUP($A41,'Nagradna igra-posiljke 2018'!$A$3:$CF$200,83,FALSE)</f>
        <v>0</v>
      </c>
      <c r="CG41" s="31">
        <f>VLOOKUP($A41,'Nagradna igra-posiljke 2018'!$A$3:$CF$200,84,FALSE)</f>
        <v>0</v>
      </c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</row>
    <row r="42" spans="1:203" s="2" customFormat="1" ht="15">
      <c r="A42" s="50">
        <v>71129</v>
      </c>
      <c r="B42" s="13" t="s">
        <v>84</v>
      </c>
      <c r="C42" s="13" t="s">
        <v>205</v>
      </c>
      <c r="D42" s="42">
        <v>14755</v>
      </c>
      <c r="E42" s="42">
        <v>39513</v>
      </c>
      <c r="F42" s="46">
        <f>E42/E$1</f>
        <v>0.8571707486387401</v>
      </c>
      <c r="G42" s="47">
        <f>D42*F42</f>
        <v>12647.554396164611</v>
      </c>
      <c r="H42" s="46">
        <f>+J42/D42</f>
        <v>5.6638427651643513</v>
      </c>
      <c r="I42" s="49">
        <f>+H42/F42</f>
        <v>6.6076015474851593</v>
      </c>
      <c r="J42" s="44">
        <f>10*K42</f>
        <v>83570</v>
      </c>
      <c r="K42" s="44">
        <f>+SUM(L42:CG42)</f>
        <v>8357</v>
      </c>
      <c r="L42" s="31">
        <f>VLOOKUP(A42,'Nagradna igra-posiljke 2018'!$A$3:$W$200,11,FALSE)</f>
        <v>0</v>
      </c>
      <c r="M42" s="31">
        <f>VLOOKUP(A42,'Nagradna igra-posiljke 2018'!$A$3:$W$200,12,FALSE)</f>
        <v>0</v>
      </c>
      <c r="N42" s="31">
        <f>VLOOKUP(A42,'Nagradna igra-posiljke 2018'!$A$3:$W$200,13,FALSE)</f>
        <v>3</v>
      </c>
      <c r="O42" s="31">
        <f>VLOOKUP(A42,'Nagradna igra-posiljke 2018'!$A$3:$W$200,14,FALSE)</f>
        <v>10</v>
      </c>
      <c r="P42" s="31">
        <f>VLOOKUP(A42,'Nagradna igra-posiljke 2018'!$A$3:$W$200,15,FALSE)</f>
        <v>1</v>
      </c>
      <c r="Q42" s="31">
        <f>VLOOKUP(A42,'Nagradna igra-posiljke 2018'!$A$3:$W$200,16,FALSE)</f>
        <v>7</v>
      </c>
      <c r="R42" s="31">
        <f>VLOOKUP(A42,'Nagradna igra-posiljke 2018'!$A$3:$W$200,17,FALSE)</f>
        <v>2</v>
      </c>
      <c r="S42" s="31">
        <f>VLOOKUP(A42,'Nagradna igra-posiljke 2018'!$A$3:$W$200,18,FALSE)</f>
        <v>0</v>
      </c>
      <c r="T42" s="31">
        <f>VLOOKUP(A42,'Nagradna igra-posiljke 2018'!$A$3:$W$200,19,FALSE)</f>
        <v>21</v>
      </c>
      <c r="U42" s="31">
        <f>VLOOKUP(A42,'Nagradna igra-posiljke 2018'!$A$3:$W$200,20,FALSE)</f>
        <v>67</v>
      </c>
      <c r="V42" s="31">
        <f>VLOOKUP(A42,'Nagradna igra-posiljke 2018'!$A$3:$W$200,21,FALSE)</f>
        <v>43</v>
      </c>
      <c r="W42" s="31">
        <f>VLOOKUP(A42,'Nagradna igra-posiljke 2018'!$A$3:$W$200,22,FALSE)</f>
        <v>68</v>
      </c>
      <c r="X42" s="31">
        <f>VLOOKUP(A42,'Nagradna igra-posiljke 2018'!$A$3:$W$200,23,FALSE)</f>
        <v>69</v>
      </c>
      <c r="Y42" s="31">
        <f>VLOOKUP(A42,'Nagradna igra-posiljke 2018'!$A$3:$CF$200,24,FALSE)</f>
        <v>181</v>
      </c>
      <c r="Z42" s="31">
        <f>VLOOKUP(A42,'Nagradna igra-posiljke 2018'!$A$3:$CF$200,25,FALSE)</f>
        <v>131</v>
      </c>
      <c r="AA42" s="31">
        <f>VLOOKUP(A42,'Nagradna igra-posiljke 2018'!$A$3:$CF$200,26,FALSE)</f>
        <v>188</v>
      </c>
      <c r="AB42" s="31">
        <f>VLOOKUP(A42,'Nagradna igra-posiljke 2018'!$A$3:$CF$200,27,FALSE)</f>
        <v>134</v>
      </c>
      <c r="AC42" s="31">
        <f>VLOOKUP(A42,'Nagradna igra-posiljke 2018'!$A$3:$CF$200,28,FALSE)</f>
        <v>270</v>
      </c>
      <c r="AD42" s="31">
        <f>VLOOKUP(A42,'Nagradna igra-posiljke 2018'!$A$3:$CF$200,29,FALSE)</f>
        <v>191</v>
      </c>
      <c r="AE42" s="31">
        <f>VLOOKUP(A42,'Nagradna igra-posiljke 2018'!$A$3:$CF$200,30,FALSE)</f>
        <v>246</v>
      </c>
      <c r="AF42" s="31">
        <f>VLOOKUP(A42,'Nagradna igra-posiljke 2018'!$A$3:$CF$200,31,FALSE)</f>
        <v>307</v>
      </c>
      <c r="AG42" s="31">
        <f>VLOOKUP($A42,'Nagradna igra-posiljke 2018'!$A$3:$CF$200,32,FALSE)</f>
        <v>239</v>
      </c>
      <c r="AH42" s="31">
        <f>VLOOKUP($A42,'Nagradna igra-posiljke 2018'!$A$3:$CF$200,33,FALSE)</f>
        <v>509</v>
      </c>
      <c r="AI42" s="31">
        <f>VLOOKUP($A42,'Nagradna igra-posiljke 2018'!$A$3:$CF$200,34,FALSE)</f>
        <v>181</v>
      </c>
      <c r="AJ42" s="31">
        <f>VLOOKUP($A42,'Nagradna igra-posiljke 2018'!$A$3:$CF$200,35,FALSE)</f>
        <v>47</v>
      </c>
      <c r="AK42" s="31">
        <f>VLOOKUP($A42,'Nagradna igra-posiljke 2018'!$A$3:$CF$200,36,FALSE)</f>
        <v>150</v>
      </c>
      <c r="AL42" s="31">
        <f>VLOOKUP($A42,'Nagradna igra-posiljke 2018'!$A$3:$CF$200,37,FALSE)</f>
        <v>324</v>
      </c>
      <c r="AM42" s="31">
        <f>VLOOKUP($A42,'Nagradna igra-posiljke 2018'!$A$3:$CF$200,38,FALSE)</f>
        <v>346</v>
      </c>
      <c r="AN42" s="31">
        <f>VLOOKUP($A42,'Nagradna igra-posiljke 2018'!$A$3:$CF$200,39,FALSE)</f>
        <v>296</v>
      </c>
      <c r="AO42" s="31">
        <f>VLOOKUP($A42,'Nagradna igra-posiljke 2018'!$A$3:$CF$200,40,FALSE)</f>
        <v>257</v>
      </c>
      <c r="AP42" s="31">
        <f>VLOOKUP($A42,'Nagradna igra-posiljke 2018'!$A$3:$CF$200,41,FALSE)</f>
        <v>114</v>
      </c>
      <c r="AQ42" s="31">
        <f>VLOOKUP($A42,'Nagradna igra-posiljke 2018'!$A$3:$CF$200,42,FALSE)</f>
        <v>278</v>
      </c>
      <c r="AR42" s="31">
        <f>VLOOKUP($A42,'Nagradna igra-posiljke 2018'!$A$3:$CF$200,43,FALSE)</f>
        <v>311</v>
      </c>
      <c r="AS42" s="31">
        <f>VLOOKUP($A42,'Nagradna igra-posiljke 2018'!$A$3:$CF$200,44,FALSE)</f>
        <v>636</v>
      </c>
      <c r="AT42" s="31">
        <f>VLOOKUP($A42,'Nagradna igra-posiljke 2018'!$A$3:$CF$200,45,FALSE)</f>
        <v>402</v>
      </c>
      <c r="AU42" s="31">
        <f>VLOOKUP($A42,'Nagradna igra-posiljke 2018'!$A$3:$CF$200,46,FALSE)</f>
        <v>268</v>
      </c>
      <c r="AV42" s="31">
        <f>VLOOKUP($A42,'Nagradna igra-posiljke 2018'!$A$3:$CF$200,47,FALSE)</f>
        <v>59</v>
      </c>
      <c r="AW42" s="31">
        <f>VLOOKUP($A42,'Nagradna igra-posiljke 2018'!$A$3:$CF$200,48,FALSE)</f>
        <v>212</v>
      </c>
      <c r="AX42" s="31">
        <f>VLOOKUP($A42,'Nagradna igra-posiljke 2018'!$A$3:$CF$200,49,FALSE)</f>
        <v>344</v>
      </c>
      <c r="AY42" s="31">
        <f>VLOOKUP($A42,'Nagradna igra-posiljke 2018'!$A$3:$CF$200,50,FALSE)</f>
        <v>363</v>
      </c>
      <c r="AZ42" s="31">
        <f>VLOOKUP($A42,'Nagradna igra-posiljke 2018'!$A$3:$CF$200,51,FALSE)</f>
        <v>533</v>
      </c>
      <c r="BA42" s="31">
        <f>VLOOKUP($A42,'Nagradna igra-posiljke 2018'!$A$3:$CF$200,52,FALSE)</f>
        <v>268</v>
      </c>
      <c r="BB42" s="31">
        <f>VLOOKUP($A42,'Nagradna igra-posiljke 2018'!$A$3:$CF$200,53,FALSE)</f>
        <v>78</v>
      </c>
      <c r="BC42" s="31">
        <f>VLOOKUP($A42,'Nagradna igra-posiljke 2018'!$A$3:$CF$200,54,FALSE)</f>
        <v>203</v>
      </c>
      <c r="BD42" s="31">
        <f>VLOOKUP($A42,'Nagradna igra-posiljke 2018'!$A$3:$CF$200,55,FALSE)</f>
        <v>0</v>
      </c>
      <c r="BE42" s="31">
        <f>VLOOKUP($A42,'Nagradna igra-posiljke 2018'!$A$3:$CF$200,56,FALSE)</f>
        <v>0</v>
      </c>
      <c r="BF42" s="31">
        <f>VLOOKUP($A42,'Nagradna igra-posiljke 2018'!$A$3:$CF$200,57,FALSE)</f>
        <v>0</v>
      </c>
      <c r="BG42" s="31">
        <f>VLOOKUP($A42,'Nagradna igra-posiljke 2018'!$A$3:$CF$200,58,FALSE)</f>
        <v>0</v>
      </c>
      <c r="BH42" s="31">
        <f>VLOOKUP($A42,'Nagradna igra-posiljke 2018'!$A$3:$CF$200,59,FALSE)</f>
        <v>0</v>
      </c>
      <c r="BI42" s="31">
        <f>VLOOKUP($A42,'Nagradna igra-posiljke 2018'!$A$3:$CF$200,60,FALSE)</f>
        <v>0</v>
      </c>
      <c r="BJ42" s="31">
        <f>VLOOKUP($A42,'Nagradna igra-posiljke 2018'!$A$3:$CF$200,61,FALSE)</f>
        <v>0</v>
      </c>
      <c r="BK42" s="31">
        <f>VLOOKUP($A42,'Nagradna igra-posiljke 2018'!$A$3:$CF$200,62,FALSE)</f>
        <v>0</v>
      </c>
      <c r="BL42" s="31">
        <f>VLOOKUP($A42,'Nagradna igra-posiljke 2018'!$A$3:$CF$200,63,FALSE)</f>
        <v>0</v>
      </c>
      <c r="BM42" s="31">
        <f>VLOOKUP($A42,'Nagradna igra-posiljke 2018'!$A$3:$CF$200,64,FALSE)</f>
        <v>0</v>
      </c>
      <c r="BN42" s="31">
        <f>VLOOKUP($A42,'Nagradna igra-posiljke 2018'!$A$3:$CF$200,65,FALSE)</f>
        <v>0</v>
      </c>
      <c r="BO42" s="31">
        <f>VLOOKUP($A42,'Nagradna igra-posiljke 2018'!$A$3:$CF$200,66,FALSE)</f>
        <v>0</v>
      </c>
      <c r="BP42" s="31">
        <f>VLOOKUP($A42,'Nagradna igra-posiljke 2018'!$A$3:$CF$200,67,FALSE)</f>
        <v>0</v>
      </c>
      <c r="BQ42" s="31">
        <f>VLOOKUP($A42,'Nagradna igra-posiljke 2018'!$A$3:$CF$200,68,FALSE)</f>
        <v>0</v>
      </c>
      <c r="BR42" s="31">
        <f>VLOOKUP($A42,'Nagradna igra-posiljke 2018'!$A$3:$CF$200,69,FALSE)</f>
        <v>0</v>
      </c>
      <c r="BS42" s="31">
        <f>VLOOKUP($A42,'Nagradna igra-posiljke 2018'!$A$3:$CF$200,70,FALSE)</f>
        <v>0</v>
      </c>
      <c r="BT42" s="31">
        <f>VLOOKUP($A42,'Nagradna igra-posiljke 2018'!$A$3:$CF$200,71,FALSE)</f>
        <v>0</v>
      </c>
      <c r="BU42" s="31">
        <f>VLOOKUP($A42,'Nagradna igra-posiljke 2018'!$A$3:$CF$200,72,FALSE)</f>
        <v>0</v>
      </c>
      <c r="BV42" s="31">
        <f>VLOOKUP($A42,'Nagradna igra-posiljke 2018'!$A$3:$CF$200,73,FALSE)</f>
        <v>0</v>
      </c>
      <c r="BW42" s="31">
        <f>VLOOKUP($A42,'Nagradna igra-posiljke 2018'!$A$3:$CF$200,74,FALSE)</f>
        <v>0</v>
      </c>
      <c r="BX42" s="31">
        <f>VLOOKUP($A42,'Nagradna igra-posiljke 2018'!$A$3:$CF$200,75,FALSE)</f>
        <v>0</v>
      </c>
      <c r="BY42" s="31">
        <f>VLOOKUP($A42,'Nagradna igra-posiljke 2018'!$A$3:$CF$200,76,FALSE)</f>
        <v>0</v>
      </c>
      <c r="BZ42" s="31">
        <f>VLOOKUP($A42,'Nagradna igra-posiljke 2018'!$A$3:$CF$200,77,FALSE)</f>
        <v>0</v>
      </c>
      <c r="CA42" s="31">
        <f>VLOOKUP($A42,'Nagradna igra-posiljke 2018'!$A$3:$CF$200,78,FALSE)</f>
        <v>0</v>
      </c>
      <c r="CB42" s="31">
        <f>VLOOKUP($A42,'Nagradna igra-posiljke 2018'!$A$3:$CF$200,79,FALSE)</f>
        <v>0</v>
      </c>
      <c r="CC42" s="31">
        <f>VLOOKUP($A42,'Nagradna igra-posiljke 2018'!$A$3:$CF$200,80,FALSE)</f>
        <v>0</v>
      </c>
      <c r="CD42" s="31">
        <f>VLOOKUP($A42,'Nagradna igra-posiljke 2018'!$A$3:$CF$200,81,FALSE)</f>
        <v>0</v>
      </c>
      <c r="CE42" s="31">
        <f>VLOOKUP($A42,'Nagradna igra-posiljke 2018'!$A$3:$CF$200,82,FALSE)</f>
        <v>0</v>
      </c>
      <c r="CF42" s="31">
        <f>VLOOKUP($A42,'Nagradna igra-posiljke 2018'!$A$3:$CF$200,83,FALSE)</f>
        <v>0</v>
      </c>
      <c r="CG42" s="31">
        <f>VLOOKUP($A42,'Nagradna igra-posiljke 2018'!$A$3:$CF$200,84,FALSE)</f>
        <v>0</v>
      </c>
    </row>
    <row r="43" spans="1:203" s="3" customFormat="1" ht="15">
      <c r="A43" s="50">
        <v>80101</v>
      </c>
      <c r="B43" s="13" t="s">
        <v>11</v>
      </c>
      <c r="C43" s="13" t="s">
        <v>205</v>
      </c>
      <c r="D43" s="42">
        <v>15229</v>
      </c>
      <c r="E43" s="42">
        <v>51058</v>
      </c>
      <c r="F43" s="46">
        <f>E43/E$1</f>
        <v>1.1076208863917392</v>
      </c>
      <c r="G43" s="47">
        <f>D43*F43</f>
        <v>16867.958478859797</v>
      </c>
      <c r="H43" s="46">
        <f>+J43/D43</f>
        <v>7.3044848644034408</v>
      </c>
      <c r="I43" s="49">
        <f>+H43/F43</f>
        <v>6.5947518272240471</v>
      </c>
      <c r="J43" s="44">
        <f>10*K43</f>
        <v>111240</v>
      </c>
      <c r="K43" s="44">
        <f>+SUM(L43:CG43)</f>
        <v>11124</v>
      </c>
      <c r="L43" s="31">
        <f>VLOOKUP(A43,'Nagradna igra-posiljke 2018'!$A$3:$W$200,11,FALSE)</f>
        <v>0</v>
      </c>
      <c r="M43" s="31">
        <f>VLOOKUP(A43,'Nagradna igra-posiljke 2018'!$A$3:$W$200,12,FALSE)</f>
        <v>1</v>
      </c>
      <c r="N43" s="31">
        <f>VLOOKUP(A43,'Nagradna igra-posiljke 2018'!$A$3:$W$200,13,FALSE)</f>
        <v>0</v>
      </c>
      <c r="O43" s="31">
        <f>VLOOKUP(A43,'Nagradna igra-posiljke 2018'!$A$3:$W$200,14,FALSE)</f>
        <v>4</v>
      </c>
      <c r="P43" s="31">
        <f>VLOOKUP(A43,'Nagradna igra-posiljke 2018'!$A$3:$W$200,15,FALSE)</f>
        <v>8</v>
      </c>
      <c r="Q43" s="31">
        <f>VLOOKUP(A43,'Nagradna igra-posiljke 2018'!$A$3:$W$200,16,FALSE)</f>
        <v>5</v>
      </c>
      <c r="R43" s="31">
        <f>VLOOKUP(A43,'Nagradna igra-posiljke 2018'!$A$3:$W$200,17,FALSE)</f>
        <v>15</v>
      </c>
      <c r="S43" s="31">
        <f>VLOOKUP(A43,'Nagradna igra-posiljke 2018'!$A$3:$W$200,18,FALSE)</f>
        <v>11</v>
      </c>
      <c r="T43" s="31">
        <f>VLOOKUP(A43,'Nagradna igra-posiljke 2018'!$A$3:$W$200,19,FALSE)</f>
        <v>6</v>
      </c>
      <c r="U43" s="31">
        <f>VLOOKUP(A43,'Nagradna igra-posiljke 2018'!$A$3:$W$200,20,FALSE)</f>
        <v>79</v>
      </c>
      <c r="V43" s="31">
        <f>VLOOKUP(A43,'Nagradna igra-posiljke 2018'!$A$3:$W$200,21,FALSE)</f>
        <v>75</v>
      </c>
      <c r="W43" s="31">
        <f>VLOOKUP(A43,'Nagradna igra-posiljke 2018'!$A$3:$W$200,22,FALSE)</f>
        <v>73</v>
      </c>
      <c r="X43" s="31">
        <f>VLOOKUP(A43,'Nagradna igra-posiljke 2018'!$A$3:$W$200,23,FALSE)</f>
        <v>26</v>
      </c>
      <c r="Y43" s="31">
        <f>VLOOKUP(A43,'Nagradna igra-posiljke 2018'!$A$3:$CF$200,24,FALSE)</f>
        <v>309</v>
      </c>
      <c r="Z43" s="31">
        <f>VLOOKUP(A43,'Nagradna igra-posiljke 2018'!$A$3:$CF$200,25,FALSE)</f>
        <v>303</v>
      </c>
      <c r="AA43" s="31">
        <f>VLOOKUP(A43,'Nagradna igra-posiljke 2018'!$A$3:$CF$200,26,FALSE)</f>
        <v>191</v>
      </c>
      <c r="AB43" s="31">
        <f>VLOOKUP(A43,'Nagradna igra-posiljke 2018'!$A$3:$CF$200,27,FALSE)</f>
        <v>207</v>
      </c>
      <c r="AC43" s="31">
        <f>VLOOKUP(A43,'Nagradna igra-posiljke 2018'!$A$3:$CF$200,28,FALSE)</f>
        <v>272</v>
      </c>
      <c r="AD43" s="31">
        <f>VLOOKUP(A43,'Nagradna igra-posiljke 2018'!$A$3:$CF$200,29,FALSE)</f>
        <v>69</v>
      </c>
      <c r="AE43" s="31">
        <f>VLOOKUP(A43,'Nagradna igra-posiljke 2018'!$A$3:$CF$200,30,FALSE)</f>
        <v>551</v>
      </c>
      <c r="AF43" s="31">
        <f>VLOOKUP(A43,'Nagradna igra-posiljke 2018'!$A$3:$CF$200,31,FALSE)</f>
        <v>409</v>
      </c>
      <c r="AG43" s="31">
        <f>VLOOKUP($A43,'Nagradna igra-posiljke 2018'!$A$3:$CF$200,32,FALSE)</f>
        <v>475</v>
      </c>
      <c r="AH43" s="31">
        <f>VLOOKUP($A43,'Nagradna igra-posiljke 2018'!$A$3:$CF$200,33,FALSE)</f>
        <v>434</v>
      </c>
      <c r="AI43" s="31">
        <f>VLOOKUP($A43,'Nagradna igra-posiljke 2018'!$A$3:$CF$200,34,FALSE)</f>
        <v>297</v>
      </c>
      <c r="AJ43" s="31">
        <f>VLOOKUP($A43,'Nagradna igra-posiljke 2018'!$A$3:$CF$200,35,FALSE)</f>
        <v>38</v>
      </c>
      <c r="AK43" s="31">
        <f>VLOOKUP($A43,'Nagradna igra-posiljke 2018'!$A$3:$CF$200,36,FALSE)</f>
        <v>311</v>
      </c>
      <c r="AL43" s="31">
        <f>VLOOKUP($A43,'Nagradna igra-posiljke 2018'!$A$3:$CF$200,37,FALSE)</f>
        <v>328</v>
      </c>
      <c r="AM43" s="31">
        <f>VLOOKUP($A43,'Nagradna igra-posiljke 2018'!$A$3:$CF$200,38,FALSE)</f>
        <v>410</v>
      </c>
      <c r="AN43" s="31">
        <f>VLOOKUP($A43,'Nagradna igra-posiljke 2018'!$A$3:$CF$200,39,FALSE)</f>
        <v>359</v>
      </c>
      <c r="AO43" s="31">
        <f>VLOOKUP($A43,'Nagradna igra-posiljke 2018'!$A$3:$CF$200,40,FALSE)</f>
        <v>329</v>
      </c>
      <c r="AP43" s="31">
        <f>VLOOKUP($A43,'Nagradna igra-posiljke 2018'!$A$3:$CF$200,41,FALSE)</f>
        <v>105</v>
      </c>
      <c r="AQ43" s="31">
        <f>VLOOKUP($A43,'Nagradna igra-posiljke 2018'!$A$3:$CF$200,42,FALSE)</f>
        <v>313</v>
      </c>
      <c r="AR43" s="31">
        <f>VLOOKUP($A43,'Nagradna igra-posiljke 2018'!$A$3:$CF$200,43,FALSE)</f>
        <v>464</v>
      </c>
      <c r="AS43" s="31">
        <f>VLOOKUP($A43,'Nagradna igra-posiljke 2018'!$A$3:$CF$200,44,FALSE)</f>
        <v>627</v>
      </c>
      <c r="AT43" s="31">
        <f>VLOOKUP($A43,'Nagradna igra-posiljke 2018'!$A$3:$CF$200,45,FALSE)</f>
        <v>623</v>
      </c>
      <c r="AU43" s="31">
        <f>VLOOKUP($A43,'Nagradna igra-posiljke 2018'!$A$3:$CF$200,46,FALSE)</f>
        <v>518</v>
      </c>
      <c r="AV43" s="31">
        <f>VLOOKUP($A43,'Nagradna igra-posiljke 2018'!$A$3:$CF$200,47,FALSE)</f>
        <v>38</v>
      </c>
      <c r="AW43" s="31">
        <f>VLOOKUP($A43,'Nagradna igra-posiljke 2018'!$A$3:$CF$200,48,FALSE)</f>
        <v>409</v>
      </c>
      <c r="AX43" s="31">
        <f>VLOOKUP($A43,'Nagradna igra-posiljke 2018'!$A$3:$CF$200,49,FALSE)</f>
        <v>545</v>
      </c>
      <c r="AY43" s="31">
        <f>VLOOKUP($A43,'Nagradna igra-posiljke 2018'!$A$3:$CF$200,50,FALSE)</f>
        <v>578</v>
      </c>
      <c r="AZ43" s="31">
        <f>VLOOKUP($A43,'Nagradna igra-posiljke 2018'!$A$3:$CF$200,51,FALSE)</f>
        <v>607</v>
      </c>
      <c r="BA43" s="31">
        <f>VLOOKUP($A43,'Nagradna igra-posiljke 2018'!$A$3:$CF$200,52,FALSE)</f>
        <v>371</v>
      </c>
      <c r="BB43" s="31">
        <f>VLOOKUP($A43,'Nagradna igra-posiljke 2018'!$A$3:$CF$200,53,FALSE)</f>
        <v>30</v>
      </c>
      <c r="BC43" s="31">
        <f>VLOOKUP($A43,'Nagradna igra-posiljke 2018'!$A$3:$CF$200,54,FALSE)</f>
        <v>301</v>
      </c>
      <c r="BD43" s="31">
        <f>VLOOKUP($A43,'Nagradna igra-posiljke 2018'!$A$3:$CF$200,55,FALSE)</f>
        <v>0</v>
      </c>
      <c r="BE43" s="31">
        <f>VLOOKUP($A43,'Nagradna igra-posiljke 2018'!$A$3:$CF$200,56,FALSE)</f>
        <v>0</v>
      </c>
      <c r="BF43" s="31">
        <f>VLOOKUP($A43,'Nagradna igra-posiljke 2018'!$A$3:$CF$200,57,FALSE)</f>
        <v>0</v>
      </c>
      <c r="BG43" s="31">
        <f>VLOOKUP($A43,'Nagradna igra-posiljke 2018'!$A$3:$CF$200,58,FALSE)</f>
        <v>0</v>
      </c>
      <c r="BH43" s="31">
        <f>VLOOKUP($A43,'Nagradna igra-posiljke 2018'!$A$3:$CF$200,59,FALSE)</f>
        <v>0</v>
      </c>
      <c r="BI43" s="31">
        <f>VLOOKUP($A43,'Nagradna igra-posiljke 2018'!$A$3:$CF$200,60,FALSE)</f>
        <v>0</v>
      </c>
      <c r="BJ43" s="31">
        <f>VLOOKUP($A43,'Nagradna igra-posiljke 2018'!$A$3:$CF$200,61,FALSE)</f>
        <v>0</v>
      </c>
      <c r="BK43" s="31">
        <f>VLOOKUP($A43,'Nagradna igra-posiljke 2018'!$A$3:$CF$200,62,FALSE)</f>
        <v>0</v>
      </c>
      <c r="BL43" s="31">
        <f>VLOOKUP($A43,'Nagradna igra-posiljke 2018'!$A$3:$CF$200,63,FALSE)</f>
        <v>0</v>
      </c>
      <c r="BM43" s="31">
        <f>VLOOKUP($A43,'Nagradna igra-posiljke 2018'!$A$3:$CF$200,64,FALSE)</f>
        <v>0</v>
      </c>
      <c r="BN43" s="31">
        <f>VLOOKUP($A43,'Nagradna igra-posiljke 2018'!$A$3:$CF$200,65,FALSE)</f>
        <v>0</v>
      </c>
      <c r="BO43" s="31">
        <f>VLOOKUP($A43,'Nagradna igra-posiljke 2018'!$A$3:$CF$200,66,FALSE)</f>
        <v>0</v>
      </c>
      <c r="BP43" s="31">
        <f>VLOOKUP($A43,'Nagradna igra-posiljke 2018'!$A$3:$CF$200,67,FALSE)</f>
        <v>0</v>
      </c>
      <c r="BQ43" s="31">
        <f>VLOOKUP($A43,'Nagradna igra-posiljke 2018'!$A$3:$CF$200,68,FALSE)</f>
        <v>0</v>
      </c>
      <c r="BR43" s="31">
        <f>VLOOKUP($A43,'Nagradna igra-posiljke 2018'!$A$3:$CF$200,69,FALSE)</f>
        <v>0</v>
      </c>
      <c r="BS43" s="31">
        <f>VLOOKUP($A43,'Nagradna igra-posiljke 2018'!$A$3:$CF$200,70,FALSE)</f>
        <v>0</v>
      </c>
      <c r="BT43" s="31">
        <f>VLOOKUP($A43,'Nagradna igra-posiljke 2018'!$A$3:$CF$200,71,FALSE)</f>
        <v>0</v>
      </c>
      <c r="BU43" s="31">
        <f>VLOOKUP($A43,'Nagradna igra-posiljke 2018'!$A$3:$CF$200,72,FALSE)</f>
        <v>0</v>
      </c>
      <c r="BV43" s="31">
        <f>VLOOKUP($A43,'Nagradna igra-posiljke 2018'!$A$3:$CF$200,73,FALSE)</f>
        <v>0</v>
      </c>
      <c r="BW43" s="31">
        <f>VLOOKUP($A43,'Nagradna igra-posiljke 2018'!$A$3:$CF$200,74,FALSE)</f>
        <v>0</v>
      </c>
      <c r="BX43" s="31">
        <f>VLOOKUP($A43,'Nagradna igra-posiljke 2018'!$A$3:$CF$200,75,FALSE)</f>
        <v>0</v>
      </c>
      <c r="BY43" s="31">
        <f>VLOOKUP($A43,'Nagradna igra-posiljke 2018'!$A$3:$CF$200,76,FALSE)</f>
        <v>0</v>
      </c>
      <c r="BZ43" s="31">
        <f>VLOOKUP($A43,'Nagradna igra-posiljke 2018'!$A$3:$CF$200,77,FALSE)</f>
        <v>0</v>
      </c>
      <c r="CA43" s="31">
        <f>VLOOKUP($A43,'Nagradna igra-posiljke 2018'!$A$3:$CF$200,78,FALSE)</f>
        <v>0</v>
      </c>
      <c r="CB43" s="31">
        <f>VLOOKUP($A43,'Nagradna igra-posiljke 2018'!$A$3:$CF$200,79,FALSE)</f>
        <v>0</v>
      </c>
      <c r="CC43" s="31">
        <f>VLOOKUP($A43,'Nagradna igra-posiljke 2018'!$A$3:$CF$200,80,FALSE)</f>
        <v>0</v>
      </c>
      <c r="CD43" s="31">
        <f>VLOOKUP($A43,'Nagradna igra-posiljke 2018'!$A$3:$CF$200,81,FALSE)</f>
        <v>0</v>
      </c>
      <c r="CE43" s="31">
        <f>VLOOKUP($A43,'Nagradna igra-posiljke 2018'!$A$3:$CF$200,82,FALSE)</f>
        <v>0</v>
      </c>
      <c r="CF43" s="31">
        <f>VLOOKUP($A43,'Nagradna igra-posiljke 2018'!$A$3:$CF$200,83,FALSE)</f>
        <v>0</v>
      </c>
      <c r="CG43" s="31">
        <f>VLOOKUP($A43,'Nagradna igra-posiljke 2018'!$A$3:$CF$200,84,FALSE)</f>
        <v>0</v>
      </c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</row>
    <row r="44" spans="1:203" s="2" customFormat="1" ht="15" customHeight="1">
      <c r="A44" s="50">
        <v>71358</v>
      </c>
      <c r="B44" s="13" t="s">
        <v>129</v>
      </c>
      <c r="C44" s="13" t="s">
        <v>205</v>
      </c>
      <c r="D44" s="42">
        <v>9025</v>
      </c>
      <c r="E44" s="42">
        <v>29311</v>
      </c>
      <c r="F44" s="46">
        <f>E44/E$1</f>
        <v>0.63585482786298453</v>
      </c>
      <c r="G44" s="47">
        <f>D44*F44</f>
        <v>5738.5898214634353</v>
      </c>
      <c r="H44" s="46">
        <f>+J44/D44</f>
        <v>4.1772853185595569</v>
      </c>
      <c r="I44" s="49">
        <f>+H44/F44</f>
        <v>6.5695582317095935</v>
      </c>
      <c r="J44" s="44">
        <f>10*K44</f>
        <v>37700</v>
      </c>
      <c r="K44" s="44">
        <f>+SUM(L44:CG44)</f>
        <v>3770</v>
      </c>
      <c r="L44" s="31">
        <f>VLOOKUP(A44,'Nagradna igra-posiljke 2018'!$A$3:$W$200,11,FALSE)</f>
        <v>0</v>
      </c>
      <c r="M44" s="31">
        <f>VLOOKUP(A44,'Nagradna igra-posiljke 2018'!$A$3:$W$200,12,FALSE)</f>
        <v>1</v>
      </c>
      <c r="N44" s="31">
        <f>VLOOKUP(A44,'Nagradna igra-posiljke 2018'!$A$3:$W$200,13,FALSE)</f>
        <v>0</v>
      </c>
      <c r="O44" s="31">
        <f>VLOOKUP(A44,'Nagradna igra-posiljke 2018'!$A$3:$W$200,14,FALSE)</f>
        <v>0</v>
      </c>
      <c r="P44" s="31">
        <f>VLOOKUP(A44,'Nagradna igra-posiljke 2018'!$A$3:$W$200,15,FALSE)</f>
        <v>1</v>
      </c>
      <c r="Q44" s="31">
        <f>VLOOKUP(A44,'Nagradna igra-posiljke 2018'!$A$3:$W$200,16,FALSE)</f>
        <v>24</v>
      </c>
      <c r="R44" s="31">
        <f>VLOOKUP(A44,'Nagradna igra-posiljke 2018'!$A$3:$W$200,17,FALSE)</f>
        <v>30</v>
      </c>
      <c r="S44" s="31">
        <f>VLOOKUP(A44,'Nagradna igra-posiljke 2018'!$A$3:$W$200,18,FALSE)</f>
        <v>30</v>
      </c>
      <c r="T44" s="31">
        <f>VLOOKUP(A44,'Nagradna igra-posiljke 2018'!$A$3:$W$200,19,FALSE)</f>
        <v>22</v>
      </c>
      <c r="U44" s="31">
        <f>VLOOKUP(A44,'Nagradna igra-posiljke 2018'!$A$3:$W$200,20,FALSE)</f>
        <v>48</v>
      </c>
      <c r="V44" s="31">
        <f>VLOOKUP(A44,'Nagradna igra-posiljke 2018'!$A$3:$W$200,21,FALSE)</f>
        <v>83</v>
      </c>
      <c r="W44" s="31">
        <f>VLOOKUP(A44,'Nagradna igra-posiljke 2018'!$A$3:$W$200,22,FALSE)</f>
        <v>63</v>
      </c>
      <c r="X44" s="31">
        <f>VLOOKUP(A44,'Nagradna igra-posiljke 2018'!$A$3:$W$200,23,FALSE)</f>
        <v>0</v>
      </c>
      <c r="Y44" s="31">
        <f>VLOOKUP(A44,'Nagradna igra-posiljke 2018'!$A$3:$CF$200,24,FALSE)</f>
        <v>123</v>
      </c>
      <c r="Z44" s="31">
        <f>VLOOKUP(A44,'Nagradna igra-posiljke 2018'!$A$3:$CF$200,25,FALSE)</f>
        <v>81</v>
      </c>
      <c r="AA44" s="31">
        <f>VLOOKUP(A44,'Nagradna igra-posiljke 2018'!$A$3:$CF$200,26,FALSE)</f>
        <v>124</v>
      </c>
      <c r="AB44" s="31">
        <f>VLOOKUP(A44,'Nagradna igra-posiljke 2018'!$A$3:$CF$200,27,FALSE)</f>
        <v>112</v>
      </c>
      <c r="AC44" s="31">
        <f>VLOOKUP(A44,'Nagradna igra-posiljke 2018'!$A$3:$CF$200,28,FALSE)</f>
        <v>116</v>
      </c>
      <c r="AD44" s="31">
        <f>VLOOKUP(A44,'Nagradna igra-posiljke 2018'!$A$3:$CF$200,29,FALSE)</f>
        <v>0</v>
      </c>
      <c r="AE44" s="31">
        <f>VLOOKUP(A44,'Nagradna igra-posiljke 2018'!$A$3:$CF$200,30,FALSE)</f>
        <v>235</v>
      </c>
      <c r="AF44" s="31">
        <f>VLOOKUP(A44,'Nagradna igra-posiljke 2018'!$A$3:$CF$200,31,FALSE)</f>
        <v>197</v>
      </c>
      <c r="AG44" s="31">
        <f>VLOOKUP($A44,'Nagradna igra-posiljke 2018'!$A$3:$CF$200,32,FALSE)</f>
        <v>248</v>
      </c>
      <c r="AH44" s="31">
        <f>VLOOKUP($A44,'Nagradna igra-posiljke 2018'!$A$3:$CF$200,33,FALSE)</f>
        <v>140</v>
      </c>
      <c r="AI44" s="31">
        <f>VLOOKUP($A44,'Nagradna igra-posiljke 2018'!$A$3:$CF$200,34,FALSE)</f>
        <v>124</v>
      </c>
      <c r="AJ44" s="31">
        <f>VLOOKUP($A44,'Nagradna igra-posiljke 2018'!$A$3:$CF$200,35,FALSE)</f>
        <v>0</v>
      </c>
      <c r="AK44" s="31">
        <f>VLOOKUP($A44,'Nagradna igra-posiljke 2018'!$A$3:$CF$200,36,FALSE)</f>
        <v>110</v>
      </c>
      <c r="AL44" s="31">
        <f>VLOOKUP($A44,'Nagradna igra-posiljke 2018'!$A$3:$CF$200,37,FALSE)</f>
        <v>97</v>
      </c>
      <c r="AM44" s="31">
        <f>VLOOKUP($A44,'Nagradna igra-posiljke 2018'!$A$3:$CF$200,38,FALSE)</f>
        <v>101</v>
      </c>
      <c r="AN44" s="31">
        <f>VLOOKUP($A44,'Nagradna igra-posiljke 2018'!$A$3:$CF$200,39,FALSE)</f>
        <v>126</v>
      </c>
      <c r="AO44" s="31">
        <f>VLOOKUP($A44,'Nagradna igra-posiljke 2018'!$A$3:$CF$200,40,FALSE)</f>
        <v>70</v>
      </c>
      <c r="AP44" s="31">
        <f>VLOOKUP($A44,'Nagradna igra-posiljke 2018'!$A$3:$CF$200,41,FALSE)</f>
        <v>0</v>
      </c>
      <c r="AQ44" s="31">
        <f>VLOOKUP($A44,'Nagradna igra-posiljke 2018'!$A$3:$CF$200,42,FALSE)</f>
        <v>147</v>
      </c>
      <c r="AR44" s="31">
        <f>VLOOKUP($A44,'Nagradna igra-posiljke 2018'!$A$3:$CF$200,43,FALSE)</f>
        <v>109</v>
      </c>
      <c r="AS44" s="31">
        <f>VLOOKUP($A44,'Nagradna igra-posiljke 2018'!$A$3:$CF$200,44,FALSE)</f>
        <v>185</v>
      </c>
      <c r="AT44" s="31">
        <f>VLOOKUP($A44,'Nagradna igra-posiljke 2018'!$A$3:$CF$200,45,FALSE)</f>
        <v>135</v>
      </c>
      <c r="AU44" s="31">
        <f>VLOOKUP($A44,'Nagradna igra-posiljke 2018'!$A$3:$CF$200,46,FALSE)</f>
        <v>146</v>
      </c>
      <c r="AV44" s="31">
        <f>VLOOKUP($A44,'Nagradna igra-posiljke 2018'!$A$3:$CF$200,47,FALSE)</f>
        <v>0</v>
      </c>
      <c r="AW44" s="31">
        <f>VLOOKUP($A44,'Nagradna igra-posiljke 2018'!$A$3:$CF$200,48,FALSE)</f>
        <v>117</v>
      </c>
      <c r="AX44" s="31">
        <f>VLOOKUP($A44,'Nagradna igra-posiljke 2018'!$A$3:$CF$200,49,FALSE)</f>
        <v>126</v>
      </c>
      <c r="AY44" s="31">
        <f>VLOOKUP($A44,'Nagradna igra-posiljke 2018'!$A$3:$CF$200,50,FALSE)</f>
        <v>114</v>
      </c>
      <c r="AZ44" s="31">
        <f>VLOOKUP($A44,'Nagradna igra-posiljke 2018'!$A$3:$CF$200,51,FALSE)</f>
        <v>110</v>
      </c>
      <c r="BA44" s="31">
        <f>VLOOKUP($A44,'Nagradna igra-posiljke 2018'!$A$3:$CF$200,52,FALSE)</f>
        <v>192</v>
      </c>
      <c r="BB44" s="31">
        <f>VLOOKUP($A44,'Nagradna igra-posiljke 2018'!$A$3:$CF$200,53,FALSE)</f>
        <v>0</v>
      </c>
      <c r="BC44" s="31">
        <f>VLOOKUP($A44,'Nagradna igra-posiljke 2018'!$A$3:$CF$200,54,FALSE)</f>
        <v>83</v>
      </c>
      <c r="BD44" s="31">
        <f>VLOOKUP($A44,'Nagradna igra-posiljke 2018'!$A$3:$CF$200,55,FALSE)</f>
        <v>0</v>
      </c>
      <c r="BE44" s="31">
        <f>VLOOKUP($A44,'Nagradna igra-posiljke 2018'!$A$3:$CF$200,56,FALSE)</f>
        <v>0</v>
      </c>
      <c r="BF44" s="31">
        <f>VLOOKUP($A44,'Nagradna igra-posiljke 2018'!$A$3:$CF$200,57,FALSE)</f>
        <v>0</v>
      </c>
      <c r="BG44" s="31">
        <f>VLOOKUP($A44,'Nagradna igra-posiljke 2018'!$A$3:$CF$200,58,FALSE)</f>
        <v>0</v>
      </c>
      <c r="BH44" s="31">
        <f>VLOOKUP($A44,'Nagradna igra-posiljke 2018'!$A$3:$CF$200,59,FALSE)</f>
        <v>0</v>
      </c>
      <c r="BI44" s="31">
        <f>VLOOKUP($A44,'Nagradna igra-posiljke 2018'!$A$3:$CF$200,60,FALSE)</f>
        <v>0</v>
      </c>
      <c r="BJ44" s="31">
        <f>VLOOKUP($A44,'Nagradna igra-posiljke 2018'!$A$3:$CF$200,61,FALSE)</f>
        <v>0</v>
      </c>
      <c r="BK44" s="31">
        <f>VLOOKUP($A44,'Nagradna igra-posiljke 2018'!$A$3:$CF$200,62,FALSE)</f>
        <v>0</v>
      </c>
      <c r="BL44" s="31">
        <f>VLOOKUP($A44,'Nagradna igra-posiljke 2018'!$A$3:$CF$200,63,FALSE)</f>
        <v>0</v>
      </c>
      <c r="BM44" s="31">
        <f>VLOOKUP($A44,'Nagradna igra-posiljke 2018'!$A$3:$CF$200,64,FALSE)</f>
        <v>0</v>
      </c>
      <c r="BN44" s="31">
        <f>VLOOKUP($A44,'Nagradna igra-posiljke 2018'!$A$3:$CF$200,65,FALSE)</f>
        <v>0</v>
      </c>
      <c r="BO44" s="31">
        <f>VLOOKUP($A44,'Nagradna igra-posiljke 2018'!$A$3:$CF$200,66,FALSE)</f>
        <v>0</v>
      </c>
      <c r="BP44" s="31">
        <f>VLOOKUP($A44,'Nagradna igra-posiljke 2018'!$A$3:$CF$200,67,FALSE)</f>
        <v>0</v>
      </c>
      <c r="BQ44" s="31">
        <f>VLOOKUP($A44,'Nagradna igra-posiljke 2018'!$A$3:$CF$200,68,FALSE)</f>
        <v>0</v>
      </c>
      <c r="BR44" s="31">
        <f>VLOOKUP($A44,'Nagradna igra-posiljke 2018'!$A$3:$CF$200,69,FALSE)</f>
        <v>0</v>
      </c>
      <c r="BS44" s="31">
        <f>VLOOKUP($A44,'Nagradna igra-posiljke 2018'!$A$3:$CF$200,70,FALSE)</f>
        <v>0</v>
      </c>
      <c r="BT44" s="31">
        <f>VLOOKUP($A44,'Nagradna igra-posiljke 2018'!$A$3:$CF$200,71,FALSE)</f>
        <v>0</v>
      </c>
      <c r="BU44" s="31">
        <f>VLOOKUP($A44,'Nagradna igra-posiljke 2018'!$A$3:$CF$200,72,FALSE)</f>
        <v>0</v>
      </c>
      <c r="BV44" s="31">
        <f>VLOOKUP($A44,'Nagradna igra-posiljke 2018'!$A$3:$CF$200,73,FALSE)</f>
        <v>0</v>
      </c>
      <c r="BW44" s="31">
        <f>VLOOKUP($A44,'Nagradna igra-posiljke 2018'!$A$3:$CF$200,74,FALSE)</f>
        <v>0</v>
      </c>
      <c r="BX44" s="31">
        <f>VLOOKUP($A44,'Nagradna igra-posiljke 2018'!$A$3:$CF$200,75,FALSE)</f>
        <v>0</v>
      </c>
      <c r="BY44" s="31">
        <f>VLOOKUP($A44,'Nagradna igra-posiljke 2018'!$A$3:$CF$200,76,FALSE)</f>
        <v>0</v>
      </c>
      <c r="BZ44" s="31">
        <f>VLOOKUP($A44,'Nagradna igra-posiljke 2018'!$A$3:$CF$200,77,FALSE)</f>
        <v>0</v>
      </c>
      <c r="CA44" s="31">
        <f>VLOOKUP($A44,'Nagradna igra-posiljke 2018'!$A$3:$CF$200,78,FALSE)</f>
        <v>0</v>
      </c>
      <c r="CB44" s="31">
        <f>VLOOKUP($A44,'Nagradna igra-posiljke 2018'!$A$3:$CF$200,79,FALSE)</f>
        <v>0</v>
      </c>
      <c r="CC44" s="31">
        <f>VLOOKUP($A44,'Nagradna igra-posiljke 2018'!$A$3:$CF$200,80,FALSE)</f>
        <v>0</v>
      </c>
      <c r="CD44" s="31">
        <f>VLOOKUP($A44,'Nagradna igra-posiljke 2018'!$A$3:$CF$200,81,FALSE)</f>
        <v>0</v>
      </c>
      <c r="CE44" s="31">
        <f>VLOOKUP($A44,'Nagradna igra-posiljke 2018'!$A$3:$CF$200,82,FALSE)</f>
        <v>0</v>
      </c>
      <c r="CF44" s="31">
        <f>VLOOKUP($A44,'Nagradna igra-posiljke 2018'!$A$3:$CF$200,83,FALSE)</f>
        <v>0</v>
      </c>
      <c r="CG44" s="31">
        <f>VLOOKUP($A44,'Nagradna igra-posiljke 2018'!$A$3:$CF$200,84,FALSE)</f>
        <v>0</v>
      </c>
    </row>
    <row r="45" spans="1:203" s="4" customFormat="1" ht="14.45" customHeight="1">
      <c r="A45" s="50">
        <v>71030</v>
      </c>
      <c r="B45" s="13" t="s">
        <v>56</v>
      </c>
      <c r="C45" s="13" t="s">
        <v>205</v>
      </c>
      <c r="D45" s="42">
        <v>9802</v>
      </c>
      <c r="E45" s="42">
        <v>32333</v>
      </c>
      <c r="F45" s="46">
        <f>E45/E$1</f>
        <v>0.70141223940820441</v>
      </c>
      <c r="G45" s="47">
        <f>D45*F45</f>
        <v>6875.2427706792196</v>
      </c>
      <c r="H45" s="46">
        <f>+J45/D45</f>
        <v>4.4276678228932873</v>
      </c>
      <c r="I45" s="49">
        <f>+H45/F45</f>
        <v>6.3125043649494907</v>
      </c>
      <c r="J45" s="44">
        <f>10*K45</f>
        <v>43400</v>
      </c>
      <c r="K45" s="44">
        <f>+SUM(L45:CG45)</f>
        <v>4340</v>
      </c>
      <c r="L45" s="31">
        <f>VLOOKUP(A45,'Nagradna igra-posiljke 2018'!$A$3:$W$200,11,FALSE)</f>
        <v>0</v>
      </c>
      <c r="M45" s="31">
        <f>VLOOKUP(A45,'Nagradna igra-posiljke 2018'!$A$3:$W$200,12,FALSE)</f>
        <v>0</v>
      </c>
      <c r="N45" s="31">
        <f>VLOOKUP(A45,'Nagradna igra-posiljke 2018'!$A$3:$W$200,13,FALSE)</f>
        <v>0</v>
      </c>
      <c r="O45" s="31">
        <f>VLOOKUP(A45,'Nagradna igra-posiljke 2018'!$A$3:$W$200,14,FALSE)</f>
        <v>0</v>
      </c>
      <c r="P45" s="31">
        <f>VLOOKUP(A45,'Nagradna igra-posiljke 2018'!$A$3:$W$200,15,FALSE)</f>
        <v>7</v>
      </c>
      <c r="Q45" s="31">
        <f>VLOOKUP(A45,'Nagradna igra-posiljke 2018'!$A$3:$W$200,16,FALSE)</f>
        <v>6</v>
      </c>
      <c r="R45" s="31">
        <f>VLOOKUP(A45,'Nagradna igra-posiljke 2018'!$A$3:$W$200,17,FALSE)</f>
        <v>9</v>
      </c>
      <c r="S45" s="31">
        <f>VLOOKUP(A45,'Nagradna igra-posiljke 2018'!$A$3:$W$200,18,FALSE)</f>
        <v>29</v>
      </c>
      <c r="T45" s="31">
        <f>VLOOKUP(A45,'Nagradna igra-posiljke 2018'!$A$3:$W$200,19,FALSE)</f>
        <v>0</v>
      </c>
      <c r="U45" s="31">
        <f>VLOOKUP(A45,'Nagradna igra-posiljke 2018'!$A$3:$W$200,20,FALSE)</f>
        <v>27</v>
      </c>
      <c r="V45" s="31">
        <f>VLOOKUP(A45,'Nagradna igra-posiljke 2018'!$A$3:$W$200,21,FALSE)</f>
        <v>17</v>
      </c>
      <c r="W45" s="31">
        <f>VLOOKUP(A45,'Nagradna igra-posiljke 2018'!$A$3:$W$200,22,FALSE)</f>
        <v>62</v>
      </c>
      <c r="X45" s="31">
        <f>VLOOKUP(A45,'Nagradna igra-posiljke 2018'!$A$3:$W$200,23,FALSE)</f>
        <v>0</v>
      </c>
      <c r="Y45" s="31">
        <f>VLOOKUP(A45,'Nagradna igra-posiljke 2018'!$A$3:$CF$200,24,FALSE)</f>
        <v>84</v>
      </c>
      <c r="Z45" s="31">
        <f>VLOOKUP(A45,'Nagradna igra-posiljke 2018'!$A$3:$CF$200,25,FALSE)</f>
        <v>89</v>
      </c>
      <c r="AA45" s="31">
        <f>VLOOKUP(A45,'Nagradna igra-posiljke 2018'!$A$3:$CF$200,26,FALSE)</f>
        <v>86</v>
      </c>
      <c r="AB45" s="31">
        <f>VLOOKUP(A45,'Nagradna igra-posiljke 2018'!$A$3:$CF$200,27,FALSE)</f>
        <v>223</v>
      </c>
      <c r="AC45" s="31">
        <f>VLOOKUP(A45,'Nagradna igra-posiljke 2018'!$A$3:$CF$200,28,FALSE)</f>
        <v>156</v>
      </c>
      <c r="AD45" s="31">
        <f>VLOOKUP(A45,'Nagradna igra-posiljke 2018'!$A$3:$CF$200,29,FALSE)</f>
        <v>0</v>
      </c>
      <c r="AE45" s="31">
        <f>VLOOKUP(A45,'Nagradna igra-posiljke 2018'!$A$3:$CF$200,30,FALSE)</f>
        <v>369</v>
      </c>
      <c r="AF45" s="31">
        <f>VLOOKUP(A45,'Nagradna igra-posiljke 2018'!$A$3:$CF$200,31,FALSE)</f>
        <v>189</v>
      </c>
      <c r="AG45" s="31">
        <f>VLOOKUP($A45,'Nagradna igra-posiljke 2018'!$A$3:$CF$200,32,FALSE)</f>
        <v>186</v>
      </c>
      <c r="AH45" s="31">
        <f>VLOOKUP($A45,'Nagradna igra-posiljke 2018'!$A$3:$CF$200,33,FALSE)</f>
        <v>231</v>
      </c>
      <c r="AI45" s="31">
        <f>VLOOKUP($A45,'Nagradna igra-posiljke 2018'!$A$3:$CF$200,34,FALSE)</f>
        <v>64</v>
      </c>
      <c r="AJ45" s="31">
        <f>VLOOKUP($A45,'Nagradna igra-posiljke 2018'!$A$3:$CF$200,35,FALSE)</f>
        <v>0</v>
      </c>
      <c r="AK45" s="31">
        <f>VLOOKUP($A45,'Nagradna igra-posiljke 2018'!$A$3:$CF$200,36,FALSE)</f>
        <v>191</v>
      </c>
      <c r="AL45" s="31">
        <f>VLOOKUP($A45,'Nagradna igra-posiljke 2018'!$A$3:$CF$200,37,FALSE)</f>
        <v>92</v>
      </c>
      <c r="AM45" s="31">
        <f>VLOOKUP($A45,'Nagradna igra-posiljke 2018'!$A$3:$CF$200,38,FALSE)</f>
        <v>113</v>
      </c>
      <c r="AN45" s="31">
        <f>VLOOKUP($A45,'Nagradna igra-posiljke 2018'!$A$3:$CF$200,39,FALSE)</f>
        <v>148</v>
      </c>
      <c r="AO45" s="31">
        <f>VLOOKUP($A45,'Nagradna igra-posiljke 2018'!$A$3:$CF$200,40,FALSE)</f>
        <v>168</v>
      </c>
      <c r="AP45" s="31">
        <f>VLOOKUP($A45,'Nagradna igra-posiljke 2018'!$A$3:$CF$200,41,FALSE)</f>
        <v>0</v>
      </c>
      <c r="AQ45" s="31">
        <f>VLOOKUP($A45,'Nagradna igra-posiljke 2018'!$A$3:$CF$200,42,FALSE)</f>
        <v>120</v>
      </c>
      <c r="AR45" s="31">
        <f>VLOOKUP($A45,'Nagradna igra-posiljke 2018'!$A$3:$CF$200,43,FALSE)</f>
        <v>163</v>
      </c>
      <c r="AS45" s="31">
        <f>VLOOKUP($A45,'Nagradna igra-posiljke 2018'!$A$3:$CF$200,44,FALSE)</f>
        <v>163</v>
      </c>
      <c r="AT45" s="31">
        <f>VLOOKUP($A45,'Nagradna igra-posiljke 2018'!$A$3:$CF$200,45,FALSE)</f>
        <v>303</v>
      </c>
      <c r="AU45" s="31">
        <f>VLOOKUP($A45,'Nagradna igra-posiljke 2018'!$A$3:$CF$200,46,FALSE)</f>
        <v>188</v>
      </c>
      <c r="AV45" s="31">
        <f>VLOOKUP($A45,'Nagradna igra-posiljke 2018'!$A$3:$CF$200,47,FALSE)</f>
        <v>0</v>
      </c>
      <c r="AW45" s="31">
        <f>VLOOKUP($A45,'Nagradna igra-posiljke 2018'!$A$3:$CF$200,48,FALSE)</f>
        <v>116</v>
      </c>
      <c r="AX45" s="31">
        <f>VLOOKUP($A45,'Nagradna igra-posiljke 2018'!$A$3:$CF$200,49,FALSE)</f>
        <v>160</v>
      </c>
      <c r="AY45" s="31">
        <f>VLOOKUP($A45,'Nagradna igra-posiljke 2018'!$A$3:$CF$200,50,FALSE)</f>
        <v>175</v>
      </c>
      <c r="AZ45" s="31">
        <f>VLOOKUP($A45,'Nagradna igra-posiljke 2018'!$A$3:$CF$200,51,FALSE)</f>
        <v>218</v>
      </c>
      <c r="BA45" s="31">
        <f>VLOOKUP($A45,'Nagradna igra-posiljke 2018'!$A$3:$CF$200,52,FALSE)</f>
        <v>131</v>
      </c>
      <c r="BB45" s="31">
        <f>VLOOKUP($A45,'Nagradna igra-posiljke 2018'!$A$3:$CF$200,53,FALSE)</f>
        <v>0</v>
      </c>
      <c r="BC45" s="31">
        <f>VLOOKUP($A45,'Nagradna igra-posiljke 2018'!$A$3:$CF$200,54,FALSE)</f>
        <v>57</v>
      </c>
      <c r="BD45" s="31">
        <f>VLOOKUP($A45,'Nagradna igra-posiljke 2018'!$A$3:$CF$200,55,FALSE)</f>
        <v>0</v>
      </c>
      <c r="BE45" s="31">
        <f>VLOOKUP($A45,'Nagradna igra-posiljke 2018'!$A$3:$CF$200,56,FALSE)</f>
        <v>0</v>
      </c>
      <c r="BF45" s="31">
        <f>VLOOKUP($A45,'Nagradna igra-posiljke 2018'!$A$3:$CF$200,57,FALSE)</f>
        <v>0</v>
      </c>
      <c r="BG45" s="31">
        <f>VLOOKUP($A45,'Nagradna igra-posiljke 2018'!$A$3:$CF$200,58,FALSE)</f>
        <v>0</v>
      </c>
      <c r="BH45" s="31">
        <f>VLOOKUP($A45,'Nagradna igra-posiljke 2018'!$A$3:$CF$200,59,FALSE)</f>
        <v>0</v>
      </c>
      <c r="BI45" s="31">
        <f>VLOOKUP($A45,'Nagradna igra-posiljke 2018'!$A$3:$CF$200,60,FALSE)</f>
        <v>0</v>
      </c>
      <c r="BJ45" s="31">
        <f>VLOOKUP($A45,'Nagradna igra-posiljke 2018'!$A$3:$CF$200,61,FALSE)</f>
        <v>0</v>
      </c>
      <c r="BK45" s="31">
        <f>VLOOKUP($A45,'Nagradna igra-posiljke 2018'!$A$3:$CF$200,62,FALSE)</f>
        <v>0</v>
      </c>
      <c r="BL45" s="31">
        <f>VLOOKUP($A45,'Nagradna igra-posiljke 2018'!$A$3:$CF$200,63,FALSE)</f>
        <v>0</v>
      </c>
      <c r="BM45" s="31">
        <f>VLOOKUP($A45,'Nagradna igra-posiljke 2018'!$A$3:$CF$200,64,FALSE)</f>
        <v>0</v>
      </c>
      <c r="BN45" s="31">
        <f>VLOOKUP($A45,'Nagradna igra-posiljke 2018'!$A$3:$CF$200,65,FALSE)</f>
        <v>0</v>
      </c>
      <c r="BO45" s="31">
        <f>VLOOKUP($A45,'Nagradna igra-posiljke 2018'!$A$3:$CF$200,66,FALSE)</f>
        <v>0</v>
      </c>
      <c r="BP45" s="31">
        <f>VLOOKUP($A45,'Nagradna igra-posiljke 2018'!$A$3:$CF$200,67,FALSE)</f>
        <v>0</v>
      </c>
      <c r="BQ45" s="31">
        <f>VLOOKUP($A45,'Nagradna igra-posiljke 2018'!$A$3:$CF$200,68,FALSE)</f>
        <v>0</v>
      </c>
      <c r="BR45" s="31">
        <f>VLOOKUP($A45,'Nagradna igra-posiljke 2018'!$A$3:$CF$200,69,FALSE)</f>
        <v>0</v>
      </c>
      <c r="BS45" s="31">
        <f>VLOOKUP($A45,'Nagradna igra-posiljke 2018'!$A$3:$CF$200,70,FALSE)</f>
        <v>0</v>
      </c>
      <c r="BT45" s="31">
        <f>VLOOKUP($A45,'Nagradna igra-posiljke 2018'!$A$3:$CF$200,71,FALSE)</f>
        <v>0</v>
      </c>
      <c r="BU45" s="31">
        <f>VLOOKUP($A45,'Nagradna igra-posiljke 2018'!$A$3:$CF$200,72,FALSE)</f>
        <v>0</v>
      </c>
      <c r="BV45" s="31">
        <f>VLOOKUP($A45,'Nagradna igra-posiljke 2018'!$A$3:$CF$200,73,FALSE)</f>
        <v>0</v>
      </c>
      <c r="BW45" s="31">
        <f>VLOOKUP($A45,'Nagradna igra-posiljke 2018'!$A$3:$CF$200,74,FALSE)</f>
        <v>0</v>
      </c>
      <c r="BX45" s="31">
        <f>VLOOKUP($A45,'Nagradna igra-posiljke 2018'!$A$3:$CF$200,75,FALSE)</f>
        <v>0</v>
      </c>
      <c r="BY45" s="31">
        <f>VLOOKUP($A45,'Nagradna igra-posiljke 2018'!$A$3:$CF$200,76,FALSE)</f>
        <v>0</v>
      </c>
      <c r="BZ45" s="31">
        <f>VLOOKUP($A45,'Nagradna igra-posiljke 2018'!$A$3:$CF$200,77,FALSE)</f>
        <v>0</v>
      </c>
      <c r="CA45" s="31">
        <f>VLOOKUP($A45,'Nagradna igra-posiljke 2018'!$A$3:$CF$200,78,FALSE)</f>
        <v>0</v>
      </c>
      <c r="CB45" s="31">
        <f>VLOOKUP($A45,'Nagradna igra-posiljke 2018'!$A$3:$CF$200,79,FALSE)</f>
        <v>0</v>
      </c>
      <c r="CC45" s="31">
        <f>VLOOKUP($A45,'Nagradna igra-posiljke 2018'!$A$3:$CF$200,80,FALSE)</f>
        <v>0</v>
      </c>
      <c r="CD45" s="31">
        <f>VLOOKUP($A45,'Nagradna igra-posiljke 2018'!$A$3:$CF$200,81,FALSE)</f>
        <v>0</v>
      </c>
      <c r="CE45" s="31">
        <f>VLOOKUP($A45,'Nagradna igra-posiljke 2018'!$A$3:$CF$200,82,FALSE)</f>
        <v>0</v>
      </c>
      <c r="CF45" s="31">
        <f>VLOOKUP($A45,'Nagradna igra-posiljke 2018'!$A$3:$CF$200,83,FALSE)</f>
        <v>0</v>
      </c>
      <c r="CG45" s="31">
        <f>VLOOKUP($A45,'Nagradna igra-posiljke 2018'!$A$3:$CF$200,84,FALSE)</f>
        <v>0</v>
      </c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</row>
    <row r="46" spans="1:203" s="1" customFormat="1" ht="14.45" customHeight="1">
      <c r="A46" s="50">
        <v>70769</v>
      </c>
      <c r="B46" s="13" t="s">
        <v>43</v>
      </c>
      <c r="C46" s="13" t="s">
        <v>205</v>
      </c>
      <c r="D46" s="42">
        <v>11723</v>
      </c>
      <c r="E46" s="42">
        <v>30310</v>
      </c>
      <c r="F46" s="46">
        <f>E46/E$1</f>
        <v>0.65752652016400204</v>
      </c>
      <c r="G46" s="47">
        <f>D46*F46</f>
        <v>7708.1833958825955</v>
      </c>
      <c r="H46" s="46">
        <f>+J46/D46</f>
        <v>4.12095879894225</v>
      </c>
      <c r="I46" s="49">
        <f>+H46/F46</f>
        <v>6.2673651519248068</v>
      </c>
      <c r="J46" s="44">
        <f>10*K46</f>
        <v>48310</v>
      </c>
      <c r="K46" s="44">
        <f>+SUM(L46:CG46)</f>
        <v>4831</v>
      </c>
      <c r="L46" s="31">
        <f>VLOOKUP(A46,'Nagradna igra-posiljke 2018'!$A$3:$W$200,11,FALSE)</f>
        <v>0</v>
      </c>
      <c r="M46" s="31">
        <f>VLOOKUP(A46,'Nagradna igra-posiljke 2018'!$A$3:$W$200,12,FALSE)</f>
        <v>1</v>
      </c>
      <c r="N46" s="31">
        <f>VLOOKUP(A46,'Nagradna igra-posiljke 2018'!$A$3:$W$200,13,FALSE)</f>
        <v>0</v>
      </c>
      <c r="O46" s="31">
        <f>VLOOKUP(A46,'Nagradna igra-posiljke 2018'!$A$3:$W$200,14,FALSE)</f>
        <v>0</v>
      </c>
      <c r="P46" s="31">
        <f>VLOOKUP(A46,'Nagradna igra-posiljke 2018'!$A$3:$W$200,15,FALSE)</f>
        <v>3</v>
      </c>
      <c r="Q46" s="31">
        <f>VLOOKUP(A46,'Nagradna igra-posiljke 2018'!$A$3:$W$200,16,FALSE)</f>
        <v>2</v>
      </c>
      <c r="R46" s="31">
        <f>VLOOKUP(A46,'Nagradna igra-posiljke 2018'!$A$3:$W$200,17,FALSE)</f>
        <v>9</v>
      </c>
      <c r="S46" s="31">
        <f>VLOOKUP(A46,'Nagradna igra-posiljke 2018'!$A$3:$W$200,18,FALSE)</f>
        <v>20</v>
      </c>
      <c r="T46" s="31">
        <f>VLOOKUP(A46,'Nagradna igra-posiljke 2018'!$A$3:$W$200,19,FALSE)</f>
        <v>0</v>
      </c>
      <c r="U46" s="31">
        <f>VLOOKUP(A46,'Nagradna igra-posiljke 2018'!$A$3:$W$200,20,FALSE)</f>
        <v>26</v>
      </c>
      <c r="V46" s="31">
        <f>VLOOKUP(A46,'Nagradna igra-posiljke 2018'!$A$3:$W$200,21,FALSE)</f>
        <v>3</v>
      </c>
      <c r="W46" s="31">
        <f>VLOOKUP(A46,'Nagradna igra-posiljke 2018'!$A$3:$W$200,22,FALSE)</f>
        <v>92</v>
      </c>
      <c r="X46" s="31">
        <f>VLOOKUP(A46,'Nagradna igra-posiljke 2018'!$A$3:$W$200,23,FALSE)</f>
        <v>0</v>
      </c>
      <c r="Y46" s="31">
        <f>VLOOKUP(A46,'Nagradna igra-posiljke 2018'!$A$3:$CF$200,24,FALSE)</f>
        <v>120</v>
      </c>
      <c r="Z46" s="31">
        <f>VLOOKUP(A46,'Nagradna igra-posiljke 2018'!$A$3:$CF$200,25,FALSE)</f>
        <v>84</v>
      </c>
      <c r="AA46" s="31">
        <f>VLOOKUP(A46,'Nagradna igra-posiljke 2018'!$A$3:$CF$200,26,FALSE)</f>
        <v>63</v>
      </c>
      <c r="AB46" s="31">
        <f>VLOOKUP(A46,'Nagradna igra-posiljke 2018'!$A$3:$CF$200,27,FALSE)</f>
        <v>83</v>
      </c>
      <c r="AC46" s="31">
        <f>VLOOKUP(A46,'Nagradna igra-posiljke 2018'!$A$3:$CF$200,28,FALSE)</f>
        <v>89</v>
      </c>
      <c r="AD46" s="31">
        <f>VLOOKUP(A46,'Nagradna igra-posiljke 2018'!$A$3:$CF$200,29,FALSE)</f>
        <v>0</v>
      </c>
      <c r="AE46" s="31">
        <f>VLOOKUP(A46,'Nagradna igra-posiljke 2018'!$A$3:$CF$200,30,FALSE)</f>
        <v>260</v>
      </c>
      <c r="AF46" s="31">
        <f>VLOOKUP(A46,'Nagradna igra-posiljke 2018'!$A$3:$CF$200,31,FALSE)</f>
        <v>197</v>
      </c>
      <c r="AG46" s="31">
        <f>VLOOKUP($A46,'Nagradna igra-posiljke 2018'!$A$3:$CF$200,32,FALSE)</f>
        <v>230</v>
      </c>
      <c r="AH46" s="31">
        <f>VLOOKUP($A46,'Nagradna igra-posiljke 2018'!$A$3:$CF$200,33,FALSE)</f>
        <v>199</v>
      </c>
      <c r="AI46" s="31">
        <f>VLOOKUP($A46,'Nagradna igra-posiljke 2018'!$A$3:$CF$200,34,FALSE)</f>
        <v>101</v>
      </c>
      <c r="AJ46" s="31">
        <f>VLOOKUP($A46,'Nagradna igra-posiljke 2018'!$A$3:$CF$200,35,FALSE)</f>
        <v>0</v>
      </c>
      <c r="AK46" s="31">
        <f>VLOOKUP($A46,'Nagradna igra-posiljke 2018'!$A$3:$CF$200,36,FALSE)</f>
        <v>114</v>
      </c>
      <c r="AL46" s="31">
        <f>VLOOKUP($A46,'Nagradna igra-posiljke 2018'!$A$3:$CF$200,37,FALSE)</f>
        <v>146</v>
      </c>
      <c r="AM46" s="31">
        <f>VLOOKUP($A46,'Nagradna igra-posiljke 2018'!$A$3:$CF$200,38,FALSE)</f>
        <v>245</v>
      </c>
      <c r="AN46" s="31">
        <f>VLOOKUP($A46,'Nagradna igra-posiljke 2018'!$A$3:$CF$200,39,FALSE)</f>
        <v>182</v>
      </c>
      <c r="AO46" s="31">
        <f>VLOOKUP($A46,'Nagradna igra-posiljke 2018'!$A$3:$CF$200,40,FALSE)</f>
        <v>204</v>
      </c>
      <c r="AP46" s="31">
        <f>VLOOKUP($A46,'Nagradna igra-posiljke 2018'!$A$3:$CF$200,41,FALSE)</f>
        <v>0</v>
      </c>
      <c r="AQ46" s="31">
        <f>VLOOKUP($A46,'Nagradna igra-posiljke 2018'!$A$3:$CF$200,42,FALSE)</f>
        <v>315</v>
      </c>
      <c r="AR46" s="31">
        <f>VLOOKUP($A46,'Nagradna igra-posiljke 2018'!$A$3:$CF$200,43,FALSE)</f>
        <v>178</v>
      </c>
      <c r="AS46" s="31">
        <f>VLOOKUP($A46,'Nagradna igra-posiljke 2018'!$A$3:$CF$200,44,FALSE)</f>
        <v>296</v>
      </c>
      <c r="AT46" s="31">
        <f>VLOOKUP($A46,'Nagradna igra-posiljke 2018'!$A$3:$CF$200,45,FALSE)</f>
        <v>252</v>
      </c>
      <c r="AU46" s="31">
        <f>VLOOKUP($A46,'Nagradna igra-posiljke 2018'!$A$3:$CF$200,46,FALSE)</f>
        <v>195</v>
      </c>
      <c r="AV46" s="31">
        <f>VLOOKUP($A46,'Nagradna igra-posiljke 2018'!$A$3:$CF$200,47,FALSE)</f>
        <v>0</v>
      </c>
      <c r="AW46" s="31">
        <f>VLOOKUP($A46,'Nagradna igra-posiljke 2018'!$A$3:$CF$200,48,FALSE)</f>
        <v>217</v>
      </c>
      <c r="AX46" s="31">
        <f>VLOOKUP($A46,'Nagradna igra-posiljke 2018'!$A$3:$CF$200,49,FALSE)</f>
        <v>177</v>
      </c>
      <c r="AY46" s="31">
        <f>VLOOKUP($A46,'Nagradna igra-posiljke 2018'!$A$3:$CF$200,50,FALSE)</f>
        <v>151</v>
      </c>
      <c r="AZ46" s="31">
        <f>VLOOKUP($A46,'Nagradna igra-posiljke 2018'!$A$3:$CF$200,51,FALSE)</f>
        <v>270</v>
      </c>
      <c r="BA46" s="31">
        <f>VLOOKUP($A46,'Nagradna igra-posiljke 2018'!$A$3:$CF$200,52,FALSE)</f>
        <v>168</v>
      </c>
      <c r="BB46" s="31">
        <f>VLOOKUP($A46,'Nagradna igra-posiljke 2018'!$A$3:$CF$200,53,FALSE)</f>
        <v>0</v>
      </c>
      <c r="BC46" s="31">
        <f>VLOOKUP($A46,'Nagradna igra-posiljke 2018'!$A$3:$CF$200,54,FALSE)</f>
        <v>139</v>
      </c>
      <c r="BD46" s="31">
        <f>VLOOKUP($A46,'Nagradna igra-posiljke 2018'!$A$3:$CF$200,55,FALSE)</f>
        <v>0</v>
      </c>
      <c r="BE46" s="31">
        <f>VLOOKUP($A46,'Nagradna igra-posiljke 2018'!$A$3:$CF$200,56,FALSE)</f>
        <v>0</v>
      </c>
      <c r="BF46" s="31">
        <f>VLOOKUP($A46,'Nagradna igra-posiljke 2018'!$A$3:$CF$200,57,FALSE)</f>
        <v>0</v>
      </c>
      <c r="BG46" s="31">
        <f>VLOOKUP($A46,'Nagradna igra-posiljke 2018'!$A$3:$CF$200,58,FALSE)</f>
        <v>0</v>
      </c>
      <c r="BH46" s="31">
        <f>VLOOKUP($A46,'Nagradna igra-posiljke 2018'!$A$3:$CF$200,59,FALSE)</f>
        <v>0</v>
      </c>
      <c r="BI46" s="31">
        <f>VLOOKUP($A46,'Nagradna igra-posiljke 2018'!$A$3:$CF$200,60,FALSE)</f>
        <v>0</v>
      </c>
      <c r="BJ46" s="31">
        <f>VLOOKUP($A46,'Nagradna igra-posiljke 2018'!$A$3:$CF$200,61,FALSE)</f>
        <v>0</v>
      </c>
      <c r="BK46" s="31">
        <f>VLOOKUP($A46,'Nagradna igra-posiljke 2018'!$A$3:$CF$200,62,FALSE)</f>
        <v>0</v>
      </c>
      <c r="BL46" s="31">
        <f>VLOOKUP($A46,'Nagradna igra-posiljke 2018'!$A$3:$CF$200,63,FALSE)</f>
        <v>0</v>
      </c>
      <c r="BM46" s="31">
        <f>VLOOKUP($A46,'Nagradna igra-posiljke 2018'!$A$3:$CF$200,64,FALSE)</f>
        <v>0</v>
      </c>
      <c r="BN46" s="31">
        <f>VLOOKUP($A46,'Nagradna igra-posiljke 2018'!$A$3:$CF$200,65,FALSE)</f>
        <v>0</v>
      </c>
      <c r="BO46" s="31">
        <f>VLOOKUP($A46,'Nagradna igra-posiljke 2018'!$A$3:$CF$200,66,FALSE)</f>
        <v>0</v>
      </c>
      <c r="BP46" s="31">
        <f>VLOOKUP($A46,'Nagradna igra-posiljke 2018'!$A$3:$CF$200,67,FALSE)</f>
        <v>0</v>
      </c>
      <c r="BQ46" s="31">
        <f>VLOOKUP($A46,'Nagradna igra-posiljke 2018'!$A$3:$CF$200,68,FALSE)</f>
        <v>0</v>
      </c>
      <c r="BR46" s="31">
        <f>VLOOKUP($A46,'Nagradna igra-posiljke 2018'!$A$3:$CF$200,69,FALSE)</f>
        <v>0</v>
      </c>
      <c r="BS46" s="31">
        <f>VLOOKUP($A46,'Nagradna igra-posiljke 2018'!$A$3:$CF$200,70,FALSE)</f>
        <v>0</v>
      </c>
      <c r="BT46" s="31">
        <f>VLOOKUP($A46,'Nagradna igra-posiljke 2018'!$A$3:$CF$200,71,FALSE)</f>
        <v>0</v>
      </c>
      <c r="BU46" s="31">
        <f>VLOOKUP($A46,'Nagradna igra-posiljke 2018'!$A$3:$CF$200,72,FALSE)</f>
        <v>0</v>
      </c>
      <c r="BV46" s="31">
        <f>VLOOKUP($A46,'Nagradna igra-posiljke 2018'!$A$3:$CF$200,73,FALSE)</f>
        <v>0</v>
      </c>
      <c r="BW46" s="31">
        <f>VLOOKUP($A46,'Nagradna igra-posiljke 2018'!$A$3:$CF$200,74,FALSE)</f>
        <v>0</v>
      </c>
      <c r="BX46" s="31">
        <f>VLOOKUP($A46,'Nagradna igra-posiljke 2018'!$A$3:$CF$200,75,FALSE)</f>
        <v>0</v>
      </c>
      <c r="BY46" s="31">
        <f>VLOOKUP($A46,'Nagradna igra-posiljke 2018'!$A$3:$CF$200,76,FALSE)</f>
        <v>0</v>
      </c>
      <c r="BZ46" s="31">
        <f>VLOOKUP($A46,'Nagradna igra-posiljke 2018'!$A$3:$CF$200,77,FALSE)</f>
        <v>0</v>
      </c>
      <c r="CA46" s="31">
        <f>VLOOKUP($A46,'Nagradna igra-posiljke 2018'!$A$3:$CF$200,78,FALSE)</f>
        <v>0</v>
      </c>
      <c r="CB46" s="31">
        <f>VLOOKUP($A46,'Nagradna igra-posiljke 2018'!$A$3:$CF$200,79,FALSE)</f>
        <v>0</v>
      </c>
      <c r="CC46" s="31">
        <f>VLOOKUP($A46,'Nagradna igra-posiljke 2018'!$A$3:$CF$200,80,FALSE)</f>
        <v>0</v>
      </c>
      <c r="CD46" s="31">
        <f>VLOOKUP($A46,'Nagradna igra-posiljke 2018'!$A$3:$CF$200,81,FALSE)</f>
        <v>0</v>
      </c>
      <c r="CE46" s="31">
        <f>VLOOKUP($A46,'Nagradna igra-posiljke 2018'!$A$3:$CF$200,82,FALSE)</f>
        <v>0</v>
      </c>
      <c r="CF46" s="31">
        <f>VLOOKUP($A46,'Nagradna igra-posiljke 2018'!$A$3:$CF$200,83,FALSE)</f>
        <v>0</v>
      </c>
      <c r="CG46" s="31">
        <f>VLOOKUP($A46,'Nagradna igra-posiljke 2018'!$A$3:$CF$200,84,FALSE)</f>
        <v>0</v>
      </c>
    </row>
    <row r="47" spans="1:203" s="7" customFormat="1" ht="15">
      <c r="A47" s="50">
        <v>70637</v>
      </c>
      <c r="B47" s="14" t="s">
        <v>49</v>
      </c>
      <c r="C47" s="13" t="s">
        <v>205</v>
      </c>
      <c r="D47" s="42">
        <v>12185</v>
      </c>
      <c r="E47" s="42">
        <v>39134</v>
      </c>
      <c r="F47" s="46">
        <f>E47/E$1</f>
        <v>0.84894895546347915</v>
      </c>
      <c r="G47" s="47">
        <f>D47*F47</f>
        <v>10344.443022322494</v>
      </c>
      <c r="H47" s="46">
        <f>+J47/D47</f>
        <v>5.3098071399261384</v>
      </c>
      <c r="I47" s="49">
        <f>+H47/F47</f>
        <v>6.2545658437464917</v>
      </c>
      <c r="J47" s="44">
        <f>10*K47</f>
        <v>64700</v>
      </c>
      <c r="K47" s="44">
        <f>+SUM(L47:CG47)</f>
        <v>6470</v>
      </c>
      <c r="L47" s="31">
        <f>VLOOKUP(A47,'Nagradna igra-posiljke 2018'!$A$3:$W$200,11,FALSE)</f>
        <v>0</v>
      </c>
      <c r="M47" s="31">
        <f>VLOOKUP(A47,'Nagradna igra-posiljke 2018'!$A$3:$W$200,12,FALSE)</f>
        <v>8</v>
      </c>
      <c r="N47" s="31">
        <f>VLOOKUP(A47,'Nagradna igra-posiljke 2018'!$A$3:$W$200,13,FALSE)</f>
        <v>0</v>
      </c>
      <c r="O47" s="31">
        <f>VLOOKUP(A47,'Nagradna igra-posiljke 2018'!$A$3:$W$200,14,FALSE)</f>
        <v>2</v>
      </c>
      <c r="P47" s="31">
        <f>VLOOKUP(A47,'Nagradna igra-posiljke 2018'!$A$3:$W$200,15,FALSE)</f>
        <v>0</v>
      </c>
      <c r="Q47" s="31">
        <f>VLOOKUP(A47,'Nagradna igra-posiljke 2018'!$A$3:$W$200,16,FALSE)</f>
        <v>6</v>
      </c>
      <c r="R47" s="31">
        <f>VLOOKUP(A47,'Nagradna igra-posiljke 2018'!$A$3:$W$200,17,FALSE)</f>
        <v>2</v>
      </c>
      <c r="S47" s="31">
        <f>VLOOKUP(A47,'Nagradna igra-posiljke 2018'!$A$3:$W$200,18,FALSE)</f>
        <v>1</v>
      </c>
      <c r="T47" s="31">
        <f>VLOOKUP(A47,'Nagradna igra-posiljke 2018'!$A$3:$W$200,19,FALSE)</f>
        <v>0</v>
      </c>
      <c r="U47" s="31">
        <f>VLOOKUP(A47,'Nagradna igra-posiljke 2018'!$A$3:$W$200,20,FALSE)</f>
        <v>5</v>
      </c>
      <c r="V47" s="31">
        <f>VLOOKUP(A47,'Nagradna igra-posiljke 2018'!$A$3:$W$200,21,FALSE)</f>
        <v>108</v>
      </c>
      <c r="W47" s="31">
        <f>VLOOKUP(A47,'Nagradna igra-posiljke 2018'!$A$3:$W$200,22,FALSE)</f>
        <v>44</v>
      </c>
      <c r="X47" s="31">
        <f>VLOOKUP(A47,'Nagradna igra-posiljke 2018'!$A$3:$W$200,23,FALSE)</f>
        <v>16</v>
      </c>
      <c r="Y47" s="31">
        <f>VLOOKUP(A47,'Nagradna igra-posiljke 2018'!$A$3:$CF$200,24,FALSE)</f>
        <v>133</v>
      </c>
      <c r="Z47" s="31">
        <f>VLOOKUP(A47,'Nagradna igra-posiljke 2018'!$A$3:$CF$200,25,FALSE)</f>
        <v>125</v>
      </c>
      <c r="AA47" s="31">
        <f>VLOOKUP(A47,'Nagradna igra-posiljke 2018'!$A$3:$CF$200,26,FALSE)</f>
        <v>192</v>
      </c>
      <c r="AB47" s="31">
        <f>VLOOKUP(A47,'Nagradna igra-posiljke 2018'!$A$3:$CF$200,27,FALSE)</f>
        <v>123</v>
      </c>
      <c r="AC47" s="31">
        <f>VLOOKUP(A47,'Nagradna igra-posiljke 2018'!$A$3:$CF$200,28,FALSE)</f>
        <v>205</v>
      </c>
      <c r="AD47" s="31">
        <f>VLOOKUP(A47,'Nagradna igra-posiljke 2018'!$A$3:$CF$200,29,FALSE)</f>
        <v>72</v>
      </c>
      <c r="AE47" s="31">
        <f>VLOOKUP(A47,'Nagradna igra-posiljke 2018'!$A$3:$CF$200,30,FALSE)</f>
        <v>367</v>
      </c>
      <c r="AF47" s="31">
        <f>VLOOKUP(A47,'Nagradna igra-posiljke 2018'!$A$3:$CF$200,31,FALSE)</f>
        <v>224</v>
      </c>
      <c r="AG47" s="31">
        <f>VLOOKUP($A47,'Nagradna igra-posiljke 2018'!$A$3:$CF$200,32,FALSE)</f>
        <v>292</v>
      </c>
      <c r="AH47" s="31">
        <f>VLOOKUP($A47,'Nagradna igra-posiljke 2018'!$A$3:$CF$200,33,FALSE)</f>
        <v>302</v>
      </c>
      <c r="AI47" s="31">
        <f>VLOOKUP($A47,'Nagradna igra-posiljke 2018'!$A$3:$CF$200,34,FALSE)</f>
        <v>186</v>
      </c>
      <c r="AJ47" s="31">
        <f>VLOOKUP($A47,'Nagradna igra-posiljke 2018'!$A$3:$CF$200,35,FALSE)</f>
        <v>24</v>
      </c>
      <c r="AK47" s="31">
        <f>VLOOKUP($A47,'Nagradna igra-posiljke 2018'!$A$3:$CF$200,36,FALSE)</f>
        <v>99</v>
      </c>
      <c r="AL47" s="31">
        <f>VLOOKUP($A47,'Nagradna igra-posiljke 2018'!$A$3:$CF$200,37,FALSE)</f>
        <v>183</v>
      </c>
      <c r="AM47" s="31">
        <f>VLOOKUP($A47,'Nagradna igra-posiljke 2018'!$A$3:$CF$200,38,FALSE)</f>
        <v>248</v>
      </c>
      <c r="AN47" s="31">
        <f>VLOOKUP($A47,'Nagradna igra-posiljke 2018'!$A$3:$CF$200,39,FALSE)</f>
        <v>238</v>
      </c>
      <c r="AO47" s="31">
        <f>VLOOKUP($A47,'Nagradna igra-posiljke 2018'!$A$3:$CF$200,40,FALSE)</f>
        <v>215</v>
      </c>
      <c r="AP47" s="31">
        <f>VLOOKUP($A47,'Nagradna igra-posiljke 2018'!$A$3:$CF$200,41,FALSE)</f>
        <v>21</v>
      </c>
      <c r="AQ47" s="31">
        <f>VLOOKUP($A47,'Nagradna igra-posiljke 2018'!$A$3:$CF$200,42,FALSE)</f>
        <v>200</v>
      </c>
      <c r="AR47" s="31">
        <f>VLOOKUP($A47,'Nagradna igra-posiljke 2018'!$A$3:$CF$200,43,FALSE)</f>
        <v>203</v>
      </c>
      <c r="AS47" s="31">
        <f>VLOOKUP($A47,'Nagradna igra-posiljke 2018'!$A$3:$CF$200,44,FALSE)</f>
        <v>315</v>
      </c>
      <c r="AT47" s="31">
        <f>VLOOKUP($A47,'Nagradna igra-posiljke 2018'!$A$3:$CF$200,45,FALSE)</f>
        <v>387</v>
      </c>
      <c r="AU47" s="31">
        <f>VLOOKUP($A47,'Nagradna igra-posiljke 2018'!$A$3:$CF$200,46,FALSE)</f>
        <v>283</v>
      </c>
      <c r="AV47" s="31">
        <f>VLOOKUP($A47,'Nagradna igra-posiljke 2018'!$A$3:$CF$200,47,FALSE)</f>
        <v>34</v>
      </c>
      <c r="AW47" s="31">
        <f>VLOOKUP($A47,'Nagradna igra-posiljke 2018'!$A$3:$CF$200,48,FALSE)</f>
        <v>106</v>
      </c>
      <c r="AX47" s="31">
        <f>VLOOKUP($A47,'Nagradna igra-posiljke 2018'!$A$3:$CF$200,49,FALSE)</f>
        <v>293</v>
      </c>
      <c r="AY47" s="31">
        <f>VLOOKUP($A47,'Nagradna igra-posiljke 2018'!$A$3:$CF$200,50,FALSE)</f>
        <v>297</v>
      </c>
      <c r="AZ47" s="31">
        <f>VLOOKUP($A47,'Nagradna igra-posiljke 2018'!$A$3:$CF$200,51,FALSE)</f>
        <v>550</v>
      </c>
      <c r="BA47" s="31">
        <f>VLOOKUP($A47,'Nagradna igra-posiljke 2018'!$A$3:$CF$200,52,FALSE)</f>
        <v>247</v>
      </c>
      <c r="BB47" s="31">
        <f>VLOOKUP($A47,'Nagradna igra-posiljke 2018'!$A$3:$CF$200,53,FALSE)</f>
        <v>22</v>
      </c>
      <c r="BC47" s="31">
        <f>VLOOKUP($A47,'Nagradna igra-posiljke 2018'!$A$3:$CF$200,54,FALSE)</f>
        <v>92</v>
      </c>
      <c r="BD47" s="31">
        <f>VLOOKUP($A47,'Nagradna igra-posiljke 2018'!$A$3:$CF$200,55,FALSE)</f>
        <v>0</v>
      </c>
      <c r="BE47" s="31">
        <f>VLOOKUP($A47,'Nagradna igra-posiljke 2018'!$A$3:$CF$200,56,FALSE)</f>
        <v>0</v>
      </c>
      <c r="BF47" s="31">
        <f>VLOOKUP($A47,'Nagradna igra-posiljke 2018'!$A$3:$CF$200,57,FALSE)</f>
        <v>0</v>
      </c>
      <c r="BG47" s="31">
        <f>VLOOKUP($A47,'Nagradna igra-posiljke 2018'!$A$3:$CF$200,58,FALSE)</f>
        <v>0</v>
      </c>
      <c r="BH47" s="31">
        <f>VLOOKUP($A47,'Nagradna igra-posiljke 2018'!$A$3:$CF$200,59,FALSE)</f>
        <v>0</v>
      </c>
      <c r="BI47" s="31">
        <f>VLOOKUP($A47,'Nagradna igra-posiljke 2018'!$A$3:$CF$200,60,FALSE)</f>
        <v>0</v>
      </c>
      <c r="BJ47" s="31">
        <f>VLOOKUP($A47,'Nagradna igra-posiljke 2018'!$A$3:$CF$200,61,FALSE)</f>
        <v>0</v>
      </c>
      <c r="BK47" s="31">
        <f>VLOOKUP($A47,'Nagradna igra-posiljke 2018'!$A$3:$CF$200,62,FALSE)</f>
        <v>0</v>
      </c>
      <c r="BL47" s="31">
        <f>VLOOKUP($A47,'Nagradna igra-posiljke 2018'!$A$3:$CF$200,63,FALSE)</f>
        <v>0</v>
      </c>
      <c r="BM47" s="31">
        <f>VLOOKUP($A47,'Nagradna igra-posiljke 2018'!$A$3:$CF$200,64,FALSE)</f>
        <v>0</v>
      </c>
      <c r="BN47" s="31">
        <f>VLOOKUP($A47,'Nagradna igra-posiljke 2018'!$A$3:$CF$200,65,FALSE)</f>
        <v>0</v>
      </c>
      <c r="BO47" s="31">
        <f>VLOOKUP($A47,'Nagradna igra-posiljke 2018'!$A$3:$CF$200,66,FALSE)</f>
        <v>0</v>
      </c>
      <c r="BP47" s="31">
        <f>VLOOKUP($A47,'Nagradna igra-posiljke 2018'!$A$3:$CF$200,67,FALSE)</f>
        <v>0</v>
      </c>
      <c r="BQ47" s="31">
        <f>VLOOKUP($A47,'Nagradna igra-posiljke 2018'!$A$3:$CF$200,68,FALSE)</f>
        <v>0</v>
      </c>
      <c r="BR47" s="31">
        <f>VLOOKUP($A47,'Nagradna igra-posiljke 2018'!$A$3:$CF$200,69,FALSE)</f>
        <v>0</v>
      </c>
      <c r="BS47" s="31">
        <f>VLOOKUP($A47,'Nagradna igra-posiljke 2018'!$A$3:$CF$200,70,FALSE)</f>
        <v>0</v>
      </c>
      <c r="BT47" s="31">
        <f>VLOOKUP($A47,'Nagradna igra-posiljke 2018'!$A$3:$CF$200,71,FALSE)</f>
        <v>0</v>
      </c>
      <c r="BU47" s="31">
        <f>VLOOKUP($A47,'Nagradna igra-posiljke 2018'!$A$3:$CF$200,72,FALSE)</f>
        <v>0</v>
      </c>
      <c r="BV47" s="31">
        <f>VLOOKUP($A47,'Nagradna igra-posiljke 2018'!$A$3:$CF$200,73,FALSE)</f>
        <v>0</v>
      </c>
      <c r="BW47" s="31">
        <f>VLOOKUP($A47,'Nagradna igra-posiljke 2018'!$A$3:$CF$200,74,FALSE)</f>
        <v>0</v>
      </c>
      <c r="BX47" s="31">
        <f>VLOOKUP($A47,'Nagradna igra-posiljke 2018'!$A$3:$CF$200,75,FALSE)</f>
        <v>0</v>
      </c>
      <c r="BY47" s="31">
        <f>VLOOKUP($A47,'Nagradna igra-posiljke 2018'!$A$3:$CF$200,76,FALSE)</f>
        <v>0</v>
      </c>
      <c r="BZ47" s="31">
        <f>VLOOKUP($A47,'Nagradna igra-posiljke 2018'!$A$3:$CF$200,77,FALSE)</f>
        <v>0</v>
      </c>
      <c r="CA47" s="31">
        <f>VLOOKUP($A47,'Nagradna igra-posiljke 2018'!$A$3:$CF$200,78,FALSE)</f>
        <v>0</v>
      </c>
      <c r="CB47" s="31">
        <f>VLOOKUP($A47,'Nagradna igra-posiljke 2018'!$A$3:$CF$200,79,FALSE)</f>
        <v>0</v>
      </c>
      <c r="CC47" s="31">
        <f>VLOOKUP($A47,'Nagradna igra-posiljke 2018'!$A$3:$CF$200,80,FALSE)</f>
        <v>0</v>
      </c>
      <c r="CD47" s="31">
        <f>VLOOKUP($A47,'Nagradna igra-posiljke 2018'!$A$3:$CF$200,81,FALSE)</f>
        <v>0</v>
      </c>
      <c r="CE47" s="31">
        <f>VLOOKUP($A47,'Nagradna igra-posiljke 2018'!$A$3:$CF$200,82,FALSE)</f>
        <v>0</v>
      </c>
      <c r="CF47" s="31">
        <f>VLOOKUP($A47,'Nagradna igra-posiljke 2018'!$A$3:$CF$200,83,FALSE)</f>
        <v>0</v>
      </c>
      <c r="CG47" s="31">
        <f>VLOOKUP($A47,'Nagradna igra-posiljke 2018'!$A$3:$CF$200,84,FALSE)</f>
        <v>0</v>
      </c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</row>
    <row r="48" spans="1:203" s="1" customFormat="1" ht="13.5" customHeight="1">
      <c r="A48" s="50">
        <v>70467</v>
      </c>
      <c r="B48" s="13" t="s">
        <v>90</v>
      </c>
      <c r="C48" s="13" t="s">
        <v>205</v>
      </c>
      <c r="D48" s="42">
        <v>7317</v>
      </c>
      <c r="E48" s="42">
        <v>27770</v>
      </c>
      <c r="F48" s="46">
        <f>E48/E$1</f>
        <v>0.60242532051977349</v>
      </c>
      <c r="G48" s="47">
        <f>D48*F48</f>
        <v>4407.9460702431825</v>
      </c>
      <c r="H48" s="46">
        <f>+J48/D48</f>
        <v>3.6777367773677736</v>
      </c>
      <c r="I48" s="49">
        <f>+H48/F48</f>
        <v>6.1048841277033583</v>
      </c>
      <c r="J48" s="44">
        <f>10*K48</f>
        <v>26910</v>
      </c>
      <c r="K48" s="44">
        <f>+SUM(L48:CG48)</f>
        <v>2691</v>
      </c>
      <c r="L48" s="31">
        <f>VLOOKUP(A48,'Nagradna igra-posiljke 2018'!$A$3:$W$200,11,FALSE)</f>
        <v>0</v>
      </c>
      <c r="M48" s="31">
        <f>VLOOKUP(A48,'Nagradna igra-posiljke 2018'!$A$3:$W$200,12,FALSE)</f>
        <v>0</v>
      </c>
      <c r="N48" s="31">
        <f>VLOOKUP(A48,'Nagradna igra-posiljke 2018'!$A$3:$W$200,13,FALSE)</f>
        <v>0</v>
      </c>
      <c r="O48" s="31">
        <f>VLOOKUP(A48,'Nagradna igra-posiljke 2018'!$A$3:$W$200,14,FALSE)</f>
        <v>0</v>
      </c>
      <c r="P48" s="31">
        <f>VLOOKUP(A48,'Nagradna igra-posiljke 2018'!$A$3:$W$200,15,FALSE)</f>
        <v>3</v>
      </c>
      <c r="Q48" s="31">
        <f>VLOOKUP(A48,'Nagradna igra-posiljke 2018'!$A$3:$W$200,16,FALSE)</f>
        <v>0</v>
      </c>
      <c r="R48" s="31">
        <f>VLOOKUP(A48,'Nagradna igra-posiljke 2018'!$A$3:$W$200,17,FALSE)</f>
        <v>0</v>
      </c>
      <c r="S48" s="31">
        <f>VLOOKUP(A48,'Nagradna igra-posiljke 2018'!$A$3:$W$200,18,FALSE)</f>
        <v>13</v>
      </c>
      <c r="T48" s="31">
        <f>VLOOKUP(A48,'Nagradna igra-posiljke 2018'!$A$3:$W$200,19,FALSE)</f>
        <v>4</v>
      </c>
      <c r="U48" s="31">
        <f>VLOOKUP(A48,'Nagradna igra-posiljke 2018'!$A$3:$W$200,20,FALSE)</f>
        <v>18</v>
      </c>
      <c r="V48" s="31">
        <f>VLOOKUP(A48,'Nagradna igra-posiljke 2018'!$A$3:$W$200,21,FALSE)</f>
        <v>0</v>
      </c>
      <c r="W48" s="31">
        <f>VLOOKUP(A48,'Nagradna igra-posiljke 2018'!$A$3:$W$200,22,FALSE)</f>
        <v>14</v>
      </c>
      <c r="X48" s="31">
        <f>VLOOKUP(A48,'Nagradna igra-posiljke 2018'!$A$3:$W$200,23,FALSE)</f>
        <v>8</v>
      </c>
      <c r="Y48" s="31">
        <f>VLOOKUP(A48,'Nagradna igra-posiljke 2018'!$A$3:$CF$200,24,FALSE)</f>
        <v>56</v>
      </c>
      <c r="Z48" s="31">
        <f>VLOOKUP(A48,'Nagradna igra-posiljke 2018'!$A$3:$CF$200,25,FALSE)</f>
        <v>8</v>
      </c>
      <c r="AA48" s="31">
        <f>VLOOKUP(A48,'Nagradna igra-posiljke 2018'!$A$3:$CF$200,26,FALSE)</f>
        <v>66</v>
      </c>
      <c r="AB48" s="31">
        <f>VLOOKUP(A48,'Nagradna igra-posiljke 2018'!$A$3:$CF$200,27,FALSE)</f>
        <v>35</v>
      </c>
      <c r="AC48" s="31">
        <f>VLOOKUP(A48,'Nagradna igra-posiljke 2018'!$A$3:$CF$200,28,FALSE)</f>
        <v>106</v>
      </c>
      <c r="AD48" s="31">
        <f>VLOOKUP(A48,'Nagradna igra-posiljke 2018'!$A$3:$CF$200,29,FALSE)</f>
        <v>19</v>
      </c>
      <c r="AE48" s="31">
        <f>VLOOKUP(A48,'Nagradna igra-posiljke 2018'!$A$3:$CF$200,30,FALSE)</f>
        <v>112</v>
      </c>
      <c r="AF48" s="31">
        <f>VLOOKUP(A48,'Nagradna igra-posiljke 2018'!$A$3:$CF$200,31,FALSE)</f>
        <v>123</v>
      </c>
      <c r="AG48" s="31">
        <f>VLOOKUP($A48,'Nagradna igra-posiljke 2018'!$A$3:$CF$200,32,FALSE)</f>
        <v>140</v>
      </c>
      <c r="AH48" s="31">
        <f>VLOOKUP($A48,'Nagradna igra-posiljke 2018'!$A$3:$CF$200,33,FALSE)</f>
        <v>33</v>
      </c>
      <c r="AI48" s="31">
        <f>VLOOKUP($A48,'Nagradna igra-posiljke 2018'!$A$3:$CF$200,34,FALSE)</f>
        <v>90</v>
      </c>
      <c r="AJ48" s="31">
        <f>VLOOKUP($A48,'Nagradna igra-posiljke 2018'!$A$3:$CF$200,35,FALSE)</f>
        <v>0</v>
      </c>
      <c r="AK48" s="31">
        <f>VLOOKUP($A48,'Nagradna igra-posiljke 2018'!$A$3:$CF$200,36,FALSE)</f>
        <v>77</v>
      </c>
      <c r="AL48" s="31">
        <f>VLOOKUP($A48,'Nagradna igra-posiljke 2018'!$A$3:$CF$200,37,FALSE)</f>
        <v>46</v>
      </c>
      <c r="AM48" s="31">
        <f>VLOOKUP($A48,'Nagradna igra-posiljke 2018'!$A$3:$CF$200,38,FALSE)</f>
        <v>161</v>
      </c>
      <c r="AN48" s="31">
        <f>VLOOKUP($A48,'Nagradna igra-posiljke 2018'!$A$3:$CF$200,39,FALSE)</f>
        <v>132</v>
      </c>
      <c r="AO48" s="31">
        <f>VLOOKUP($A48,'Nagradna igra-posiljke 2018'!$A$3:$CF$200,40,FALSE)</f>
        <v>91</v>
      </c>
      <c r="AP48" s="31">
        <f>VLOOKUP($A48,'Nagradna igra-posiljke 2018'!$A$3:$CF$200,41,FALSE)</f>
        <v>7</v>
      </c>
      <c r="AQ48" s="31">
        <f>VLOOKUP($A48,'Nagradna igra-posiljke 2018'!$A$3:$CF$200,42,FALSE)</f>
        <v>83</v>
      </c>
      <c r="AR48" s="31">
        <f>VLOOKUP($A48,'Nagradna igra-posiljke 2018'!$A$3:$CF$200,43,FALSE)</f>
        <v>140</v>
      </c>
      <c r="AS48" s="31">
        <f>VLOOKUP($A48,'Nagradna igra-posiljke 2018'!$A$3:$CF$200,44,FALSE)</f>
        <v>175</v>
      </c>
      <c r="AT48" s="31">
        <f>VLOOKUP($A48,'Nagradna igra-posiljke 2018'!$A$3:$CF$200,45,FALSE)</f>
        <v>82</v>
      </c>
      <c r="AU48" s="31">
        <f>VLOOKUP($A48,'Nagradna igra-posiljke 2018'!$A$3:$CF$200,46,FALSE)</f>
        <v>135</v>
      </c>
      <c r="AV48" s="31">
        <f>VLOOKUP($A48,'Nagradna igra-posiljke 2018'!$A$3:$CF$200,47,FALSE)</f>
        <v>48</v>
      </c>
      <c r="AW48" s="31">
        <f>VLOOKUP($A48,'Nagradna igra-posiljke 2018'!$A$3:$CF$200,48,FALSE)</f>
        <v>122</v>
      </c>
      <c r="AX48" s="31">
        <f>VLOOKUP($A48,'Nagradna igra-posiljke 2018'!$A$3:$CF$200,49,FALSE)</f>
        <v>110</v>
      </c>
      <c r="AY48" s="31">
        <f>VLOOKUP($A48,'Nagradna igra-posiljke 2018'!$A$3:$CF$200,50,FALSE)</f>
        <v>77</v>
      </c>
      <c r="AZ48" s="31">
        <f>VLOOKUP($A48,'Nagradna igra-posiljke 2018'!$A$3:$CF$200,51,FALSE)</f>
        <v>170</v>
      </c>
      <c r="BA48" s="31">
        <f>VLOOKUP($A48,'Nagradna igra-posiljke 2018'!$A$3:$CF$200,52,FALSE)</f>
        <v>129</v>
      </c>
      <c r="BB48" s="31">
        <f>VLOOKUP($A48,'Nagradna igra-posiljke 2018'!$A$3:$CF$200,53,FALSE)</f>
        <v>15</v>
      </c>
      <c r="BC48" s="31">
        <f>VLOOKUP($A48,'Nagradna igra-posiljke 2018'!$A$3:$CF$200,54,FALSE)</f>
        <v>43</v>
      </c>
      <c r="BD48" s="31">
        <f>VLOOKUP($A48,'Nagradna igra-posiljke 2018'!$A$3:$CF$200,55,FALSE)</f>
        <v>0</v>
      </c>
      <c r="BE48" s="31">
        <f>VLOOKUP($A48,'Nagradna igra-posiljke 2018'!$A$3:$CF$200,56,FALSE)</f>
        <v>0</v>
      </c>
      <c r="BF48" s="31">
        <f>VLOOKUP($A48,'Nagradna igra-posiljke 2018'!$A$3:$CF$200,57,FALSE)</f>
        <v>0</v>
      </c>
      <c r="BG48" s="31">
        <f>VLOOKUP($A48,'Nagradna igra-posiljke 2018'!$A$3:$CF$200,58,FALSE)</f>
        <v>0</v>
      </c>
      <c r="BH48" s="31">
        <f>VLOOKUP($A48,'Nagradna igra-posiljke 2018'!$A$3:$CF$200,59,FALSE)</f>
        <v>0</v>
      </c>
      <c r="BI48" s="31">
        <f>VLOOKUP($A48,'Nagradna igra-posiljke 2018'!$A$3:$CF$200,60,FALSE)</f>
        <v>0</v>
      </c>
      <c r="BJ48" s="31">
        <f>VLOOKUP($A48,'Nagradna igra-posiljke 2018'!$A$3:$CF$200,61,FALSE)</f>
        <v>0</v>
      </c>
      <c r="BK48" s="31">
        <f>VLOOKUP($A48,'Nagradna igra-posiljke 2018'!$A$3:$CF$200,62,FALSE)</f>
        <v>0</v>
      </c>
      <c r="BL48" s="31">
        <f>VLOOKUP($A48,'Nagradna igra-posiljke 2018'!$A$3:$CF$200,63,FALSE)</f>
        <v>0</v>
      </c>
      <c r="BM48" s="31">
        <f>VLOOKUP($A48,'Nagradna igra-posiljke 2018'!$A$3:$CF$200,64,FALSE)</f>
        <v>0</v>
      </c>
      <c r="BN48" s="31">
        <f>VLOOKUP($A48,'Nagradna igra-posiljke 2018'!$A$3:$CF$200,65,FALSE)</f>
        <v>0</v>
      </c>
      <c r="BO48" s="31">
        <f>VLOOKUP($A48,'Nagradna igra-posiljke 2018'!$A$3:$CF$200,66,FALSE)</f>
        <v>0</v>
      </c>
      <c r="BP48" s="31">
        <f>VLOOKUP($A48,'Nagradna igra-posiljke 2018'!$A$3:$CF$200,67,FALSE)</f>
        <v>0</v>
      </c>
      <c r="BQ48" s="31">
        <f>VLOOKUP($A48,'Nagradna igra-posiljke 2018'!$A$3:$CF$200,68,FALSE)</f>
        <v>0</v>
      </c>
      <c r="BR48" s="31">
        <f>VLOOKUP($A48,'Nagradna igra-posiljke 2018'!$A$3:$CF$200,69,FALSE)</f>
        <v>0</v>
      </c>
      <c r="BS48" s="31">
        <f>VLOOKUP($A48,'Nagradna igra-posiljke 2018'!$A$3:$CF$200,70,FALSE)</f>
        <v>0</v>
      </c>
      <c r="BT48" s="31">
        <f>VLOOKUP($A48,'Nagradna igra-posiljke 2018'!$A$3:$CF$200,71,FALSE)</f>
        <v>0</v>
      </c>
      <c r="BU48" s="31">
        <f>VLOOKUP($A48,'Nagradna igra-posiljke 2018'!$A$3:$CF$200,72,FALSE)</f>
        <v>0</v>
      </c>
      <c r="BV48" s="31">
        <f>VLOOKUP($A48,'Nagradna igra-posiljke 2018'!$A$3:$CF$200,73,FALSE)</f>
        <v>0</v>
      </c>
      <c r="BW48" s="31">
        <f>VLOOKUP($A48,'Nagradna igra-posiljke 2018'!$A$3:$CF$200,74,FALSE)</f>
        <v>0</v>
      </c>
      <c r="BX48" s="31">
        <f>VLOOKUP($A48,'Nagradna igra-posiljke 2018'!$A$3:$CF$200,75,FALSE)</f>
        <v>0</v>
      </c>
      <c r="BY48" s="31">
        <f>VLOOKUP($A48,'Nagradna igra-posiljke 2018'!$A$3:$CF$200,76,FALSE)</f>
        <v>0</v>
      </c>
      <c r="BZ48" s="31">
        <f>VLOOKUP($A48,'Nagradna igra-posiljke 2018'!$A$3:$CF$200,77,FALSE)</f>
        <v>0</v>
      </c>
      <c r="CA48" s="31">
        <f>VLOOKUP($A48,'Nagradna igra-posiljke 2018'!$A$3:$CF$200,78,FALSE)</f>
        <v>0</v>
      </c>
      <c r="CB48" s="31">
        <f>VLOOKUP($A48,'Nagradna igra-posiljke 2018'!$A$3:$CF$200,79,FALSE)</f>
        <v>0</v>
      </c>
      <c r="CC48" s="31">
        <f>VLOOKUP($A48,'Nagradna igra-posiljke 2018'!$A$3:$CF$200,80,FALSE)</f>
        <v>0</v>
      </c>
      <c r="CD48" s="31">
        <f>VLOOKUP($A48,'Nagradna igra-posiljke 2018'!$A$3:$CF$200,81,FALSE)</f>
        <v>0</v>
      </c>
      <c r="CE48" s="31">
        <f>VLOOKUP($A48,'Nagradna igra-posiljke 2018'!$A$3:$CF$200,82,FALSE)</f>
        <v>0</v>
      </c>
      <c r="CF48" s="31">
        <f>VLOOKUP($A48,'Nagradna igra-posiljke 2018'!$A$3:$CF$200,83,FALSE)</f>
        <v>0</v>
      </c>
      <c r="CG48" s="31">
        <f>VLOOKUP($A48,'Nagradna igra-posiljke 2018'!$A$3:$CF$200,84,FALSE)</f>
        <v>0</v>
      </c>
    </row>
    <row r="49" spans="1:203" s="7" customFormat="1" ht="15">
      <c r="A49" s="50">
        <v>70661</v>
      </c>
      <c r="B49" s="13" t="s">
        <v>50</v>
      </c>
      <c r="C49" s="13" t="s">
        <v>205</v>
      </c>
      <c r="D49" s="42">
        <v>16038</v>
      </c>
      <c r="E49" s="42">
        <v>29520</v>
      </c>
      <c r="F49" s="46">
        <f>E49/E$1</f>
        <v>0.6403887454715057</v>
      </c>
      <c r="G49" s="47">
        <f>D49*F49</f>
        <v>10270.554699872009</v>
      </c>
      <c r="H49" s="46">
        <f>+J49/D49</f>
        <v>3.8527247786507046</v>
      </c>
      <c r="I49" s="49">
        <f>+H49/F49</f>
        <v>6.0162281206457164</v>
      </c>
      <c r="J49" s="44">
        <f>10*K49</f>
        <v>61790</v>
      </c>
      <c r="K49" s="44">
        <f>+SUM(L49:CG49)</f>
        <v>6179</v>
      </c>
      <c r="L49" s="31">
        <f>VLOOKUP(A49,'Nagradna igra-posiljke 2018'!$A$3:$W$200,11,FALSE)</f>
        <v>0</v>
      </c>
      <c r="M49" s="31">
        <f>VLOOKUP(A49,'Nagradna igra-posiljke 2018'!$A$3:$W$200,12,FALSE)</f>
        <v>0</v>
      </c>
      <c r="N49" s="31">
        <f>VLOOKUP(A49,'Nagradna igra-posiljke 2018'!$A$3:$W$200,13,FALSE)</f>
        <v>0</v>
      </c>
      <c r="O49" s="31">
        <f>VLOOKUP(A49,'Nagradna igra-posiljke 2018'!$A$3:$W$200,14,FALSE)</f>
        <v>0</v>
      </c>
      <c r="P49" s="31">
        <f>VLOOKUP(A49,'Nagradna igra-posiljke 2018'!$A$3:$W$200,15,FALSE)</f>
        <v>0</v>
      </c>
      <c r="Q49" s="31">
        <f>VLOOKUP(A49,'Nagradna igra-posiljke 2018'!$A$3:$W$200,16,FALSE)</f>
        <v>0</v>
      </c>
      <c r="R49" s="31">
        <f>VLOOKUP(A49,'Nagradna igra-posiljke 2018'!$A$3:$W$200,17,FALSE)</f>
        <v>10</v>
      </c>
      <c r="S49" s="31">
        <f>VLOOKUP(A49,'Nagradna igra-posiljke 2018'!$A$3:$W$200,18,FALSE)</f>
        <v>0</v>
      </c>
      <c r="T49" s="31">
        <f>VLOOKUP(A49,'Nagradna igra-posiljke 2018'!$A$3:$W$200,19,FALSE)</f>
        <v>0</v>
      </c>
      <c r="U49" s="31">
        <f>VLOOKUP(A49,'Nagradna igra-posiljke 2018'!$A$3:$W$200,20,FALSE)</f>
        <v>40</v>
      </c>
      <c r="V49" s="31">
        <f>VLOOKUP(A49,'Nagradna igra-posiljke 2018'!$A$3:$W$200,21,FALSE)</f>
        <v>16</v>
      </c>
      <c r="W49" s="31">
        <f>VLOOKUP(A49,'Nagradna igra-posiljke 2018'!$A$3:$W$200,22,FALSE)</f>
        <v>38</v>
      </c>
      <c r="X49" s="31">
        <f>VLOOKUP(A49,'Nagradna igra-posiljke 2018'!$A$3:$W$200,23,FALSE)</f>
        <v>18</v>
      </c>
      <c r="Y49" s="31">
        <f>VLOOKUP(A49,'Nagradna igra-posiljke 2018'!$A$3:$CF$200,24,FALSE)</f>
        <v>91</v>
      </c>
      <c r="Z49" s="31">
        <f>VLOOKUP(A49,'Nagradna igra-posiljke 2018'!$A$3:$CF$200,25,FALSE)</f>
        <v>98</v>
      </c>
      <c r="AA49" s="31">
        <f>VLOOKUP(A49,'Nagradna igra-posiljke 2018'!$A$3:$CF$200,26,FALSE)</f>
        <v>127</v>
      </c>
      <c r="AB49" s="31">
        <f>VLOOKUP(A49,'Nagradna igra-posiljke 2018'!$A$3:$CF$200,27,FALSE)</f>
        <v>133</v>
      </c>
      <c r="AC49" s="31">
        <f>VLOOKUP(A49,'Nagradna igra-posiljke 2018'!$A$3:$CF$200,28,FALSE)</f>
        <v>100</v>
      </c>
      <c r="AD49" s="31">
        <f>VLOOKUP(A49,'Nagradna igra-posiljke 2018'!$A$3:$CF$200,29,FALSE)</f>
        <v>81</v>
      </c>
      <c r="AE49" s="31">
        <f>VLOOKUP(A49,'Nagradna igra-posiljke 2018'!$A$3:$CF$200,30,FALSE)</f>
        <v>154</v>
      </c>
      <c r="AF49" s="31">
        <f>VLOOKUP(A49,'Nagradna igra-posiljke 2018'!$A$3:$CF$200,31,FALSE)</f>
        <v>280</v>
      </c>
      <c r="AG49" s="31">
        <f>VLOOKUP($A49,'Nagradna igra-posiljke 2018'!$A$3:$CF$200,32,FALSE)</f>
        <v>234</v>
      </c>
      <c r="AH49" s="31">
        <f>VLOOKUP($A49,'Nagradna igra-posiljke 2018'!$A$3:$CF$200,33,FALSE)</f>
        <v>216</v>
      </c>
      <c r="AI49" s="31">
        <f>VLOOKUP($A49,'Nagradna igra-posiljke 2018'!$A$3:$CF$200,34,FALSE)</f>
        <v>183</v>
      </c>
      <c r="AJ49" s="31">
        <f>VLOOKUP($A49,'Nagradna igra-posiljke 2018'!$A$3:$CF$200,35,FALSE)</f>
        <v>69</v>
      </c>
      <c r="AK49" s="31">
        <f>VLOOKUP($A49,'Nagradna igra-posiljke 2018'!$A$3:$CF$200,36,FALSE)</f>
        <v>119</v>
      </c>
      <c r="AL49" s="31">
        <f>VLOOKUP($A49,'Nagradna igra-posiljke 2018'!$A$3:$CF$200,37,FALSE)</f>
        <v>180</v>
      </c>
      <c r="AM49" s="31">
        <f>VLOOKUP($A49,'Nagradna igra-posiljke 2018'!$A$3:$CF$200,38,FALSE)</f>
        <v>294</v>
      </c>
      <c r="AN49" s="31">
        <f>VLOOKUP($A49,'Nagradna igra-posiljke 2018'!$A$3:$CF$200,39,FALSE)</f>
        <v>247</v>
      </c>
      <c r="AO49" s="31">
        <f>VLOOKUP($A49,'Nagradna igra-posiljke 2018'!$A$3:$CF$200,40,FALSE)</f>
        <v>194</v>
      </c>
      <c r="AP49" s="31">
        <f>VLOOKUP($A49,'Nagradna igra-posiljke 2018'!$A$3:$CF$200,41,FALSE)</f>
        <v>54</v>
      </c>
      <c r="AQ49" s="31">
        <f>VLOOKUP($A49,'Nagradna igra-posiljke 2018'!$A$3:$CF$200,42,FALSE)</f>
        <v>193</v>
      </c>
      <c r="AR49" s="31">
        <f>VLOOKUP($A49,'Nagradna igra-posiljke 2018'!$A$3:$CF$200,43,FALSE)</f>
        <v>270</v>
      </c>
      <c r="AS49" s="31">
        <f>VLOOKUP($A49,'Nagradna igra-posiljke 2018'!$A$3:$CF$200,44,FALSE)</f>
        <v>292</v>
      </c>
      <c r="AT49" s="31">
        <f>VLOOKUP($A49,'Nagradna igra-posiljke 2018'!$A$3:$CF$200,45,FALSE)</f>
        <v>315</v>
      </c>
      <c r="AU49" s="31">
        <f>VLOOKUP($A49,'Nagradna igra-posiljke 2018'!$A$3:$CF$200,46,FALSE)</f>
        <v>321</v>
      </c>
      <c r="AV49" s="31">
        <f>VLOOKUP($A49,'Nagradna igra-posiljke 2018'!$A$3:$CF$200,47,FALSE)</f>
        <v>184</v>
      </c>
      <c r="AW49" s="31">
        <f>VLOOKUP($A49,'Nagradna igra-posiljke 2018'!$A$3:$CF$200,48,FALSE)</f>
        <v>230</v>
      </c>
      <c r="AX49" s="31">
        <f>VLOOKUP($A49,'Nagradna igra-posiljke 2018'!$A$3:$CF$200,49,FALSE)</f>
        <v>237</v>
      </c>
      <c r="AY49" s="31">
        <f>VLOOKUP($A49,'Nagradna igra-posiljke 2018'!$A$3:$CF$200,50,FALSE)</f>
        <v>373</v>
      </c>
      <c r="AZ49" s="31">
        <f>VLOOKUP($A49,'Nagradna igra-posiljke 2018'!$A$3:$CF$200,51,FALSE)</f>
        <v>355</v>
      </c>
      <c r="BA49" s="31">
        <f>VLOOKUP($A49,'Nagradna igra-posiljke 2018'!$A$3:$CF$200,52,FALSE)</f>
        <v>212</v>
      </c>
      <c r="BB49" s="31">
        <f>VLOOKUP($A49,'Nagradna igra-posiljke 2018'!$A$3:$CF$200,53,FALSE)</f>
        <v>73</v>
      </c>
      <c r="BC49" s="31">
        <f>VLOOKUP($A49,'Nagradna igra-posiljke 2018'!$A$3:$CF$200,54,FALSE)</f>
        <v>148</v>
      </c>
      <c r="BD49" s="31">
        <f>VLOOKUP($A49,'Nagradna igra-posiljke 2018'!$A$3:$CF$200,55,FALSE)</f>
        <v>0</v>
      </c>
      <c r="BE49" s="31">
        <f>VLOOKUP($A49,'Nagradna igra-posiljke 2018'!$A$3:$CF$200,56,FALSE)</f>
        <v>0</v>
      </c>
      <c r="BF49" s="31">
        <f>VLOOKUP($A49,'Nagradna igra-posiljke 2018'!$A$3:$CF$200,57,FALSE)</f>
        <v>0</v>
      </c>
      <c r="BG49" s="31">
        <f>VLOOKUP($A49,'Nagradna igra-posiljke 2018'!$A$3:$CF$200,58,FALSE)</f>
        <v>0</v>
      </c>
      <c r="BH49" s="31">
        <f>VLOOKUP($A49,'Nagradna igra-posiljke 2018'!$A$3:$CF$200,59,FALSE)</f>
        <v>0</v>
      </c>
      <c r="BI49" s="31">
        <f>VLOOKUP($A49,'Nagradna igra-posiljke 2018'!$A$3:$CF$200,60,FALSE)</f>
        <v>0</v>
      </c>
      <c r="BJ49" s="31">
        <f>VLOOKUP($A49,'Nagradna igra-posiljke 2018'!$A$3:$CF$200,61,FALSE)</f>
        <v>0</v>
      </c>
      <c r="BK49" s="31">
        <f>VLOOKUP($A49,'Nagradna igra-posiljke 2018'!$A$3:$CF$200,62,FALSE)</f>
        <v>0</v>
      </c>
      <c r="BL49" s="31">
        <f>VLOOKUP($A49,'Nagradna igra-posiljke 2018'!$A$3:$CF$200,63,FALSE)</f>
        <v>0</v>
      </c>
      <c r="BM49" s="31">
        <f>VLOOKUP($A49,'Nagradna igra-posiljke 2018'!$A$3:$CF$200,64,FALSE)</f>
        <v>0</v>
      </c>
      <c r="BN49" s="31">
        <f>VLOOKUP($A49,'Nagradna igra-posiljke 2018'!$A$3:$CF$200,65,FALSE)</f>
        <v>0</v>
      </c>
      <c r="BO49" s="31">
        <f>VLOOKUP($A49,'Nagradna igra-posiljke 2018'!$A$3:$CF$200,66,FALSE)</f>
        <v>0</v>
      </c>
      <c r="BP49" s="31">
        <f>VLOOKUP($A49,'Nagradna igra-posiljke 2018'!$A$3:$CF$200,67,FALSE)</f>
        <v>0</v>
      </c>
      <c r="BQ49" s="31">
        <f>VLOOKUP($A49,'Nagradna igra-posiljke 2018'!$A$3:$CF$200,68,FALSE)</f>
        <v>0</v>
      </c>
      <c r="BR49" s="31">
        <f>VLOOKUP($A49,'Nagradna igra-posiljke 2018'!$A$3:$CF$200,69,FALSE)</f>
        <v>0</v>
      </c>
      <c r="BS49" s="31">
        <f>VLOOKUP($A49,'Nagradna igra-posiljke 2018'!$A$3:$CF$200,70,FALSE)</f>
        <v>0</v>
      </c>
      <c r="BT49" s="31">
        <f>VLOOKUP($A49,'Nagradna igra-posiljke 2018'!$A$3:$CF$200,71,FALSE)</f>
        <v>0</v>
      </c>
      <c r="BU49" s="31">
        <f>VLOOKUP($A49,'Nagradna igra-posiljke 2018'!$A$3:$CF$200,72,FALSE)</f>
        <v>0</v>
      </c>
      <c r="BV49" s="31">
        <f>VLOOKUP($A49,'Nagradna igra-posiljke 2018'!$A$3:$CF$200,73,FALSE)</f>
        <v>0</v>
      </c>
      <c r="BW49" s="31">
        <f>VLOOKUP($A49,'Nagradna igra-posiljke 2018'!$A$3:$CF$200,74,FALSE)</f>
        <v>0</v>
      </c>
      <c r="BX49" s="31">
        <f>VLOOKUP($A49,'Nagradna igra-posiljke 2018'!$A$3:$CF$200,75,FALSE)</f>
        <v>0</v>
      </c>
      <c r="BY49" s="31">
        <f>VLOOKUP($A49,'Nagradna igra-posiljke 2018'!$A$3:$CF$200,76,FALSE)</f>
        <v>0</v>
      </c>
      <c r="BZ49" s="31">
        <f>VLOOKUP($A49,'Nagradna igra-posiljke 2018'!$A$3:$CF$200,77,FALSE)</f>
        <v>0</v>
      </c>
      <c r="CA49" s="31">
        <f>VLOOKUP($A49,'Nagradna igra-posiljke 2018'!$A$3:$CF$200,78,FALSE)</f>
        <v>0</v>
      </c>
      <c r="CB49" s="31">
        <f>VLOOKUP($A49,'Nagradna igra-posiljke 2018'!$A$3:$CF$200,79,FALSE)</f>
        <v>0</v>
      </c>
      <c r="CC49" s="31">
        <f>VLOOKUP($A49,'Nagradna igra-posiljke 2018'!$A$3:$CF$200,80,FALSE)</f>
        <v>0</v>
      </c>
      <c r="CD49" s="31">
        <f>VLOOKUP($A49,'Nagradna igra-posiljke 2018'!$A$3:$CF$200,81,FALSE)</f>
        <v>0</v>
      </c>
      <c r="CE49" s="31">
        <f>VLOOKUP($A49,'Nagradna igra-posiljke 2018'!$A$3:$CF$200,82,FALSE)</f>
        <v>0</v>
      </c>
      <c r="CF49" s="31">
        <f>VLOOKUP($A49,'Nagradna igra-posiljke 2018'!$A$3:$CF$200,83,FALSE)</f>
        <v>0</v>
      </c>
      <c r="CG49" s="31">
        <f>VLOOKUP($A49,'Nagradna igra-posiljke 2018'!$A$3:$CF$200,84,FALSE)</f>
        <v>0</v>
      </c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</row>
    <row r="50" spans="1:203" s="1" customFormat="1" ht="15">
      <c r="A50" s="50">
        <v>71340</v>
      </c>
      <c r="B50" s="13" t="s">
        <v>126</v>
      </c>
      <c r="C50" s="13" t="s">
        <v>205</v>
      </c>
      <c r="D50" s="42">
        <v>13285</v>
      </c>
      <c r="E50" s="42">
        <v>71876</v>
      </c>
      <c r="F50" s="46">
        <f>E50/E$1</f>
        <v>1.5592337896175457</v>
      </c>
      <c r="G50" s="47">
        <f>D50*F50</f>
        <v>20714.420895069095</v>
      </c>
      <c r="H50" s="46">
        <f>+J50/D50</f>
        <v>9.3624388407978927</v>
      </c>
      <c r="I50" s="49">
        <f>+H50/F50</f>
        <v>6.004512538876126</v>
      </c>
      <c r="J50" s="44">
        <f>10*K50</f>
        <v>124380</v>
      </c>
      <c r="K50" s="44">
        <f>+SUM(L50:CG50)</f>
        <v>12438</v>
      </c>
      <c r="L50" s="31">
        <f>VLOOKUP(A50,'Nagradna igra-posiljke 2018'!$A$3:$W$200,11,FALSE)</f>
        <v>0</v>
      </c>
      <c r="M50" s="31">
        <f>VLOOKUP(A50,'Nagradna igra-posiljke 2018'!$A$3:$W$200,12,FALSE)</f>
        <v>3</v>
      </c>
      <c r="N50" s="31">
        <f>VLOOKUP(A50,'Nagradna igra-posiljke 2018'!$A$3:$W$200,13,FALSE)</f>
        <v>8</v>
      </c>
      <c r="O50" s="31">
        <f>VLOOKUP(A50,'Nagradna igra-posiljke 2018'!$A$3:$W$200,14,FALSE)</f>
        <v>6</v>
      </c>
      <c r="P50" s="31">
        <f>VLOOKUP(A50,'Nagradna igra-posiljke 2018'!$A$3:$W$200,15,FALSE)</f>
        <v>4</v>
      </c>
      <c r="Q50" s="31">
        <f>VLOOKUP(A50,'Nagradna igra-posiljke 2018'!$A$3:$W$200,16,FALSE)</f>
        <v>26</v>
      </c>
      <c r="R50" s="31">
        <f>VLOOKUP(A50,'Nagradna igra-posiljke 2018'!$A$3:$W$200,17,FALSE)</f>
        <v>33</v>
      </c>
      <c r="S50" s="31">
        <f>VLOOKUP(A50,'Nagradna igra-posiljke 2018'!$A$3:$W$200,18,FALSE)</f>
        <v>43</v>
      </c>
      <c r="T50" s="31">
        <f>VLOOKUP(A50,'Nagradna igra-posiljke 2018'!$A$3:$W$200,19,FALSE)</f>
        <v>20</v>
      </c>
      <c r="U50" s="31">
        <f>VLOOKUP(A50,'Nagradna igra-posiljke 2018'!$A$3:$W$200,20,FALSE)</f>
        <v>51</v>
      </c>
      <c r="V50" s="31">
        <f>VLOOKUP(A50,'Nagradna igra-posiljke 2018'!$A$3:$W$200,21,FALSE)</f>
        <v>72</v>
      </c>
      <c r="W50" s="31">
        <f>VLOOKUP(A50,'Nagradna igra-posiljke 2018'!$A$3:$W$200,22,FALSE)</f>
        <v>83</v>
      </c>
      <c r="X50" s="31">
        <f>VLOOKUP(A50,'Nagradna igra-posiljke 2018'!$A$3:$W$200,23,FALSE)</f>
        <v>88</v>
      </c>
      <c r="Y50" s="31">
        <f>VLOOKUP(A50,'Nagradna igra-posiljke 2018'!$A$3:$CF$200,24,FALSE)</f>
        <v>395</v>
      </c>
      <c r="Z50" s="31">
        <f>VLOOKUP(A50,'Nagradna igra-posiljke 2018'!$A$3:$CF$200,25,FALSE)</f>
        <v>212</v>
      </c>
      <c r="AA50" s="31">
        <f>VLOOKUP(A50,'Nagradna igra-posiljke 2018'!$A$3:$CF$200,26,FALSE)</f>
        <v>239</v>
      </c>
      <c r="AB50" s="31">
        <f>VLOOKUP(A50,'Nagradna igra-posiljke 2018'!$A$3:$CF$200,27,FALSE)</f>
        <v>312</v>
      </c>
      <c r="AC50" s="31">
        <f>VLOOKUP(A50,'Nagradna igra-posiljke 2018'!$A$3:$CF$200,28,FALSE)</f>
        <v>269</v>
      </c>
      <c r="AD50" s="31">
        <f>VLOOKUP(A50,'Nagradna igra-posiljke 2018'!$A$3:$CF$200,29,FALSE)</f>
        <v>217</v>
      </c>
      <c r="AE50" s="31">
        <f>VLOOKUP(A50,'Nagradna igra-posiljke 2018'!$A$3:$CF$200,30,FALSE)</f>
        <v>584</v>
      </c>
      <c r="AF50" s="31">
        <f>VLOOKUP(A50,'Nagradna igra-posiljke 2018'!$A$3:$CF$200,31,FALSE)</f>
        <v>605</v>
      </c>
      <c r="AG50" s="31">
        <f>VLOOKUP($A50,'Nagradna igra-posiljke 2018'!$A$3:$CF$200,32,FALSE)</f>
        <v>528</v>
      </c>
      <c r="AH50" s="31">
        <f>VLOOKUP($A50,'Nagradna igra-posiljke 2018'!$A$3:$CF$200,33,FALSE)</f>
        <v>522</v>
      </c>
      <c r="AI50" s="31">
        <f>VLOOKUP($A50,'Nagradna igra-posiljke 2018'!$A$3:$CF$200,34,FALSE)</f>
        <v>206</v>
      </c>
      <c r="AJ50" s="31">
        <f>VLOOKUP($A50,'Nagradna igra-posiljke 2018'!$A$3:$CF$200,35,FALSE)</f>
        <v>57</v>
      </c>
      <c r="AK50" s="31">
        <f>VLOOKUP($A50,'Nagradna igra-posiljke 2018'!$A$3:$CF$200,36,FALSE)</f>
        <v>288</v>
      </c>
      <c r="AL50" s="31">
        <f>VLOOKUP($A50,'Nagradna igra-posiljke 2018'!$A$3:$CF$200,37,FALSE)</f>
        <v>476</v>
      </c>
      <c r="AM50" s="31">
        <f>VLOOKUP($A50,'Nagradna igra-posiljke 2018'!$A$3:$CF$200,38,FALSE)</f>
        <v>429</v>
      </c>
      <c r="AN50" s="31">
        <f>VLOOKUP($A50,'Nagradna igra-posiljke 2018'!$A$3:$CF$200,39,FALSE)</f>
        <v>423</v>
      </c>
      <c r="AO50" s="31">
        <f>VLOOKUP($A50,'Nagradna igra-posiljke 2018'!$A$3:$CF$200,40,FALSE)</f>
        <v>458</v>
      </c>
      <c r="AP50" s="31">
        <f>VLOOKUP($A50,'Nagradna igra-posiljke 2018'!$A$3:$CF$200,41,FALSE)</f>
        <v>90</v>
      </c>
      <c r="AQ50" s="31">
        <f>VLOOKUP($A50,'Nagradna igra-posiljke 2018'!$A$3:$CF$200,42,FALSE)</f>
        <v>374</v>
      </c>
      <c r="AR50" s="31">
        <f>VLOOKUP($A50,'Nagradna igra-posiljke 2018'!$A$3:$CF$200,43,FALSE)</f>
        <v>504</v>
      </c>
      <c r="AS50" s="31">
        <f>VLOOKUP($A50,'Nagradna igra-posiljke 2018'!$A$3:$CF$200,44,FALSE)</f>
        <v>578</v>
      </c>
      <c r="AT50" s="31">
        <f>VLOOKUP($A50,'Nagradna igra-posiljke 2018'!$A$3:$CF$200,45,FALSE)</f>
        <v>734</v>
      </c>
      <c r="AU50" s="31">
        <f>VLOOKUP($A50,'Nagradna igra-posiljke 2018'!$A$3:$CF$200,46,FALSE)</f>
        <v>469</v>
      </c>
      <c r="AV50" s="31">
        <f>VLOOKUP($A50,'Nagradna igra-posiljke 2018'!$A$3:$CF$200,47,FALSE)</f>
        <v>60</v>
      </c>
      <c r="AW50" s="31">
        <f>VLOOKUP($A50,'Nagradna igra-posiljke 2018'!$A$3:$CF$200,48,FALSE)</f>
        <v>259</v>
      </c>
      <c r="AX50" s="31">
        <f>VLOOKUP($A50,'Nagradna igra-posiljke 2018'!$A$3:$CF$200,49,FALSE)</f>
        <v>463</v>
      </c>
      <c r="AY50" s="31">
        <f>VLOOKUP($A50,'Nagradna igra-posiljke 2018'!$A$3:$CF$200,50,FALSE)</f>
        <v>699</v>
      </c>
      <c r="AZ50" s="31">
        <f>VLOOKUP($A50,'Nagradna igra-posiljke 2018'!$A$3:$CF$200,51,FALSE)</f>
        <v>783</v>
      </c>
      <c r="BA50" s="31">
        <f>VLOOKUP($A50,'Nagradna igra-posiljke 2018'!$A$3:$CF$200,52,FALSE)</f>
        <v>467</v>
      </c>
      <c r="BB50" s="31">
        <f>VLOOKUP($A50,'Nagradna igra-posiljke 2018'!$A$3:$CF$200,53,FALSE)</f>
        <v>130</v>
      </c>
      <c r="BC50" s="31">
        <f>VLOOKUP($A50,'Nagradna igra-posiljke 2018'!$A$3:$CF$200,54,FALSE)</f>
        <v>171</v>
      </c>
      <c r="BD50" s="31">
        <f>VLOOKUP($A50,'Nagradna igra-posiljke 2018'!$A$3:$CF$200,55,FALSE)</f>
        <v>0</v>
      </c>
      <c r="BE50" s="31">
        <f>VLOOKUP($A50,'Nagradna igra-posiljke 2018'!$A$3:$CF$200,56,FALSE)</f>
        <v>0</v>
      </c>
      <c r="BF50" s="31">
        <f>VLOOKUP($A50,'Nagradna igra-posiljke 2018'!$A$3:$CF$200,57,FALSE)</f>
        <v>0</v>
      </c>
      <c r="BG50" s="31">
        <f>VLOOKUP($A50,'Nagradna igra-posiljke 2018'!$A$3:$CF$200,58,FALSE)</f>
        <v>0</v>
      </c>
      <c r="BH50" s="31">
        <f>VLOOKUP($A50,'Nagradna igra-posiljke 2018'!$A$3:$CF$200,59,FALSE)</f>
        <v>0</v>
      </c>
      <c r="BI50" s="31">
        <f>VLOOKUP($A50,'Nagradna igra-posiljke 2018'!$A$3:$CF$200,60,FALSE)</f>
        <v>0</v>
      </c>
      <c r="BJ50" s="31">
        <f>VLOOKUP($A50,'Nagradna igra-posiljke 2018'!$A$3:$CF$200,61,FALSE)</f>
        <v>0</v>
      </c>
      <c r="BK50" s="31">
        <f>VLOOKUP($A50,'Nagradna igra-posiljke 2018'!$A$3:$CF$200,62,FALSE)</f>
        <v>0</v>
      </c>
      <c r="BL50" s="31">
        <f>VLOOKUP($A50,'Nagradna igra-posiljke 2018'!$A$3:$CF$200,63,FALSE)</f>
        <v>0</v>
      </c>
      <c r="BM50" s="31">
        <f>VLOOKUP($A50,'Nagradna igra-posiljke 2018'!$A$3:$CF$200,64,FALSE)</f>
        <v>0</v>
      </c>
      <c r="BN50" s="31">
        <f>VLOOKUP($A50,'Nagradna igra-posiljke 2018'!$A$3:$CF$200,65,FALSE)</f>
        <v>0</v>
      </c>
      <c r="BO50" s="31">
        <f>VLOOKUP($A50,'Nagradna igra-posiljke 2018'!$A$3:$CF$200,66,FALSE)</f>
        <v>0</v>
      </c>
      <c r="BP50" s="31">
        <f>VLOOKUP($A50,'Nagradna igra-posiljke 2018'!$A$3:$CF$200,67,FALSE)</f>
        <v>0</v>
      </c>
      <c r="BQ50" s="31">
        <f>VLOOKUP($A50,'Nagradna igra-posiljke 2018'!$A$3:$CF$200,68,FALSE)</f>
        <v>0</v>
      </c>
      <c r="BR50" s="31">
        <f>VLOOKUP($A50,'Nagradna igra-posiljke 2018'!$A$3:$CF$200,69,FALSE)</f>
        <v>0</v>
      </c>
      <c r="BS50" s="31">
        <f>VLOOKUP($A50,'Nagradna igra-posiljke 2018'!$A$3:$CF$200,70,FALSE)</f>
        <v>0</v>
      </c>
      <c r="BT50" s="31">
        <f>VLOOKUP($A50,'Nagradna igra-posiljke 2018'!$A$3:$CF$200,71,FALSE)</f>
        <v>0</v>
      </c>
      <c r="BU50" s="31">
        <f>VLOOKUP($A50,'Nagradna igra-posiljke 2018'!$A$3:$CF$200,72,FALSE)</f>
        <v>0</v>
      </c>
      <c r="BV50" s="31">
        <f>VLOOKUP($A50,'Nagradna igra-posiljke 2018'!$A$3:$CF$200,73,FALSE)</f>
        <v>0</v>
      </c>
      <c r="BW50" s="31">
        <f>VLOOKUP($A50,'Nagradna igra-posiljke 2018'!$A$3:$CF$200,74,FALSE)</f>
        <v>0</v>
      </c>
      <c r="BX50" s="31">
        <f>VLOOKUP($A50,'Nagradna igra-posiljke 2018'!$A$3:$CF$200,75,FALSE)</f>
        <v>0</v>
      </c>
      <c r="BY50" s="31">
        <f>VLOOKUP($A50,'Nagradna igra-posiljke 2018'!$A$3:$CF$200,76,FALSE)</f>
        <v>0</v>
      </c>
      <c r="BZ50" s="31">
        <f>VLOOKUP($A50,'Nagradna igra-posiljke 2018'!$A$3:$CF$200,77,FALSE)</f>
        <v>0</v>
      </c>
      <c r="CA50" s="31">
        <f>VLOOKUP($A50,'Nagradna igra-posiljke 2018'!$A$3:$CF$200,78,FALSE)</f>
        <v>0</v>
      </c>
      <c r="CB50" s="31">
        <f>VLOOKUP($A50,'Nagradna igra-posiljke 2018'!$A$3:$CF$200,79,FALSE)</f>
        <v>0</v>
      </c>
      <c r="CC50" s="31">
        <f>VLOOKUP($A50,'Nagradna igra-posiljke 2018'!$A$3:$CF$200,80,FALSE)</f>
        <v>0</v>
      </c>
      <c r="CD50" s="31">
        <f>VLOOKUP($A50,'Nagradna igra-posiljke 2018'!$A$3:$CF$200,81,FALSE)</f>
        <v>0</v>
      </c>
      <c r="CE50" s="31">
        <f>VLOOKUP($A50,'Nagradna igra-posiljke 2018'!$A$3:$CF$200,82,FALSE)</f>
        <v>0</v>
      </c>
      <c r="CF50" s="31">
        <f>VLOOKUP($A50,'Nagradna igra-posiljke 2018'!$A$3:$CF$200,83,FALSE)</f>
        <v>0</v>
      </c>
      <c r="CG50" s="31">
        <f>VLOOKUP($A50,'Nagradna igra-posiljke 2018'!$A$3:$CF$200,84,FALSE)</f>
        <v>0</v>
      </c>
    </row>
    <row r="51" spans="1:203" s="5" customFormat="1" ht="13.5" customHeight="1">
      <c r="A51" s="50">
        <v>70297</v>
      </c>
      <c r="B51" s="13" t="s">
        <v>85</v>
      </c>
      <c r="C51" s="13" t="s">
        <v>205</v>
      </c>
      <c r="D51" s="42">
        <v>10427</v>
      </c>
      <c r="E51" s="42">
        <v>31809</v>
      </c>
      <c r="F51" s="46">
        <f>E51/E$1</f>
        <v>0.69004490530837148</v>
      </c>
      <c r="G51" s="47">
        <f>D51*F51</f>
        <v>7195.0982276503892</v>
      </c>
      <c r="H51" s="46">
        <f>+J51/D51</f>
        <v>4.1191138390716411</v>
      </c>
      <c r="I51" s="49">
        <f>+H51/F51</f>
        <v>5.9693417158566895</v>
      </c>
      <c r="J51" s="44">
        <f>10*K51</f>
        <v>42950</v>
      </c>
      <c r="K51" s="44">
        <f>+SUM(L51:CG51)</f>
        <v>4295</v>
      </c>
      <c r="L51" s="31">
        <f>VLOOKUP(A51,'Nagradna igra-posiljke 2018'!$A$3:$W$200,11,FALSE)</f>
        <v>0</v>
      </c>
      <c r="M51" s="31">
        <f>VLOOKUP(A51,'Nagradna igra-posiljke 2018'!$A$3:$W$200,12,FALSE)</f>
        <v>0</v>
      </c>
      <c r="N51" s="31">
        <f>VLOOKUP(A51,'Nagradna igra-posiljke 2018'!$A$3:$W$200,13,FALSE)</f>
        <v>0</v>
      </c>
      <c r="O51" s="31">
        <f>VLOOKUP(A51,'Nagradna igra-posiljke 2018'!$A$3:$W$200,14,FALSE)</f>
        <v>0</v>
      </c>
      <c r="P51" s="31">
        <f>VLOOKUP(A51,'Nagradna igra-posiljke 2018'!$A$3:$W$200,15,FALSE)</f>
        <v>0</v>
      </c>
      <c r="Q51" s="31">
        <f>VLOOKUP(A51,'Nagradna igra-posiljke 2018'!$A$3:$W$200,16,FALSE)</f>
        <v>8</v>
      </c>
      <c r="R51" s="31">
        <f>VLOOKUP(A51,'Nagradna igra-posiljke 2018'!$A$3:$W$200,17,FALSE)</f>
        <v>3</v>
      </c>
      <c r="S51" s="31">
        <f>VLOOKUP(A51,'Nagradna igra-posiljke 2018'!$A$3:$W$200,18,FALSE)</f>
        <v>27</v>
      </c>
      <c r="T51" s="31">
        <f>VLOOKUP(A51,'Nagradna igra-posiljke 2018'!$A$3:$W$200,19,FALSE)</f>
        <v>1</v>
      </c>
      <c r="U51" s="31">
        <f>VLOOKUP(A51,'Nagradna igra-posiljke 2018'!$A$3:$W$200,20,FALSE)</f>
        <v>18</v>
      </c>
      <c r="V51" s="31">
        <f>VLOOKUP(A51,'Nagradna igra-posiljke 2018'!$A$3:$W$200,21,FALSE)</f>
        <v>15</v>
      </c>
      <c r="W51" s="31">
        <f>VLOOKUP(A51,'Nagradna igra-posiljke 2018'!$A$3:$W$200,22,FALSE)</f>
        <v>10</v>
      </c>
      <c r="X51" s="31">
        <f>VLOOKUP(A51,'Nagradna igra-posiljke 2018'!$A$3:$W$200,23,FALSE)</f>
        <v>35</v>
      </c>
      <c r="Y51" s="31">
        <f>VLOOKUP(A51,'Nagradna igra-posiljke 2018'!$A$3:$CF$200,24,FALSE)</f>
        <v>106</v>
      </c>
      <c r="Z51" s="31">
        <f>VLOOKUP(A51,'Nagradna igra-posiljke 2018'!$A$3:$CF$200,25,FALSE)</f>
        <v>33</v>
      </c>
      <c r="AA51" s="31">
        <f>VLOOKUP(A51,'Nagradna igra-posiljke 2018'!$A$3:$CF$200,26,FALSE)</f>
        <v>86</v>
      </c>
      <c r="AB51" s="31">
        <f>VLOOKUP(A51,'Nagradna igra-posiljke 2018'!$A$3:$CF$200,27,FALSE)</f>
        <v>113</v>
      </c>
      <c r="AC51" s="31">
        <f>VLOOKUP(A51,'Nagradna igra-posiljke 2018'!$A$3:$CF$200,28,FALSE)</f>
        <v>147</v>
      </c>
      <c r="AD51" s="31">
        <f>VLOOKUP(A51,'Nagradna igra-posiljke 2018'!$A$3:$CF$200,29,FALSE)</f>
        <v>73</v>
      </c>
      <c r="AE51" s="31">
        <f>VLOOKUP(A51,'Nagradna igra-posiljke 2018'!$A$3:$CF$200,30,FALSE)</f>
        <v>147</v>
      </c>
      <c r="AF51" s="31">
        <f>VLOOKUP(A51,'Nagradna igra-posiljke 2018'!$A$3:$CF$200,31,FALSE)</f>
        <v>246</v>
      </c>
      <c r="AG51" s="31">
        <f>VLOOKUP($A51,'Nagradna igra-posiljke 2018'!$A$3:$CF$200,32,FALSE)</f>
        <v>157</v>
      </c>
      <c r="AH51" s="31">
        <f>VLOOKUP($A51,'Nagradna igra-posiljke 2018'!$A$3:$CF$200,33,FALSE)</f>
        <v>171</v>
      </c>
      <c r="AI51" s="31">
        <f>VLOOKUP($A51,'Nagradna igra-posiljke 2018'!$A$3:$CF$200,34,FALSE)</f>
        <v>127</v>
      </c>
      <c r="AJ51" s="31">
        <f>VLOOKUP($A51,'Nagradna igra-posiljke 2018'!$A$3:$CF$200,35,FALSE)</f>
        <v>56</v>
      </c>
      <c r="AK51" s="31">
        <f>VLOOKUP($A51,'Nagradna igra-posiljke 2018'!$A$3:$CF$200,36,FALSE)</f>
        <v>83</v>
      </c>
      <c r="AL51" s="31">
        <f>VLOOKUP($A51,'Nagradna igra-posiljke 2018'!$A$3:$CF$200,37,FALSE)</f>
        <v>142</v>
      </c>
      <c r="AM51" s="31">
        <f>VLOOKUP($A51,'Nagradna igra-posiljke 2018'!$A$3:$CF$200,38,FALSE)</f>
        <v>165</v>
      </c>
      <c r="AN51" s="31">
        <f>VLOOKUP($A51,'Nagradna igra-posiljke 2018'!$A$3:$CF$200,39,FALSE)</f>
        <v>119</v>
      </c>
      <c r="AO51" s="31">
        <f>VLOOKUP($A51,'Nagradna igra-posiljke 2018'!$A$3:$CF$200,40,FALSE)</f>
        <v>174</v>
      </c>
      <c r="AP51" s="31">
        <f>VLOOKUP($A51,'Nagradna igra-posiljke 2018'!$A$3:$CF$200,41,FALSE)</f>
        <v>48</v>
      </c>
      <c r="AQ51" s="31">
        <f>VLOOKUP($A51,'Nagradna igra-posiljke 2018'!$A$3:$CF$200,42,FALSE)</f>
        <v>122</v>
      </c>
      <c r="AR51" s="31">
        <f>VLOOKUP($A51,'Nagradna igra-posiljke 2018'!$A$3:$CF$200,43,FALSE)</f>
        <v>245</v>
      </c>
      <c r="AS51" s="31">
        <f>VLOOKUP($A51,'Nagradna igra-posiljke 2018'!$A$3:$CF$200,44,FALSE)</f>
        <v>190</v>
      </c>
      <c r="AT51" s="31">
        <f>VLOOKUP($A51,'Nagradna igra-posiljke 2018'!$A$3:$CF$200,45,FALSE)</f>
        <v>237</v>
      </c>
      <c r="AU51" s="31">
        <f>VLOOKUP($A51,'Nagradna igra-posiljke 2018'!$A$3:$CF$200,46,FALSE)</f>
        <v>212</v>
      </c>
      <c r="AV51" s="31">
        <f>VLOOKUP($A51,'Nagradna igra-posiljke 2018'!$A$3:$CF$200,47,FALSE)</f>
        <v>21</v>
      </c>
      <c r="AW51" s="31">
        <f>VLOOKUP($A51,'Nagradna igra-posiljke 2018'!$A$3:$CF$200,48,FALSE)</f>
        <v>131</v>
      </c>
      <c r="AX51" s="31">
        <f>VLOOKUP($A51,'Nagradna igra-posiljke 2018'!$A$3:$CF$200,49,FALSE)</f>
        <v>138</v>
      </c>
      <c r="AY51" s="31">
        <f>VLOOKUP($A51,'Nagradna igra-posiljke 2018'!$A$3:$CF$200,50,FALSE)</f>
        <v>147</v>
      </c>
      <c r="AZ51" s="31">
        <f>VLOOKUP($A51,'Nagradna igra-posiljke 2018'!$A$3:$CF$200,51,FALSE)</f>
        <v>284</v>
      </c>
      <c r="BA51" s="31">
        <f>VLOOKUP($A51,'Nagradna igra-posiljke 2018'!$A$3:$CF$200,52,FALSE)</f>
        <v>137</v>
      </c>
      <c r="BB51" s="31">
        <f>VLOOKUP($A51,'Nagradna igra-posiljke 2018'!$A$3:$CF$200,53,FALSE)</f>
        <v>48</v>
      </c>
      <c r="BC51" s="31">
        <f>VLOOKUP($A51,'Nagradna igra-posiljke 2018'!$A$3:$CF$200,54,FALSE)</f>
        <v>73</v>
      </c>
      <c r="BD51" s="31">
        <f>VLOOKUP($A51,'Nagradna igra-posiljke 2018'!$A$3:$CF$200,55,FALSE)</f>
        <v>0</v>
      </c>
      <c r="BE51" s="31">
        <f>VLOOKUP($A51,'Nagradna igra-posiljke 2018'!$A$3:$CF$200,56,FALSE)</f>
        <v>0</v>
      </c>
      <c r="BF51" s="31">
        <f>VLOOKUP($A51,'Nagradna igra-posiljke 2018'!$A$3:$CF$200,57,FALSE)</f>
        <v>0</v>
      </c>
      <c r="BG51" s="31">
        <f>VLOOKUP($A51,'Nagradna igra-posiljke 2018'!$A$3:$CF$200,58,FALSE)</f>
        <v>0</v>
      </c>
      <c r="BH51" s="31">
        <f>VLOOKUP($A51,'Nagradna igra-posiljke 2018'!$A$3:$CF$200,59,FALSE)</f>
        <v>0</v>
      </c>
      <c r="BI51" s="31">
        <f>VLOOKUP($A51,'Nagradna igra-posiljke 2018'!$A$3:$CF$200,60,FALSE)</f>
        <v>0</v>
      </c>
      <c r="BJ51" s="31">
        <f>VLOOKUP($A51,'Nagradna igra-posiljke 2018'!$A$3:$CF$200,61,FALSE)</f>
        <v>0</v>
      </c>
      <c r="BK51" s="31">
        <f>VLOOKUP($A51,'Nagradna igra-posiljke 2018'!$A$3:$CF$200,62,FALSE)</f>
        <v>0</v>
      </c>
      <c r="BL51" s="31">
        <f>VLOOKUP($A51,'Nagradna igra-posiljke 2018'!$A$3:$CF$200,63,FALSE)</f>
        <v>0</v>
      </c>
      <c r="BM51" s="31">
        <f>VLOOKUP($A51,'Nagradna igra-posiljke 2018'!$A$3:$CF$200,64,FALSE)</f>
        <v>0</v>
      </c>
      <c r="BN51" s="31">
        <f>VLOOKUP($A51,'Nagradna igra-posiljke 2018'!$A$3:$CF$200,65,FALSE)</f>
        <v>0</v>
      </c>
      <c r="BO51" s="31">
        <f>VLOOKUP($A51,'Nagradna igra-posiljke 2018'!$A$3:$CF$200,66,FALSE)</f>
        <v>0</v>
      </c>
      <c r="BP51" s="31">
        <f>VLOOKUP($A51,'Nagradna igra-posiljke 2018'!$A$3:$CF$200,67,FALSE)</f>
        <v>0</v>
      </c>
      <c r="BQ51" s="31">
        <f>VLOOKUP($A51,'Nagradna igra-posiljke 2018'!$A$3:$CF$200,68,FALSE)</f>
        <v>0</v>
      </c>
      <c r="BR51" s="31">
        <f>VLOOKUP($A51,'Nagradna igra-posiljke 2018'!$A$3:$CF$200,69,FALSE)</f>
        <v>0</v>
      </c>
      <c r="BS51" s="31">
        <f>VLOOKUP($A51,'Nagradna igra-posiljke 2018'!$A$3:$CF$200,70,FALSE)</f>
        <v>0</v>
      </c>
      <c r="BT51" s="31">
        <f>VLOOKUP($A51,'Nagradna igra-posiljke 2018'!$A$3:$CF$200,71,FALSE)</f>
        <v>0</v>
      </c>
      <c r="BU51" s="31">
        <f>VLOOKUP($A51,'Nagradna igra-posiljke 2018'!$A$3:$CF$200,72,FALSE)</f>
        <v>0</v>
      </c>
      <c r="BV51" s="31">
        <f>VLOOKUP($A51,'Nagradna igra-posiljke 2018'!$A$3:$CF$200,73,FALSE)</f>
        <v>0</v>
      </c>
      <c r="BW51" s="31">
        <f>VLOOKUP($A51,'Nagradna igra-posiljke 2018'!$A$3:$CF$200,74,FALSE)</f>
        <v>0</v>
      </c>
      <c r="BX51" s="31">
        <f>VLOOKUP($A51,'Nagradna igra-posiljke 2018'!$A$3:$CF$200,75,FALSE)</f>
        <v>0</v>
      </c>
      <c r="BY51" s="31">
        <f>VLOOKUP($A51,'Nagradna igra-posiljke 2018'!$A$3:$CF$200,76,FALSE)</f>
        <v>0</v>
      </c>
      <c r="BZ51" s="31">
        <f>VLOOKUP($A51,'Nagradna igra-posiljke 2018'!$A$3:$CF$200,77,FALSE)</f>
        <v>0</v>
      </c>
      <c r="CA51" s="31">
        <f>VLOOKUP($A51,'Nagradna igra-posiljke 2018'!$A$3:$CF$200,78,FALSE)</f>
        <v>0</v>
      </c>
      <c r="CB51" s="31">
        <f>VLOOKUP($A51,'Nagradna igra-posiljke 2018'!$A$3:$CF$200,79,FALSE)</f>
        <v>0</v>
      </c>
      <c r="CC51" s="31">
        <f>VLOOKUP($A51,'Nagradna igra-posiljke 2018'!$A$3:$CF$200,80,FALSE)</f>
        <v>0</v>
      </c>
      <c r="CD51" s="31">
        <f>VLOOKUP($A51,'Nagradna igra-posiljke 2018'!$A$3:$CF$200,81,FALSE)</f>
        <v>0</v>
      </c>
      <c r="CE51" s="31">
        <f>VLOOKUP($A51,'Nagradna igra-posiljke 2018'!$A$3:$CF$200,82,FALSE)</f>
        <v>0</v>
      </c>
      <c r="CF51" s="31">
        <f>VLOOKUP($A51,'Nagradna igra-posiljke 2018'!$A$3:$CF$200,83,FALSE)</f>
        <v>0</v>
      </c>
      <c r="CG51" s="31">
        <f>VLOOKUP($A51,'Nagradna igra-posiljke 2018'!$A$3:$CF$200,84,FALSE)</f>
        <v>0</v>
      </c>
    </row>
    <row r="52" spans="1:203" s="7" customFormat="1" ht="13.5" customHeight="1">
      <c r="A52" s="50">
        <v>71013</v>
      </c>
      <c r="B52" s="13" t="s">
        <v>70</v>
      </c>
      <c r="C52" s="13" t="s">
        <v>205</v>
      </c>
      <c r="D52" s="42">
        <v>10735</v>
      </c>
      <c r="E52" s="42">
        <v>32818</v>
      </c>
      <c r="F52" s="46">
        <f>E52/E$1</f>
        <v>0.71193353146625593</v>
      </c>
      <c r="G52" s="47">
        <f>D52*F52</f>
        <v>7642.606460290257</v>
      </c>
      <c r="H52" s="46">
        <f>+J52/D52</f>
        <v>4.1937587331159758</v>
      </c>
      <c r="I52" s="49">
        <f>+H52/F52</f>
        <v>5.8906605009582282</v>
      </c>
      <c r="J52" s="44">
        <f>10*K52</f>
        <v>45020</v>
      </c>
      <c r="K52" s="44">
        <f>+SUM(L52:CG52)</f>
        <v>4502</v>
      </c>
      <c r="L52" s="31">
        <f>VLOOKUP(A52,'Nagradna igra-posiljke 2018'!$A$3:$W$200,11,FALSE)</f>
        <v>0</v>
      </c>
      <c r="M52" s="31">
        <f>VLOOKUP(A52,'Nagradna igra-posiljke 2018'!$A$3:$W$200,12,FALSE)</f>
        <v>0</v>
      </c>
      <c r="N52" s="31">
        <f>VLOOKUP(A52,'Nagradna igra-posiljke 2018'!$A$3:$W$200,13,FALSE)</f>
        <v>0</v>
      </c>
      <c r="O52" s="31">
        <f>VLOOKUP(A52,'Nagradna igra-posiljke 2018'!$A$3:$W$200,14,FALSE)</f>
        <v>2</v>
      </c>
      <c r="P52" s="31">
        <f>VLOOKUP(A52,'Nagradna igra-posiljke 2018'!$A$3:$W$200,15,FALSE)</f>
        <v>0</v>
      </c>
      <c r="Q52" s="31">
        <f>VLOOKUP(A52,'Nagradna igra-posiljke 2018'!$A$3:$W$200,16,FALSE)</f>
        <v>0</v>
      </c>
      <c r="R52" s="31">
        <f>VLOOKUP(A52,'Nagradna igra-posiljke 2018'!$A$3:$W$200,17,FALSE)</f>
        <v>0</v>
      </c>
      <c r="S52" s="31">
        <f>VLOOKUP(A52,'Nagradna igra-posiljke 2018'!$A$3:$W$200,18,FALSE)</f>
        <v>8</v>
      </c>
      <c r="T52" s="31">
        <f>VLOOKUP(A52,'Nagradna igra-posiljke 2018'!$A$3:$W$200,19,FALSE)</f>
        <v>0</v>
      </c>
      <c r="U52" s="31">
        <f>VLOOKUP(A52,'Nagradna igra-posiljke 2018'!$A$3:$W$200,20,FALSE)</f>
        <v>17</v>
      </c>
      <c r="V52" s="31">
        <f>VLOOKUP(A52,'Nagradna igra-posiljke 2018'!$A$3:$W$200,21,FALSE)</f>
        <v>27</v>
      </c>
      <c r="W52" s="31">
        <f>VLOOKUP(A52,'Nagradna igra-posiljke 2018'!$A$3:$W$200,22,FALSE)</f>
        <v>35</v>
      </c>
      <c r="X52" s="31">
        <f>VLOOKUP(A52,'Nagradna igra-posiljke 2018'!$A$3:$W$200,23,FALSE)</f>
        <v>34</v>
      </c>
      <c r="Y52" s="31">
        <f>VLOOKUP(A52,'Nagradna igra-posiljke 2018'!$A$3:$CF$200,24,FALSE)</f>
        <v>66</v>
      </c>
      <c r="Z52" s="31">
        <f>VLOOKUP(A52,'Nagradna igra-posiljke 2018'!$A$3:$CF$200,25,FALSE)</f>
        <v>47</v>
      </c>
      <c r="AA52" s="31">
        <f>VLOOKUP(A52,'Nagradna igra-posiljke 2018'!$A$3:$CF$200,26,FALSE)</f>
        <v>118</v>
      </c>
      <c r="AB52" s="31">
        <f>VLOOKUP(A52,'Nagradna igra-posiljke 2018'!$A$3:$CF$200,27,FALSE)</f>
        <v>70</v>
      </c>
      <c r="AC52" s="31">
        <f>VLOOKUP(A52,'Nagradna igra-posiljke 2018'!$A$3:$CF$200,28,FALSE)</f>
        <v>134</v>
      </c>
      <c r="AD52" s="31">
        <f>VLOOKUP(A52,'Nagradna igra-posiljke 2018'!$A$3:$CF$200,29,FALSE)</f>
        <v>65</v>
      </c>
      <c r="AE52" s="31">
        <f>VLOOKUP(A52,'Nagradna igra-posiljke 2018'!$A$3:$CF$200,30,FALSE)</f>
        <v>146</v>
      </c>
      <c r="AF52" s="31">
        <f>VLOOKUP(A52,'Nagradna igra-posiljke 2018'!$A$3:$CF$200,31,FALSE)</f>
        <v>281</v>
      </c>
      <c r="AG52" s="31">
        <f>VLOOKUP($A52,'Nagradna igra-posiljke 2018'!$A$3:$CF$200,32,FALSE)</f>
        <v>240</v>
      </c>
      <c r="AH52" s="31">
        <f>VLOOKUP($A52,'Nagradna igra-posiljke 2018'!$A$3:$CF$200,33,FALSE)</f>
        <v>291</v>
      </c>
      <c r="AI52" s="31">
        <f>VLOOKUP($A52,'Nagradna igra-posiljke 2018'!$A$3:$CF$200,34,FALSE)</f>
        <v>151</v>
      </c>
      <c r="AJ52" s="31">
        <f>VLOOKUP($A52,'Nagradna igra-posiljke 2018'!$A$3:$CF$200,35,FALSE)</f>
        <v>43</v>
      </c>
      <c r="AK52" s="31">
        <f>VLOOKUP($A52,'Nagradna igra-posiljke 2018'!$A$3:$CF$200,36,FALSE)</f>
        <v>78</v>
      </c>
      <c r="AL52" s="31">
        <f>VLOOKUP($A52,'Nagradna igra-posiljke 2018'!$A$3:$CF$200,37,FALSE)</f>
        <v>187</v>
      </c>
      <c r="AM52" s="31">
        <f>VLOOKUP($A52,'Nagradna igra-posiljke 2018'!$A$3:$CF$200,38,FALSE)</f>
        <v>159</v>
      </c>
      <c r="AN52" s="31">
        <f>VLOOKUP($A52,'Nagradna igra-posiljke 2018'!$A$3:$CF$200,39,FALSE)</f>
        <v>179</v>
      </c>
      <c r="AO52" s="31">
        <f>VLOOKUP($A52,'Nagradna igra-posiljke 2018'!$A$3:$CF$200,40,FALSE)</f>
        <v>146</v>
      </c>
      <c r="AP52" s="31">
        <f>VLOOKUP($A52,'Nagradna igra-posiljke 2018'!$A$3:$CF$200,41,FALSE)</f>
        <v>43</v>
      </c>
      <c r="AQ52" s="31">
        <f>VLOOKUP($A52,'Nagradna igra-posiljke 2018'!$A$3:$CF$200,42,FALSE)</f>
        <v>139</v>
      </c>
      <c r="AR52" s="31">
        <f>VLOOKUP($A52,'Nagradna igra-posiljke 2018'!$A$3:$CF$200,43,FALSE)</f>
        <v>155</v>
      </c>
      <c r="AS52" s="31">
        <f>VLOOKUP($A52,'Nagradna igra-posiljke 2018'!$A$3:$CF$200,44,FALSE)</f>
        <v>220</v>
      </c>
      <c r="AT52" s="31">
        <f>VLOOKUP($A52,'Nagradna igra-posiljke 2018'!$A$3:$CF$200,45,FALSE)</f>
        <v>256</v>
      </c>
      <c r="AU52" s="31">
        <f>VLOOKUP($A52,'Nagradna igra-posiljke 2018'!$A$3:$CF$200,46,FALSE)</f>
        <v>205</v>
      </c>
      <c r="AV52" s="31">
        <f>VLOOKUP($A52,'Nagradna igra-posiljke 2018'!$A$3:$CF$200,47,FALSE)</f>
        <v>72</v>
      </c>
      <c r="AW52" s="31">
        <f>VLOOKUP($A52,'Nagradna igra-posiljke 2018'!$A$3:$CF$200,48,FALSE)</f>
        <v>95</v>
      </c>
      <c r="AX52" s="31">
        <f>VLOOKUP($A52,'Nagradna igra-posiljke 2018'!$A$3:$CF$200,49,FALSE)</f>
        <v>198</v>
      </c>
      <c r="AY52" s="31">
        <f>VLOOKUP($A52,'Nagradna igra-posiljke 2018'!$A$3:$CF$200,50,FALSE)</f>
        <v>116</v>
      </c>
      <c r="AZ52" s="31">
        <f>VLOOKUP($A52,'Nagradna igra-posiljke 2018'!$A$3:$CF$200,51,FALSE)</f>
        <v>237</v>
      </c>
      <c r="BA52" s="31">
        <f>VLOOKUP($A52,'Nagradna igra-posiljke 2018'!$A$3:$CF$200,52,FALSE)</f>
        <v>155</v>
      </c>
      <c r="BB52" s="31">
        <f>VLOOKUP($A52,'Nagradna igra-posiljke 2018'!$A$3:$CF$200,53,FALSE)</f>
        <v>37</v>
      </c>
      <c r="BC52" s="31">
        <f>VLOOKUP($A52,'Nagradna igra-posiljke 2018'!$A$3:$CF$200,54,FALSE)</f>
        <v>50</v>
      </c>
      <c r="BD52" s="31">
        <f>VLOOKUP($A52,'Nagradna igra-posiljke 2018'!$A$3:$CF$200,55,FALSE)</f>
        <v>0</v>
      </c>
      <c r="BE52" s="31">
        <f>VLOOKUP($A52,'Nagradna igra-posiljke 2018'!$A$3:$CF$200,56,FALSE)</f>
        <v>0</v>
      </c>
      <c r="BF52" s="31">
        <f>VLOOKUP($A52,'Nagradna igra-posiljke 2018'!$A$3:$CF$200,57,FALSE)</f>
        <v>0</v>
      </c>
      <c r="BG52" s="31">
        <f>VLOOKUP($A52,'Nagradna igra-posiljke 2018'!$A$3:$CF$200,58,FALSE)</f>
        <v>0</v>
      </c>
      <c r="BH52" s="31">
        <f>VLOOKUP($A52,'Nagradna igra-posiljke 2018'!$A$3:$CF$200,59,FALSE)</f>
        <v>0</v>
      </c>
      <c r="BI52" s="31">
        <f>VLOOKUP($A52,'Nagradna igra-posiljke 2018'!$A$3:$CF$200,60,FALSE)</f>
        <v>0</v>
      </c>
      <c r="BJ52" s="31">
        <f>VLOOKUP($A52,'Nagradna igra-posiljke 2018'!$A$3:$CF$200,61,FALSE)</f>
        <v>0</v>
      </c>
      <c r="BK52" s="31">
        <f>VLOOKUP($A52,'Nagradna igra-posiljke 2018'!$A$3:$CF$200,62,FALSE)</f>
        <v>0</v>
      </c>
      <c r="BL52" s="31">
        <f>VLOOKUP($A52,'Nagradna igra-posiljke 2018'!$A$3:$CF$200,63,FALSE)</f>
        <v>0</v>
      </c>
      <c r="BM52" s="31">
        <f>VLOOKUP($A52,'Nagradna igra-posiljke 2018'!$A$3:$CF$200,64,FALSE)</f>
        <v>0</v>
      </c>
      <c r="BN52" s="31">
        <f>VLOOKUP($A52,'Nagradna igra-posiljke 2018'!$A$3:$CF$200,65,FALSE)</f>
        <v>0</v>
      </c>
      <c r="BO52" s="31">
        <f>VLOOKUP($A52,'Nagradna igra-posiljke 2018'!$A$3:$CF$200,66,FALSE)</f>
        <v>0</v>
      </c>
      <c r="BP52" s="31">
        <f>VLOOKUP($A52,'Nagradna igra-posiljke 2018'!$A$3:$CF$200,67,FALSE)</f>
        <v>0</v>
      </c>
      <c r="BQ52" s="31">
        <f>VLOOKUP($A52,'Nagradna igra-posiljke 2018'!$A$3:$CF$200,68,FALSE)</f>
        <v>0</v>
      </c>
      <c r="BR52" s="31">
        <f>VLOOKUP($A52,'Nagradna igra-posiljke 2018'!$A$3:$CF$200,69,FALSE)</f>
        <v>0</v>
      </c>
      <c r="BS52" s="31">
        <f>VLOOKUP($A52,'Nagradna igra-posiljke 2018'!$A$3:$CF$200,70,FALSE)</f>
        <v>0</v>
      </c>
      <c r="BT52" s="31">
        <f>VLOOKUP($A52,'Nagradna igra-posiljke 2018'!$A$3:$CF$200,71,FALSE)</f>
        <v>0</v>
      </c>
      <c r="BU52" s="31">
        <f>VLOOKUP($A52,'Nagradna igra-posiljke 2018'!$A$3:$CF$200,72,FALSE)</f>
        <v>0</v>
      </c>
      <c r="BV52" s="31">
        <f>VLOOKUP($A52,'Nagradna igra-posiljke 2018'!$A$3:$CF$200,73,FALSE)</f>
        <v>0</v>
      </c>
      <c r="BW52" s="31">
        <f>VLOOKUP($A52,'Nagradna igra-posiljke 2018'!$A$3:$CF$200,74,FALSE)</f>
        <v>0</v>
      </c>
      <c r="BX52" s="31">
        <f>VLOOKUP($A52,'Nagradna igra-posiljke 2018'!$A$3:$CF$200,75,FALSE)</f>
        <v>0</v>
      </c>
      <c r="BY52" s="31">
        <f>VLOOKUP($A52,'Nagradna igra-posiljke 2018'!$A$3:$CF$200,76,FALSE)</f>
        <v>0</v>
      </c>
      <c r="BZ52" s="31">
        <f>VLOOKUP($A52,'Nagradna igra-posiljke 2018'!$A$3:$CF$200,77,FALSE)</f>
        <v>0</v>
      </c>
      <c r="CA52" s="31">
        <f>VLOOKUP($A52,'Nagradna igra-posiljke 2018'!$A$3:$CF$200,78,FALSE)</f>
        <v>0</v>
      </c>
      <c r="CB52" s="31">
        <f>VLOOKUP($A52,'Nagradna igra-posiljke 2018'!$A$3:$CF$200,79,FALSE)</f>
        <v>0</v>
      </c>
      <c r="CC52" s="31">
        <f>VLOOKUP($A52,'Nagradna igra-posiljke 2018'!$A$3:$CF$200,80,FALSE)</f>
        <v>0</v>
      </c>
      <c r="CD52" s="31">
        <f>VLOOKUP($A52,'Nagradna igra-posiljke 2018'!$A$3:$CF$200,81,FALSE)</f>
        <v>0</v>
      </c>
      <c r="CE52" s="31">
        <f>VLOOKUP($A52,'Nagradna igra-posiljke 2018'!$A$3:$CF$200,82,FALSE)</f>
        <v>0</v>
      </c>
      <c r="CF52" s="31">
        <f>VLOOKUP($A52,'Nagradna igra-posiljke 2018'!$A$3:$CF$200,83,FALSE)</f>
        <v>0</v>
      </c>
      <c r="CG52" s="31">
        <f>VLOOKUP($A52,'Nagradna igra-posiljke 2018'!$A$3:$CF$200,84,FALSE)</f>
        <v>0</v>
      </c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</row>
    <row r="53" spans="1:203" s="1" customFormat="1" ht="15">
      <c r="A53" s="50">
        <v>70777</v>
      </c>
      <c r="B53" s="13" t="s">
        <v>51</v>
      </c>
      <c r="C53" s="13" t="s">
        <v>205</v>
      </c>
      <c r="D53" s="42">
        <v>13256</v>
      </c>
      <c r="E53" s="42">
        <v>38591</v>
      </c>
      <c r="F53" s="46">
        <f>E53/E$1</f>
        <v>0.83716944703559881</v>
      </c>
      <c r="G53" s="47">
        <f>D53*F53</f>
        <v>11097.518189903898</v>
      </c>
      <c r="H53" s="46">
        <f>+J53/D53</f>
        <v>4.8445986722993357</v>
      </c>
      <c r="I53" s="49">
        <f>+H53/F53</f>
        <v>5.7868794536804566</v>
      </c>
      <c r="J53" s="44">
        <f>10*K53</f>
        <v>64220</v>
      </c>
      <c r="K53" s="44">
        <f>+SUM(L53:CG53)</f>
        <v>6422</v>
      </c>
      <c r="L53" s="31">
        <f>VLOOKUP(A53,'Nagradna igra-posiljke 2018'!$A$3:$W$200,11,FALSE)</f>
        <v>0</v>
      </c>
      <c r="M53" s="31">
        <f>VLOOKUP(A53,'Nagradna igra-posiljke 2018'!$A$3:$W$200,12,FALSE)</f>
        <v>0</v>
      </c>
      <c r="N53" s="31">
        <f>VLOOKUP(A53,'Nagradna igra-posiljke 2018'!$A$3:$W$200,13,FALSE)</f>
        <v>0</v>
      </c>
      <c r="O53" s="31">
        <f>VLOOKUP(A53,'Nagradna igra-posiljke 2018'!$A$3:$W$200,14,FALSE)</f>
        <v>0</v>
      </c>
      <c r="P53" s="31">
        <f>VLOOKUP(A53,'Nagradna igra-posiljke 2018'!$A$3:$W$200,15,FALSE)</f>
        <v>1</v>
      </c>
      <c r="Q53" s="31">
        <f>VLOOKUP(A53,'Nagradna igra-posiljke 2018'!$A$3:$W$200,16,FALSE)</f>
        <v>5</v>
      </c>
      <c r="R53" s="31">
        <f>VLOOKUP(A53,'Nagradna igra-posiljke 2018'!$A$3:$W$200,17,FALSE)</f>
        <v>21</v>
      </c>
      <c r="S53" s="31">
        <f>VLOOKUP(A53,'Nagradna igra-posiljke 2018'!$A$3:$W$200,18,FALSE)</f>
        <v>7</v>
      </c>
      <c r="T53" s="31">
        <f>VLOOKUP(A53,'Nagradna igra-posiljke 2018'!$A$3:$W$200,19,FALSE)</f>
        <v>2</v>
      </c>
      <c r="U53" s="31">
        <f>VLOOKUP(A53,'Nagradna igra-posiljke 2018'!$A$3:$W$200,20,FALSE)</f>
        <v>18</v>
      </c>
      <c r="V53" s="31">
        <f>VLOOKUP(A53,'Nagradna igra-posiljke 2018'!$A$3:$W$200,21,FALSE)</f>
        <v>36</v>
      </c>
      <c r="W53" s="31">
        <f>VLOOKUP(A53,'Nagradna igra-posiljke 2018'!$A$3:$W$200,22,FALSE)</f>
        <v>84</v>
      </c>
      <c r="X53" s="31">
        <f>VLOOKUP(A53,'Nagradna igra-posiljke 2018'!$A$3:$W$200,23,FALSE)</f>
        <v>19</v>
      </c>
      <c r="Y53" s="31">
        <f>VLOOKUP(A53,'Nagradna igra-posiljke 2018'!$A$3:$CF$200,24,FALSE)</f>
        <v>104</v>
      </c>
      <c r="Z53" s="31">
        <f>VLOOKUP(A53,'Nagradna igra-posiljke 2018'!$A$3:$CF$200,25,FALSE)</f>
        <v>100</v>
      </c>
      <c r="AA53" s="31">
        <f>VLOOKUP(A53,'Nagradna igra-posiljke 2018'!$A$3:$CF$200,26,FALSE)</f>
        <v>100</v>
      </c>
      <c r="AB53" s="31">
        <f>VLOOKUP(A53,'Nagradna igra-posiljke 2018'!$A$3:$CF$200,27,FALSE)</f>
        <v>111</v>
      </c>
      <c r="AC53" s="31">
        <f>VLOOKUP(A53,'Nagradna igra-posiljke 2018'!$A$3:$CF$200,28,FALSE)</f>
        <v>222</v>
      </c>
      <c r="AD53" s="31">
        <f>VLOOKUP(A53,'Nagradna igra-posiljke 2018'!$A$3:$CF$200,29,FALSE)</f>
        <v>100</v>
      </c>
      <c r="AE53" s="31">
        <f>VLOOKUP(A53,'Nagradna igra-posiljke 2018'!$A$3:$CF$200,30,FALSE)</f>
        <v>198</v>
      </c>
      <c r="AF53" s="31">
        <f>VLOOKUP(A53,'Nagradna igra-posiljke 2018'!$A$3:$CF$200,31,FALSE)</f>
        <v>304</v>
      </c>
      <c r="AG53" s="31">
        <f>VLOOKUP($A53,'Nagradna igra-posiljke 2018'!$A$3:$CF$200,32,FALSE)</f>
        <v>148</v>
      </c>
      <c r="AH53" s="31">
        <f>VLOOKUP($A53,'Nagradna igra-posiljke 2018'!$A$3:$CF$200,33,FALSE)</f>
        <v>274</v>
      </c>
      <c r="AI53" s="31">
        <f>VLOOKUP($A53,'Nagradna igra-posiljke 2018'!$A$3:$CF$200,34,FALSE)</f>
        <v>154</v>
      </c>
      <c r="AJ53" s="31">
        <f>VLOOKUP($A53,'Nagradna igra-posiljke 2018'!$A$3:$CF$200,35,FALSE)</f>
        <v>45</v>
      </c>
      <c r="AK53" s="31">
        <f>VLOOKUP($A53,'Nagradna igra-posiljke 2018'!$A$3:$CF$200,36,FALSE)</f>
        <v>172</v>
      </c>
      <c r="AL53" s="31">
        <f>VLOOKUP($A53,'Nagradna igra-posiljke 2018'!$A$3:$CF$200,37,FALSE)</f>
        <v>195</v>
      </c>
      <c r="AM53" s="31">
        <f>VLOOKUP($A53,'Nagradna igra-posiljke 2018'!$A$3:$CF$200,38,FALSE)</f>
        <v>294</v>
      </c>
      <c r="AN53" s="31">
        <f>VLOOKUP($A53,'Nagradna igra-posiljke 2018'!$A$3:$CF$200,39,FALSE)</f>
        <v>306</v>
      </c>
      <c r="AO53" s="31">
        <f>VLOOKUP($A53,'Nagradna igra-posiljke 2018'!$A$3:$CF$200,40,FALSE)</f>
        <v>202</v>
      </c>
      <c r="AP53" s="31">
        <f>VLOOKUP($A53,'Nagradna igra-posiljke 2018'!$A$3:$CF$200,41,FALSE)</f>
        <v>121</v>
      </c>
      <c r="AQ53" s="31">
        <f>VLOOKUP($A53,'Nagradna igra-posiljke 2018'!$A$3:$CF$200,42,FALSE)</f>
        <v>139</v>
      </c>
      <c r="AR53" s="31">
        <f>VLOOKUP($A53,'Nagradna igra-posiljke 2018'!$A$3:$CF$200,43,FALSE)</f>
        <v>173</v>
      </c>
      <c r="AS53" s="31">
        <f>VLOOKUP($A53,'Nagradna igra-posiljke 2018'!$A$3:$CF$200,44,FALSE)</f>
        <v>273</v>
      </c>
      <c r="AT53" s="31">
        <f>VLOOKUP($A53,'Nagradna igra-posiljke 2018'!$A$3:$CF$200,45,FALSE)</f>
        <v>277</v>
      </c>
      <c r="AU53" s="31">
        <f>VLOOKUP($A53,'Nagradna igra-posiljke 2018'!$A$3:$CF$200,46,FALSE)</f>
        <v>264</v>
      </c>
      <c r="AV53" s="31">
        <f>VLOOKUP($A53,'Nagradna igra-posiljke 2018'!$A$3:$CF$200,47,FALSE)</f>
        <v>125</v>
      </c>
      <c r="AW53" s="31">
        <f>VLOOKUP($A53,'Nagradna igra-posiljke 2018'!$A$3:$CF$200,48,FALSE)</f>
        <v>226</v>
      </c>
      <c r="AX53" s="31">
        <f>VLOOKUP($A53,'Nagradna igra-posiljke 2018'!$A$3:$CF$200,49,FALSE)</f>
        <v>365</v>
      </c>
      <c r="AY53" s="31">
        <f>VLOOKUP($A53,'Nagradna igra-posiljke 2018'!$A$3:$CF$200,50,FALSE)</f>
        <v>361</v>
      </c>
      <c r="AZ53" s="31">
        <f>VLOOKUP($A53,'Nagradna igra-posiljke 2018'!$A$3:$CF$200,51,FALSE)</f>
        <v>374</v>
      </c>
      <c r="BA53" s="31">
        <f>VLOOKUP($A53,'Nagradna igra-posiljke 2018'!$A$3:$CF$200,52,FALSE)</f>
        <v>269</v>
      </c>
      <c r="BB53" s="31">
        <f>VLOOKUP($A53,'Nagradna igra-posiljke 2018'!$A$3:$CF$200,53,FALSE)</f>
        <v>63</v>
      </c>
      <c r="BC53" s="31">
        <f>VLOOKUP($A53,'Nagradna igra-posiljke 2018'!$A$3:$CF$200,54,FALSE)</f>
        <v>170</v>
      </c>
      <c r="BD53" s="31">
        <f>VLOOKUP($A53,'Nagradna igra-posiljke 2018'!$A$3:$CF$200,55,FALSE)</f>
        <v>0</v>
      </c>
      <c r="BE53" s="31">
        <f>VLOOKUP($A53,'Nagradna igra-posiljke 2018'!$A$3:$CF$200,56,FALSE)</f>
        <v>0</v>
      </c>
      <c r="BF53" s="31">
        <f>VLOOKUP($A53,'Nagradna igra-posiljke 2018'!$A$3:$CF$200,57,FALSE)</f>
        <v>0</v>
      </c>
      <c r="BG53" s="31">
        <f>VLOOKUP($A53,'Nagradna igra-posiljke 2018'!$A$3:$CF$200,58,FALSE)</f>
        <v>0</v>
      </c>
      <c r="BH53" s="31">
        <f>VLOOKUP($A53,'Nagradna igra-posiljke 2018'!$A$3:$CF$200,59,FALSE)</f>
        <v>0</v>
      </c>
      <c r="BI53" s="31">
        <f>VLOOKUP($A53,'Nagradna igra-posiljke 2018'!$A$3:$CF$200,60,FALSE)</f>
        <v>0</v>
      </c>
      <c r="BJ53" s="31">
        <f>VLOOKUP($A53,'Nagradna igra-posiljke 2018'!$A$3:$CF$200,61,FALSE)</f>
        <v>0</v>
      </c>
      <c r="BK53" s="31">
        <f>VLOOKUP($A53,'Nagradna igra-posiljke 2018'!$A$3:$CF$200,62,FALSE)</f>
        <v>0</v>
      </c>
      <c r="BL53" s="31">
        <f>VLOOKUP($A53,'Nagradna igra-posiljke 2018'!$A$3:$CF$200,63,FALSE)</f>
        <v>0</v>
      </c>
      <c r="BM53" s="31">
        <f>VLOOKUP($A53,'Nagradna igra-posiljke 2018'!$A$3:$CF$200,64,FALSE)</f>
        <v>0</v>
      </c>
      <c r="BN53" s="31">
        <f>VLOOKUP($A53,'Nagradna igra-posiljke 2018'!$A$3:$CF$200,65,FALSE)</f>
        <v>0</v>
      </c>
      <c r="BO53" s="31">
        <f>VLOOKUP($A53,'Nagradna igra-posiljke 2018'!$A$3:$CF$200,66,FALSE)</f>
        <v>0</v>
      </c>
      <c r="BP53" s="31">
        <f>VLOOKUP($A53,'Nagradna igra-posiljke 2018'!$A$3:$CF$200,67,FALSE)</f>
        <v>0</v>
      </c>
      <c r="BQ53" s="31">
        <f>VLOOKUP($A53,'Nagradna igra-posiljke 2018'!$A$3:$CF$200,68,FALSE)</f>
        <v>0</v>
      </c>
      <c r="BR53" s="31">
        <f>VLOOKUP($A53,'Nagradna igra-posiljke 2018'!$A$3:$CF$200,69,FALSE)</f>
        <v>0</v>
      </c>
      <c r="BS53" s="31">
        <f>VLOOKUP($A53,'Nagradna igra-posiljke 2018'!$A$3:$CF$200,70,FALSE)</f>
        <v>0</v>
      </c>
      <c r="BT53" s="31">
        <f>VLOOKUP($A53,'Nagradna igra-posiljke 2018'!$A$3:$CF$200,71,FALSE)</f>
        <v>0</v>
      </c>
      <c r="BU53" s="31">
        <f>VLOOKUP($A53,'Nagradna igra-posiljke 2018'!$A$3:$CF$200,72,FALSE)</f>
        <v>0</v>
      </c>
      <c r="BV53" s="31">
        <f>VLOOKUP($A53,'Nagradna igra-posiljke 2018'!$A$3:$CF$200,73,FALSE)</f>
        <v>0</v>
      </c>
      <c r="BW53" s="31">
        <f>VLOOKUP($A53,'Nagradna igra-posiljke 2018'!$A$3:$CF$200,74,FALSE)</f>
        <v>0</v>
      </c>
      <c r="BX53" s="31">
        <f>VLOOKUP($A53,'Nagradna igra-posiljke 2018'!$A$3:$CF$200,75,FALSE)</f>
        <v>0</v>
      </c>
      <c r="BY53" s="31">
        <f>VLOOKUP($A53,'Nagradna igra-posiljke 2018'!$A$3:$CF$200,76,FALSE)</f>
        <v>0</v>
      </c>
      <c r="BZ53" s="31">
        <f>VLOOKUP($A53,'Nagradna igra-posiljke 2018'!$A$3:$CF$200,77,FALSE)</f>
        <v>0</v>
      </c>
      <c r="CA53" s="31">
        <f>VLOOKUP($A53,'Nagradna igra-posiljke 2018'!$A$3:$CF$200,78,FALSE)</f>
        <v>0</v>
      </c>
      <c r="CB53" s="31">
        <f>VLOOKUP($A53,'Nagradna igra-posiljke 2018'!$A$3:$CF$200,79,FALSE)</f>
        <v>0</v>
      </c>
      <c r="CC53" s="31">
        <f>VLOOKUP($A53,'Nagradna igra-posiljke 2018'!$A$3:$CF$200,80,FALSE)</f>
        <v>0</v>
      </c>
      <c r="CD53" s="31">
        <f>VLOOKUP($A53,'Nagradna igra-posiljke 2018'!$A$3:$CF$200,81,FALSE)</f>
        <v>0</v>
      </c>
      <c r="CE53" s="31">
        <f>VLOOKUP($A53,'Nagradna igra-posiljke 2018'!$A$3:$CF$200,82,FALSE)</f>
        <v>0</v>
      </c>
      <c r="CF53" s="31">
        <f>VLOOKUP($A53,'Nagradna igra-posiljke 2018'!$A$3:$CF$200,83,FALSE)</f>
        <v>0</v>
      </c>
      <c r="CG53" s="31">
        <f>VLOOKUP($A53,'Nagradna igra-posiljke 2018'!$A$3:$CF$200,84,FALSE)</f>
        <v>0</v>
      </c>
    </row>
    <row r="54" spans="1:203" s="5" customFormat="1" ht="15">
      <c r="A54" s="50">
        <v>70629</v>
      </c>
      <c r="B54" s="13" t="s">
        <v>35</v>
      </c>
      <c r="C54" s="13" t="s">
        <v>205</v>
      </c>
      <c r="D54" s="42">
        <v>11164</v>
      </c>
      <c r="E54" s="42">
        <v>49848</v>
      </c>
      <c r="F54" s="46">
        <f>E54/E$1</f>
        <v>1.0813718897108271</v>
      </c>
      <c r="G54" s="47">
        <f>D54*F54</f>
        <v>12072.435776731674</v>
      </c>
      <c r="H54" s="46">
        <f>+J54/D54</f>
        <v>6.1877463274811895</v>
      </c>
      <c r="I54" s="49">
        <f>+H54/F54</f>
        <v>5.7221261125401304</v>
      </c>
      <c r="J54" s="44">
        <f>10*K54</f>
        <v>69080</v>
      </c>
      <c r="K54" s="44">
        <f>+SUM(L54:CG54)</f>
        <v>6908</v>
      </c>
      <c r="L54" s="31">
        <f>VLOOKUP(A54,'Nagradna igra-posiljke 2018'!$A$3:$W$200,11,FALSE)</f>
        <v>0</v>
      </c>
      <c r="M54" s="31">
        <f>VLOOKUP(A54,'Nagradna igra-posiljke 2018'!$A$3:$W$200,12,FALSE)</f>
        <v>0</v>
      </c>
      <c r="N54" s="31">
        <f>VLOOKUP(A54,'Nagradna igra-posiljke 2018'!$A$3:$W$200,13,FALSE)</f>
        <v>0</v>
      </c>
      <c r="O54" s="31">
        <f>VLOOKUP(A54,'Nagradna igra-posiljke 2018'!$A$3:$W$200,14,FALSE)</f>
        <v>11</v>
      </c>
      <c r="P54" s="31">
        <f>VLOOKUP(A54,'Nagradna igra-posiljke 2018'!$A$3:$W$200,15,FALSE)</f>
        <v>5</v>
      </c>
      <c r="Q54" s="31">
        <f>VLOOKUP(A54,'Nagradna igra-posiljke 2018'!$A$3:$W$200,16,FALSE)</f>
        <v>11</v>
      </c>
      <c r="R54" s="31">
        <f>VLOOKUP(A54,'Nagradna igra-posiljke 2018'!$A$3:$W$200,17,FALSE)</f>
        <v>2</v>
      </c>
      <c r="S54" s="31">
        <f>VLOOKUP(A54,'Nagradna igra-posiljke 2018'!$A$3:$W$200,18,FALSE)</f>
        <v>16</v>
      </c>
      <c r="T54" s="31">
        <f>VLOOKUP(A54,'Nagradna igra-posiljke 2018'!$A$3:$W$200,19,FALSE)</f>
        <v>0</v>
      </c>
      <c r="U54" s="31">
        <f>VLOOKUP(A54,'Nagradna igra-posiljke 2018'!$A$3:$W$200,20,FALSE)</f>
        <v>36</v>
      </c>
      <c r="V54" s="31">
        <f>VLOOKUP(A54,'Nagradna igra-posiljke 2018'!$A$3:$W$200,21,FALSE)</f>
        <v>101</v>
      </c>
      <c r="W54" s="31">
        <f>VLOOKUP(A54,'Nagradna igra-posiljke 2018'!$A$3:$W$200,22,FALSE)</f>
        <v>56</v>
      </c>
      <c r="X54" s="31">
        <f>VLOOKUP(A54,'Nagradna igra-posiljke 2018'!$A$3:$W$200,23,FALSE)</f>
        <v>0</v>
      </c>
      <c r="Y54" s="31">
        <f>VLOOKUP(A54,'Nagradna igra-posiljke 2018'!$A$3:$CF$200,24,FALSE)</f>
        <v>191</v>
      </c>
      <c r="Z54" s="31">
        <f>VLOOKUP(A54,'Nagradna igra-posiljke 2018'!$A$3:$CF$200,25,FALSE)</f>
        <v>117</v>
      </c>
      <c r="AA54" s="31">
        <f>VLOOKUP(A54,'Nagradna igra-posiljke 2018'!$A$3:$CF$200,26,FALSE)</f>
        <v>164</v>
      </c>
      <c r="AB54" s="31">
        <f>VLOOKUP(A54,'Nagradna igra-posiljke 2018'!$A$3:$CF$200,27,FALSE)</f>
        <v>115</v>
      </c>
      <c r="AC54" s="31">
        <f>VLOOKUP(A54,'Nagradna igra-posiljke 2018'!$A$3:$CF$200,28,FALSE)</f>
        <v>232</v>
      </c>
      <c r="AD54" s="31">
        <f>VLOOKUP(A54,'Nagradna igra-posiljke 2018'!$A$3:$CF$200,29,FALSE)</f>
        <v>0</v>
      </c>
      <c r="AE54" s="31">
        <f>VLOOKUP(A54,'Nagradna igra-posiljke 2018'!$A$3:$CF$200,30,FALSE)</f>
        <v>301</v>
      </c>
      <c r="AF54" s="31">
        <f>VLOOKUP(A54,'Nagradna igra-posiljke 2018'!$A$3:$CF$200,31,FALSE)</f>
        <v>230</v>
      </c>
      <c r="AG54" s="31">
        <f>VLOOKUP($A54,'Nagradna igra-posiljke 2018'!$A$3:$CF$200,32,FALSE)</f>
        <v>292</v>
      </c>
      <c r="AH54" s="31">
        <f>VLOOKUP($A54,'Nagradna igra-posiljke 2018'!$A$3:$CF$200,33,FALSE)</f>
        <v>205</v>
      </c>
      <c r="AI54" s="31">
        <f>VLOOKUP($A54,'Nagradna igra-posiljke 2018'!$A$3:$CF$200,34,FALSE)</f>
        <v>263</v>
      </c>
      <c r="AJ54" s="31">
        <f>VLOOKUP($A54,'Nagradna igra-posiljke 2018'!$A$3:$CF$200,35,FALSE)</f>
        <v>0</v>
      </c>
      <c r="AK54" s="31">
        <f>VLOOKUP($A54,'Nagradna igra-posiljke 2018'!$A$3:$CF$200,36,FALSE)</f>
        <v>249</v>
      </c>
      <c r="AL54" s="31">
        <f>VLOOKUP($A54,'Nagradna igra-posiljke 2018'!$A$3:$CF$200,37,FALSE)</f>
        <v>163</v>
      </c>
      <c r="AM54" s="31">
        <f>VLOOKUP($A54,'Nagradna igra-posiljke 2018'!$A$3:$CF$200,38,FALSE)</f>
        <v>210</v>
      </c>
      <c r="AN54" s="31">
        <f>VLOOKUP($A54,'Nagradna igra-posiljke 2018'!$A$3:$CF$200,39,FALSE)</f>
        <v>230</v>
      </c>
      <c r="AO54" s="31">
        <f>VLOOKUP($A54,'Nagradna igra-posiljke 2018'!$A$3:$CF$200,40,FALSE)</f>
        <v>257</v>
      </c>
      <c r="AP54" s="31">
        <f>VLOOKUP($A54,'Nagradna igra-posiljke 2018'!$A$3:$CF$200,41,FALSE)</f>
        <v>0</v>
      </c>
      <c r="AQ54" s="31">
        <f>VLOOKUP($A54,'Nagradna igra-posiljke 2018'!$A$3:$CF$200,42,FALSE)</f>
        <v>237</v>
      </c>
      <c r="AR54" s="31">
        <f>VLOOKUP($A54,'Nagradna igra-posiljke 2018'!$A$3:$CF$200,43,FALSE)</f>
        <v>228</v>
      </c>
      <c r="AS54" s="31">
        <f>VLOOKUP($A54,'Nagradna igra-posiljke 2018'!$A$3:$CF$200,44,FALSE)</f>
        <v>306</v>
      </c>
      <c r="AT54" s="31">
        <f>VLOOKUP($A54,'Nagradna igra-posiljke 2018'!$A$3:$CF$200,45,FALSE)</f>
        <v>409</v>
      </c>
      <c r="AU54" s="31">
        <f>VLOOKUP($A54,'Nagradna igra-posiljke 2018'!$A$3:$CF$200,46,FALSE)</f>
        <v>396</v>
      </c>
      <c r="AV54" s="31">
        <f>VLOOKUP($A54,'Nagradna igra-posiljke 2018'!$A$3:$CF$200,47,FALSE)</f>
        <v>0</v>
      </c>
      <c r="AW54" s="31">
        <f>VLOOKUP($A54,'Nagradna igra-posiljke 2018'!$A$3:$CF$200,48,FALSE)</f>
        <v>243</v>
      </c>
      <c r="AX54" s="31">
        <f>VLOOKUP($A54,'Nagradna igra-posiljke 2018'!$A$3:$CF$200,49,FALSE)</f>
        <v>345</v>
      </c>
      <c r="AY54" s="31">
        <f>VLOOKUP($A54,'Nagradna igra-posiljke 2018'!$A$3:$CF$200,50,FALSE)</f>
        <v>339</v>
      </c>
      <c r="AZ54" s="31">
        <f>VLOOKUP($A54,'Nagradna igra-posiljke 2018'!$A$3:$CF$200,51,FALSE)</f>
        <v>404</v>
      </c>
      <c r="BA54" s="31">
        <f>VLOOKUP($A54,'Nagradna igra-posiljke 2018'!$A$3:$CF$200,52,FALSE)</f>
        <v>258</v>
      </c>
      <c r="BB54" s="31">
        <f>VLOOKUP($A54,'Nagradna igra-posiljke 2018'!$A$3:$CF$200,53,FALSE)</f>
        <v>0</v>
      </c>
      <c r="BC54" s="31">
        <f>VLOOKUP($A54,'Nagradna igra-posiljke 2018'!$A$3:$CF$200,54,FALSE)</f>
        <v>286</v>
      </c>
      <c r="BD54" s="31">
        <f>VLOOKUP($A54,'Nagradna igra-posiljke 2018'!$A$3:$CF$200,55,FALSE)</f>
        <v>0</v>
      </c>
      <c r="BE54" s="31">
        <f>VLOOKUP($A54,'Nagradna igra-posiljke 2018'!$A$3:$CF$200,56,FALSE)</f>
        <v>0</v>
      </c>
      <c r="BF54" s="31">
        <f>VLOOKUP($A54,'Nagradna igra-posiljke 2018'!$A$3:$CF$200,57,FALSE)</f>
        <v>0</v>
      </c>
      <c r="BG54" s="31">
        <f>VLOOKUP($A54,'Nagradna igra-posiljke 2018'!$A$3:$CF$200,58,FALSE)</f>
        <v>0</v>
      </c>
      <c r="BH54" s="31">
        <f>VLOOKUP($A54,'Nagradna igra-posiljke 2018'!$A$3:$CF$200,59,FALSE)</f>
        <v>0</v>
      </c>
      <c r="BI54" s="31">
        <f>VLOOKUP($A54,'Nagradna igra-posiljke 2018'!$A$3:$CF$200,60,FALSE)</f>
        <v>0</v>
      </c>
      <c r="BJ54" s="31">
        <f>VLOOKUP($A54,'Nagradna igra-posiljke 2018'!$A$3:$CF$200,61,FALSE)</f>
        <v>0</v>
      </c>
      <c r="BK54" s="31">
        <f>VLOOKUP($A54,'Nagradna igra-posiljke 2018'!$A$3:$CF$200,62,FALSE)</f>
        <v>0</v>
      </c>
      <c r="BL54" s="31">
        <f>VLOOKUP($A54,'Nagradna igra-posiljke 2018'!$A$3:$CF$200,63,FALSE)</f>
        <v>0</v>
      </c>
      <c r="BM54" s="31">
        <f>VLOOKUP($A54,'Nagradna igra-posiljke 2018'!$A$3:$CF$200,64,FALSE)</f>
        <v>0</v>
      </c>
      <c r="BN54" s="31">
        <f>VLOOKUP($A54,'Nagradna igra-posiljke 2018'!$A$3:$CF$200,65,FALSE)</f>
        <v>0</v>
      </c>
      <c r="BO54" s="31">
        <f>VLOOKUP($A54,'Nagradna igra-posiljke 2018'!$A$3:$CF$200,66,FALSE)</f>
        <v>0</v>
      </c>
      <c r="BP54" s="31">
        <f>VLOOKUP($A54,'Nagradna igra-posiljke 2018'!$A$3:$CF$200,67,FALSE)</f>
        <v>0</v>
      </c>
      <c r="BQ54" s="31">
        <f>VLOOKUP($A54,'Nagradna igra-posiljke 2018'!$A$3:$CF$200,68,FALSE)</f>
        <v>0</v>
      </c>
      <c r="BR54" s="31">
        <f>VLOOKUP($A54,'Nagradna igra-posiljke 2018'!$A$3:$CF$200,69,FALSE)</f>
        <v>0</v>
      </c>
      <c r="BS54" s="31">
        <f>VLOOKUP($A54,'Nagradna igra-posiljke 2018'!$A$3:$CF$200,70,FALSE)</f>
        <v>0</v>
      </c>
      <c r="BT54" s="31">
        <f>VLOOKUP($A54,'Nagradna igra-posiljke 2018'!$A$3:$CF$200,71,FALSE)</f>
        <v>0</v>
      </c>
      <c r="BU54" s="31">
        <f>VLOOKUP($A54,'Nagradna igra-posiljke 2018'!$A$3:$CF$200,72,FALSE)</f>
        <v>0</v>
      </c>
      <c r="BV54" s="31">
        <f>VLOOKUP($A54,'Nagradna igra-posiljke 2018'!$A$3:$CF$200,73,FALSE)</f>
        <v>0</v>
      </c>
      <c r="BW54" s="31">
        <f>VLOOKUP($A54,'Nagradna igra-posiljke 2018'!$A$3:$CF$200,74,FALSE)</f>
        <v>0</v>
      </c>
      <c r="BX54" s="31">
        <f>VLOOKUP($A54,'Nagradna igra-posiljke 2018'!$A$3:$CF$200,75,FALSE)</f>
        <v>0</v>
      </c>
      <c r="BY54" s="31">
        <f>VLOOKUP($A54,'Nagradna igra-posiljke 2018'!$A$3:$CF$200,76,FALSE)</f>
        <v>0</v>
      </c>
      <c r="BZ54" s="31">
        <f>VLOOKUP($A54,'Nagradna igra-posiljke 2018'!$A$3:$CF$200,77,FALSE)</f>
        <v>0</v>
      </c>
      <c r="CA54" s="31">
        <f>VLOOKUP($A54,'Nagradna igra-posiljke 2018'!$A$3:$CF$200,78,FALSE)</f>
        <v>0</v>
      </c>
      <c r="CB54" s="31">
        <f>VLOOKUP($A54,'Nagradna igra-posiljke 2018'!$A$3:$CF$200,79,FALSE)</f>
        <v>0</v>
      </c>
      <c r="CC54" s="31">
        <f>VLOOKUP($A54,'Nagradna igra-posiljke 2018'!$A$3:$CF$200,80,FALSE)</f>
        <v>0</v>
      </c>
      <c r="CD54" s="31">
        <f>VLOOKUP($A54,'Nagradna igra-posiljke 2018'!$A$3:$CF$200,81,FALSE)</f>
        <v>0</v>
      </c>
      <c r="CE54" s="31">
        <f>VLOOKUP($A54,'Nagradna igra-posiljke 2018'!$A$3:$CF$200,82,FALSE)</f>
        <v>0</v>
      </c>
      <c r="CF54" s="31">
        <f>VLOOKUP($A54,'Nagradna igra-posiljke 2018'!$A$3:$CF$200,83,FALSE)</f>
        <v>0</v>
      </c>
      <c r="CG54" s="31">
        <f>VLOOKUP($A54,'Nagradna igra-posiljke 2018'!$A$3:$CF$200,84,FALSE)</f>
        <v>0</v>
      </c>
    </row>
    <row r="55" spans="1:203" s="7" customFormat="1" ht="15">
      <c r="A55" s="50">
        <v>70319</v>
      </c>
      <c r="B55" s="13" t="s">
        <v>82</v>
      </c>
      <c r="C55" s="13" t="s">
        <v>205</v>
      </c>
      <c r="D55" s="42">
        <v>11761</v>
      </c>
      <c r="E55" s="42">
        <v>34612</v>
      </c>
      <c r="F55" s="46">
        <f>E55/E$1</f>
        <v>0.75085146538820313</v>
      </c>
      <c r="G55" s="47">
        <f>D55*F55</f>
        <v>8830.764084430657</v>
      </c>
      <c r="H55" s="46">
        <f>+J55/D55</f>
        <v>4.0081625712099314</v>
      </c>
      <c r="I55" s="49">
        <f>+H55/F55</f>
        <v>5.338156421040801</v>
      </c>
      <c r="J55" s="44">
        <f>10*K55</f>
        <v>47140</v>
      </c>
      <c r="K55" s="44">
        <f>+SUM(L55:CG55)</f>
        <v>4714</v>
      </c>
      <c r="L55" s="31">
        <f>VLOOKUP(A55,'Nagradna igra-posiljke 2018'!$A$3:$W$200,11,FALSE)</f>
        <v>0</v>
      </c>
      <c r="M55" s="31">
        <f>VLOOKUP(A55,'Nagradna igra-posiljke 2018'!$A$3:$W$200,12,FALSE)</f>
        <v>0</v>
      </c>
      <c r="N55" s="31">
        <f>VLOOKUP(A55,'Nagradna igra-posiljke 2018'!$A$3:$W$200,13,FALSE)</f>
        <v>0</v>
      </c>
      <c r="O55" s="31">
        <f>VLOOKUP(A55,'Nagradna igra-posiljke 2018'!$A$3:$W$200,14,FALSE)</f>
        <v>0</v>
      </c>
      <c r="P55" s="31">
        <f>VLOOKUP(A55,'Nagradna igra-posiljke 2018'!$A$3:$W$200,15,FALSE)</f>
        <v>0</v>
      </c>
      <c r="Q55" s="31">
        <f>VLOOKUP(A55,'Nagradna igra-posiljke 2018'!$A$3:$W$200,16,FALSE)</f>
        <v>32</v>
      </c>
      <c r="R55" s="31">
        <f>VLOOKUP(A55,'Nagradna igra-posiljke 2018'!$A$3:$W$200,17,FALSE)</f>
        <v>15</v>
      </c>
      <c r="S55" s="31">
        <f>VLOOKUP(A55,'Nagradna igra-posiljke 2018'!$A$3:$W$200,18,FALSE)</f>
        <v>20</v>
      </c>
      <c r="T55" s="31">
        <f>VLOOKUP(A55,'Nagradna igra-posiljke 2018'!$A$3:$W$200,19,FALSE)</f>
        <v>26</v>
      </c>
      <c r="U55" s="31">
        <f>VLOOKUP(A55,'Nagradna igra-posiljke 2018'!$A$3:$W$200,20,FALSE)</f>
        <v>41</v>
      </c>
      <c r="V55" s="31">
        <f>VLOOKUP(A55,'Nagradna igra-posiljke 2018'!$A$3:$W$200,21,FALSE)</f>
        <v>28</v>
      </c>
      <c r="W55" s="31">
        <f>VLOOKUP(A55,'Nagradna igra-posiljke 2018'!$A$3:$W$200,22,FALSE)</f>
        <v>29</v>
      </c>
      <c r="X55" s="31">
        <f>VLOOKUP(A55,'Nagradna igra-posiljke 2018'!$A$3:$W$200,23,FALSE)</f>
        <v>27</v>
      </c>
      <c r="Y55" s="31">
        <f>VLOOKUP(A55,'Nagradna igra-posiljke 2018'!$A$3:$CF$200,24,FALSE)</f>
        <v>38</v>
      </c>
      <c r="Z55" s="31">
        <f>VLOOKUP(A55,'Nagradna igra-posiljke 2018'!$A$3:$CF$200,25,FALSE)</f>
        <v>90</v>
      </c>
      <c r="AA55" s="31">
        <f>VLOOKUP(A55,'Nagradna igra-posiljke 2018'!$A$3:$CF$200,26,FALSE)</f>
        <v>58</v>
      </c>
      <c r="AB55" s="31">
        <f>VLOOKUP(A55,'Nagradna igra-posiljke 2018'!$A$3:$CF$200,27,FALSE)</f>
        <v>85</v>
      </c>
      <c r="AC55" s="31">
        <f>VLOOKUP(A55,'Nagradna igra-posiljke 2018'!$A$3:$CF$200,28,FALSE)</f>
        <v>105</v>
      </c>
      <c r="AD55" s="31">
        <f>VLOOKUP(A55,'Nagradna igra-posiljke 2018'!$A$3:$CF$200,29,FALSE)</f>
        <v>40</v>
      </c>
      <c r="AE55" s="31">
        <f>VLOOKUP(A55,'Nagradna igra-posiljke 2018'!$A$3:$CF$200,30,FALSE)</f>
        <v>145</v>
      </c>
      <c r="AF55" s="31">
        <f>VLOOKUP(A55,'Nagradna igra-posiljke 2018'!$A$3:$CF$200,31,FALSE)</f>
        <v>200</v>
      </c>
      <c r="AG55" s="31">
        <f>VLOOKUP($A55,'Nagradna igra-posiljke 2018'!$A$3:$CF$200,32,FALSE)</f>
        <v>174</v>
      </c>
      <c r="AH55" s="31">
        <f>VLOOKUP($A55,'Nagradna igra-posiljke 2018'!$A$3:$CF$200,33,FALSE)</f>
        <v>204</v>
      </c>
      <c r="AI55" s="31">
        <f>VLOOKUP($A55,'Nagradna igra-posiljke 2018'!$A$3:$CF$200,34,FALSE)</f>
        <v>98</v>
      </c>
      <c r="AJ55" s="31">
        <f>VLOOKUP($A55,'Nagradna igra-posiljke 2018'!$A$3:$CF$200,35,FALSE)</f>
        <v>18</v>
      </c>
      <c r="AK55" s="31">
        <f>VLOOKUP($A55,'Nagradna igra-posiljke 2018'!$A$3:$CF$200,36,FALSE)</f>
        <v>110</v>
      </c>
      <c r="AL55" s="31">
        <f>VLOOKUP($A55,'Nagradna igra-posiljke 2018'!$A$3:$CF$200,37,FALSE)</f>
        <v>151</v>
      </c>
      <c r="AM55" s="31">
        <f>VLOOKUP($A55,'Nagradna igra-posiljke 2018'!$A$3:$CF$200,38,FALSE)</f>
        <v>164</v>
      </c>
      <c r="AN55" s="31">
        <f>VLOOKUP($A55,'Nagradna igra-posiljke 2018'!$A$3:$CF$200,39,FALSE)</f>
        <v>196</v>
      </c>
      <c r="AO55" s="31">
        <f>VLOOKUP($A55,'Nagradna igra-posiljke 2018'!$A$3:$CF$200,40,FALSE)</f>
        <v>141</v>
      </c>
      <c r="AP55" s="31">
        <f>VLOOKUP($A55,'Nagradna igra-posiljke 2018'!$A$3:$CF$200,41,FALSE)</f>
        <v>46</v>
      </c>
      <c r="AQ55" s="31">
        <f>VLOOKUP($A55,'Nagradna igra-posiljke 2018'!$A$3:$CF$200,42,FALSE)</f>
        <v>133</v>
      </c>
      <c r="AR55" s="31">
        <f>VLOOKUP($A55,'Nagradna igra-posiljke 2018'!$A$3:$CF$200,43,FALSE)</f>
        <v>234</v>
      </c>
      <c r="AS55" s="31">
        <f>VLOOKUP($A55,'Nagradna igra-posiljke 2018'!$A$3:$CF$200,44,FALSE)</f>
        <v>315</v>
      </c>
      <c r="AT55" s="31">
        <f>VLOOKUP($A55,'Nagradna igra-posiljke 2018'!$A$3:$CF$200,45,FALSE)</f>
        <v>229</v>
      </c>
      <c r="AU55" s="31">
        <f>VLOOKUP($A55,'Nagradna igra-posiljke 2018'!$A$3:$CF$200,46,FALSE)</f>
        <v>204</v>
      </c>
      <c r="AV55" s="31">
        <f>VLOOKUP($A55,'Nagradna igra-posiljke 2018'!$A$3:$CF$200,47,FALSE)</f>
        <v>51</v>
      </c>
      <c r="AW55" s="31">
        <f>VLOOKUP($A55,'Nagradna igra-posiljke 2018'!$A$3:$CF$200,48,FALSE)</f>
        <v>159</v>
      </c>
      <c r="AX55" s="31">
        <f>VLOOKUP($A55,'Nagradna igra-posiljke 2018'!$A$3:$CF$200,49,FALSE)</f>
        <v>207</v>
      </c>
      <c r="AY55" s="31">
        <f>VLOOKUP($A55,'Nagradna igra-posiljke 2018'!$A$3:$CF$200,50,FALSE)</f>
        <v>245</v>
      </c>
      <c r="AZ55" s="31">
        <f>VLOOKUP($A55,'Nagradna igra-posiljke 2018'!$A$3:$CF$200,51,FALSE)</f>
        <v>335</v>
      </c>
      <c r="BA55" s="31">
        <f>VLOOKUP($A55,'Nagradna igra-posiljke 2018'!$A$3:$CF$200,52,FALSE)</f>
        <v>149</v>
      </c>
      <c r="BB55" s="31">
        <f>VLOOKUP($A55,'Nagradna igra-posiljke 2018'!$A$3:$CF$200,53,FALSE)</f>
        <v>26</v>
      </c>
      <c r="BC55" s="31">
        <f>VLOOKUP($A55,'Nagradna igra-posiljke 2018'!$A$3:$CF$200,54,FALSE)</f>
        <v>146</v>
      </c>
      <c r="BD55" s="31">
        <f>VLOOKUP($A55,'Nagradna igra-posiljke 2018'!$A$3:$CF$200,55,FALSE)</f>
        <v>0</v>
      </c>
      <c r="BE55" s="31">
        <f>VLOOKUP($A55,'Nagradna igra-posiljke 2018'!$A$3:$CF$200,56,FALSE)</f>
        <v>0</v>
      </c>
      <c r="BF55" s="31">
        <f>VLOOKUP($A55,'Nagradna igra-posiljke 2018'!$A$3:$CF$200,57,FALSE)</f>
        <v>0</v>
      </c>
      <c r="BG55" s="31">
        <f>VLOOKUP($A55,'Nagradna igra-posiljke 2018'!$A$3:$CF$200,58,FALSE)</f>
        <v>0</v>
      </c>
      <c r="BH55" s="31">
        <f>VLOOKUP($A55,'Nagradna igra-posiljke 2018'!$A$3:$CF$200,59,FALSE)</f>
        <v>0</v>
      </c>
      <c r="BI55" s="31">
        <f>VLOOKUP($A55,'Nagradna igra-posiljke 2018'!$A$3:$CF$200,60,FALSE)</f>
        <v>0</v>
      </c>
      <c r="BJ55" s="31">
        <f>VLOOKUP($A55,'Nagradna igra-posiljke 2018'!$A$3:$CF$200,61,FALSE)</f>
        <v>0</v>
      </c>
      <c r="BK55" s="31">
        <f>VLOOKUP($A55,'Nagradna igra-posiljke 2018'!$A$3:$CF$200,62,FALSE)</f>
        <v>0</v>
      </c>
      <c r="BL55" s="31">
        <f>VLOOKUP($A55,'Nagradna igra-posiljke 2018'!$A$3:$CF$200,63,FALSE)</f>
        <v>0</v>
      </c>
      <c r="BM55" s="31">
        <f>VLOOKUP($A55,'Nagradna igra-posiljke 2018'!$A$3:$CF$200,64,FALSE)</f>
        <v>0</v>
      </c>
      <c r="BN55" s="31">
        <f>VLOOKUP($A55,'Nagradna igra-posiljke 2018'!$A$3:$CF$200,65,FALSE)</f>
        <v>0</v>
      </c>
      <c r="BO55" s="31">
        <f>VLOOKUP($A55,'Nagradna igra-posiljke 2018'!$A$3:$CF$200,66,FALSE)</f>
        <v>0</v>
      </c>
      <c r="BP55" s="31">
        <f>VLOOKUP($A55,'Nagradna igra-posiljke 2018'!$A$3:$CF$200,67,FALSE)</f>
        <v>0</v>
      </c>
      <c r="BQ55" s="31">
        <f>VLOOKUP($A55,'Nagradna igra-posiljke 2018'!$A$3:$CF$200,68,FALSE)</f>
        <v>0</v>
      </c>
      <c r="BR55" s="31">
        <f>VLOOKUP($A55,'Nagradna igra-posiljke 2018'!$A$3:$CF$200,69,FALSE)</f>
        <v>0</v>
      </c>
      <c r="BS55" s="31">
        <f>VLOOKUP($A55,'Nagradna igra-posiljke 2018'!$A$3:$CF$200,70,FALSE)</f>
        <v>0</v>
      </c>
      <c r="BT55" s="31">
        <f>VLOOKUP($A55,'Nagradna igra-posiljke 2018'!$A$3:$CF$200,71,FALSE)</f>
        <v>0</v>
      </c>
      <c r="BU55" s="31">
        <f>VLOOKUP($A55,'Nagradna igra-posiljke 2018'!$A$3:$CF$200,72,FALSE)</f>
        <v>0</v>
      </c>
      <c r="BV55" s="31">
        <f>VLOOKUP($A55,'Nagradna igra-posiljke 2018'!$A$3:$CF$200,73,FALSE)</f>
        <v>0</v>
      </c>
      <c r="BW55" s="31">
        <f>VLOOKUP($A55,'Nagradna igra-posiljke 2018'!$A$3:$CF$200,74,FALSE)</f>
        <v>0</v>
      </c>
      <c r="BX55" s="31">
        <f>VLOOKUP($A55,'Nagradna igra-posiljke 2018'!$A$3:$CF$200,75,FALSE)</f>
        <v>0</v>
      </c>
      <c r="BY55" s="31">
        <f>VLOOKUP($A55,'Nagradna igra-posiljke 2018'!$A$3:$CF$200,76,FALSE)</f>
        <v>0</v>
      </c>
      <c r="BZ55" s="31">
        <f>VLOOKUP($A55,'Nagradna igra-posiljke 2018'!$A$3:$CF$200,77,FALSE)</f>
        <v>0</v>
      </c>
      <c r="CA55" s="31">
        <f>VLOOKUP($A55,'Nagradna igra-posiljke 2018'!$A$3:$CF$200,78,FALSE)</f>
        <v>0</v>
      </c>
      <c r="CB55" s="31">
        <f>VLOOKUP($A55,'Nagradna igra-posiljke 2018'!$A$3:$CF$200,79,FALSE)</f>
        <v>0</v>
      </c>
      <c r="CC55" s="31">
        <f>VLOOKUP($A55,'Nagradna igra-posiljke 2018'!$A$3:$CF$200,80,FALSE)</f>
        <v>0</v>
      </c>
      <c r="CD55" s="31">
        <f>VLOOKUP($A55,'Nagradna igra-posiljke 2018'!$A$3:$CF$200,81,FALSE)</f>
        <v>0</v>
      </c>
      <c r="CE55" s="31">
        <f>VLOOKUP($A55,'Nagradna igra-posiljke 2018'!$A$3:$CF$200,82,FALSE)</f>
        <v>0</v>
      </c>
      <c r="CF55" s="31">
        <f>VLOOKUP($A55,'Nagradna igra-posiljke 2018'!$A$3:$CF$200,83,FALSE)</f>
        <v>0</v>
      </c>
      <c r="CG55" s="31">
        <f>VLOOKUP($A55,'Nagradna igra-posiljke 2018'!$A$3:$CF$200,84,FALSE)</f>
        <v>0</v>
      </c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</row>
    <row r="56" spans="1:203" s="1" customFormat="1" ht="13.5" customHeight="1">
      <c r="A56" s="50">
        <v>70882</v>
      </c>
      <c r="B56" s="14" t="s">
        <v>45</v>
      </c>
      <c r="C56" s="13" t="s">
        <v>205</v>
      </c>
      <c r="D56" s="42">
        <v>11512</v>
      </c>
      <c r="E56" s="42">
        <v>35889</v>
      </c>
      <c r="F56" s="46">
        <f>E56/E$1</f>
        <v>0.77855391891012427</v>
      </c>
      <c r="G56" s="47">
        <f>D56*F56</f>
        <v>8962.7127144933511</v>
      </c>
      <c r="H56" s="46">
        <f>+J56/D56</f>
        <v>4.0036483669214729</v>
      </c>
      <c r="I56" s="49">
        <f>+H56/F56</f>
        <v>5.1424163049953791</v>
      </c>
      <c r="J56" s="44">
        <f>10*K56</f>
        <v>46090</v>
      </c>
      <c r="K56" s="44">
        <f>+SUM(L56:CG56)</f>
        <v>4609</v>
      </c>
      <c r="L56" s="31">
        <f>VLOOKUP(A56,'Nagradna igra-posiljke 2018'!$A$3:$W$200,11,FALSE)</f>
        <v>0</v>
      </c>
      <c r="M56" s="31">
        <f>VLOOKUP(A56,'Nagradna igra-posiljke 2018'!$A$3:$W$200,12,FALSE)</f>
        <v>0</v>
      </c>
      <c r="N56" s="31">
        <f>VLOOKUP(A56,'Nagradna igra-posiljke 2018'!$A$3:$W$200,13,FALSE)</f>
        <v>0</v>
      </c>
      <c r="O56" s="31">
        <f>VLOOKUP(A56,'Nagradna igra-posiljke 2018'!$A$3:$W$200,14,FALSE)</f>
        <v>3</v>
      </c>
      <c r="P56" s="31">
        <f>VLOOKUP(A56,'Nagradna igra-posiljke 2018'!$A$3:$W$200,15,FALSE)</f>
        <v>6</v>
      </c>
      <c r="Q56" s="31">
        <f>VLOOKUP(A56,'Nagradna igra-posiljke 2018'!$A$3:$W$200,16,FALSE)</f>
        <v>9</v>
      </c>
      <c r="R56" s="31">
        <f>VLOOKUP(A56,'Nagradna igra-posiljke 2018'!$A$3:$W$200,17,FALSE)</f>
        <v>13</v>
      </c>
      <c r="S56" s="31">
        <f>VLOOKUP(A56,'Nagradna igra-posiljke 2018'!$A$3:$W$200,18,FALSE)</f>
        <v>0</v>
      </c>
      <c r="T56" s="31">
        <f>VLOOKUP(A56,'Nagradna igra-posiljke 2018'!$A$3:$W$200,19,FALSE)</f>
        <v>0</v>
      </c>
      <c r="U56" s="31">
        <f>VLOOKUP(A56,'Nagradna igra-posiljke 2018'!$A$3:$W$200,20,FALSE)</f>
        <v>13</v>
      </c>
      <c r="V56" s="31">
        <f>VLOOKUP(A56,'Nagradna igra-posiljke 2018'!$A$3:$W$200,21,FALSE)</f>
        <v>4</v>
      </c>
      <c r="W56" s="31">
        <f>VLOOKUP(A56,'Nagradna igra-posiljke 2018'!$A$3:$W$200,22,FALSE)</f>
        <v>24</v>
      </c>
      <c r="X56" s="31">
        <f>VLOOKUP(A56,'Nagradna igra-posiljke 2018'!$A$3:$W$200,23,FALSE)</f>
        <v>0</v>
      </c>
      <c r="Y56" s="31">
        <f>VLOOKUP(A56,'Nagradna igra-posiljke 2018'!$A$3:$CF$200,24,FALSE)</f>
        <v>55</v>
      </c>
      <c r="Z56" s="31">
        <f>VLOOKUP(A56,'Nagradna igra-posiljke 2018'!$A$3:$CF$200,25,FALSE)</f>
        <v>59</v>
      </c>
      <c r="AA56" s="31">
        <f>VLOOKUP(A56,'Nagradna igra-posiljke 2018'!$A$3:$CF$200,26,FALSE)</f>
        <v>54</v>
      </c>
      <c r="AB56" s="31">
        <f>VLOOKUP(A56,'Nagradna igra-posiljke 2018'!$A$3:$CF$200,27,FALSE)</f>
        <v>79</v>
      </c>
      <c r="AC56" s="31">
        <f>VLOOKUP(A56,'Nagradna igra-posiljke 2018'!$A$3:$CF$200,28,FALSE)</f>
        <v>112</v>
      </c>
      <c r="AD56" s="31">
        <f>VLOOKUP(A56,'Nagradna igra-posiljke 2018'!$A$3:$CF$200,29,FALSE)</f>
        <v>33</v>
      </c>
      <c r="AE56" s="31">
        <f>VLOOKUP(A56,'Nagradna igra-posiljke 2018'!$A$3:$CF$200,30,FALSE)</f>
        <v>202</v>
      </c>
      <c r="AF56" s="31">
        <f>VLOOKUP(A56,'Nagradna igra-posiljke 2018'!$A$3:$CF$200,31,FALSE)</f>
        <v>191</v>
      </c>
      <c r="AG56" s="31">
        <f>VLOOKUP($A56,'Nagradna igra-posiljke 2018'!$A$3:$CF$200,32,FALSE)</f>
        <v>246</v>
      </c>
      <c r="AH56" s="31">
        <f>VLOOKUP($A56,'Nagradna igra-posiljke 2018'!$A$3:$CF$200,33,FALSE)</f>
        <v>204</v>
      </c>
      <c r="AI56" s="31">
        <f>VLOOKUP($A56,'Nagradna igra-posiljke 2018'!$A$3:$CF$200,34,FALSE)</f>
        <v>120</v>
      </c>
      <c r="AJ56" s="31">
        <f>VLOOKUP($A56,'Nagradna igra-posiljke 2018'!$A$3:$CF$200,35,FALSE)</f>
        <v>13</v>
      </c>
      <c r="AK56" s="31">
        <f>VLOOKUP($A56,'Nagradna igra-posiljke 2018'!$A$3:$CF$200,36,FALSE)</f>
        <v>123</v>
      </c>
      <c r="AL56" s="31">
        <f>VLOOKUP($A56,'Nagradna igra-posiljke 2018'!$A$3:$CF$200,37,FALSE)</f>
        <v>152</v>
      </c>
      <c r="AM56" s="31">
        <f>VLOOKUP($A56,'Nagradna igra-posiljke 2018'!$A$3:$CF$200,38,FALSE)</f>
        <v>156</v>
      </c>
      <c r="AN56" s="31">
        <f>VLOOKUP($A56,'Nagradna igra-posiljke 2018'!$A$3:$CF$200,39,FALSE)</f>
        <v>244</v>
      </c>
      <c r="AO56" s="31">
        <f>VLOOKUP($A56,'Nagradna igra-posiljke 2018'!$A$3:$CF$200,40,FALSE)</f>
        <v>222</v>
      </c>
      <c r="AP56" s="31">
        <f>VLOOKUP($A56,'Nagradna igra-posiljke 2018'!$A$3:$CF$200,41,FALSE)</f>
        <v>64</v>
      </c>
      <c r="AQ56" s="31">
        <f>VLOOKUP($A56,'Nagradna igra-posiljke 2018'!$A$3:$CF$200,42,FALSE)</f>
        <v>141</v>
      </c>
      <c r="AR56" s="31">
        <f>VLOOKUP($A56,'Nagradna igra-posiljke 2018'!$A$3:$CF$200,43,FALSE)</f>
        <v>187</v>
      </c>
      <c r="AS56" s="31">
        <f>VLOOKUP($A56,'Nagradna igra-posiljke 2018'!$A$3:$CF$200,44,FALSE)</f>
        <v>222</v>
      </c>
      <c r="AT56" s="31">
        <f>VLOOKUP($A56,'Nagradna igra-posiljke 2018'!$A$3:$CF$200,45,FALSE)</f>
        <v>305</v>
      </c>
      <c r="AU56" s="31">
        <f>VLOOKUP($A56,'Nagradna igra-posiljke 2018'!$A$3:$CF$200,46,FALSE)</f>
        <v>154</v>
      </c>
      <c r="AV56" s="31">
        <f>VLOOKUP($A56,'Nagradna igra-posiljke 2018'!$A$3:$CF$200,47,FALSE)</f>
        <v>19</v>
      </c>
      <c r="AW56" s="31">
        <f>VLOOKUP($A56,'Nagradna igra-posiljke 2018'!$A$3:$CF$200,48,FALSE)</f>
        <v>123</v>
      </c>
      <c r="AX56" s="31">
        <f>VLOOKUP($A56,'Nagradna igra-posiljke 2018'!$A$3:$CF$200,49,FALSE)</f>
        <v>248</v>
      </c>
      <c r="AY56" s="31">
        <f>VLOOKUP($A56,'Nagradna igra-posiljke 2018'!$A$3:$CF$200,50,FALSE)</f>
        <v>205</v>
      </c>
      <c r="AZ56" s="31">
        <f>VLOOKUP($A56,'Nagradna igra-posiljke 2018'!$A$3:$CF$200,51,FALSE)</f>
        <v>333</v>
      </c>
      <c r="BA56" s="31">
        <f>VLOOKUP($A56,'Nagradna igra-posiljke 2018'!$A$3:$CF$200,52,FALSE)</f>
        <v>152</v>
      </c>
      <c r="BB56" s="31">
        <f>VLOOKUP($A56,'Nagradna igra-posiljke 2018'!$A$3:$CF$200,53,FALSE)</f>
        <v>30</v>
      </c>
      <c r="BC56" s="31">
        <f>VLOOKUP($A56,'Nagradna igra-posiljke 2018'!$A$3:$CF$200,54,FALSE)</f>
        <v>89</v>
      </c>
      <c r="BD56" s="31">
        <f>VLOOKUP($A56,'Nagradna igra-posiljke 2018'!$A$3:$CF$200,55,FALSE)</f>
        <v>0</v>
      </c>
      <c r="BE56" s="31">
        <f>VLOOKUP($A56,'Nagradna igra-posiljke 2018'!$A$3:$CF$200,56,FALSE)</f>
        <v>0</v>
      </c>
      <c r="BF56" s="31">
        <f>VLOOKUP($A56,'Nagradna igra-posiljke 2018'!$A$3:$CF$200,57,FALSE)</f>
        <v>0</v>
      </c>
      <c r="BG56" s="31">
        <f>VLOOKUP($A56,'Nagradna igra-posiljke 2018'!$A$3:$CF$200,58,FALSE)</f>
        <v>0</v>
      </c>
      <c r="BH56" s="31">
        <f>VLOOKUP($A56,'Nagradna igra-posiljke 2018'!$A$3:$CF$200,59,FALSE)</f>
        <v>0</v>
      </c>
      <c r="BI56" s="31">
        <f>VLOOKUP($A56,'Nagradna igra-posiljke 2018'!$A$3:$CF$200,60,FALSE)</f>
        <v>0</v>
      </c>
      <c r="BJ56" s="31">
        <f>VLOOKUP($A56,'Nagradna igra-posiljke 2018'!$A$3:$CF$200,61,FALSE)</f>
        <v>0</v>
      </c>
      <c r="BK56" s="31">
        <f>VLOOKUP($A56,'Nagradna igra-posiljke 2018'!$A$3:$CF$200,62,FALSE)</f>
        <v>0</v>
      </c>
      <c r="BL56" s="31">
        <f>VLOOKUP($A56,'Nagradna igra-posiljke 2018'!$A$3:$CF$200,63,FALSE)</f>
        <v>0</v>
      </c>
      <c r="BM56" s="31">
        <f>VLOOKUP($A56,'Nagradna igra-posiljke 2018'!$A$3:$CF$200,64,FALSE)</f>
        <v>0</v>
      </c>
      <c r="BN56" s="31">
        <f>VLOOKUP($A56,'Nagradna igra-posiljke 2018'!$A$3:$CF$200,65,FALSE)</f>
        <v>0</v>
      </c>
      <c r="BO56" s="31">
        <f>VLOOKUP($A56,'Nagradna igra-posiljke 2018'!$A$3:$CF$200,66,FALSE)</f>
        <v>0</v>
      </c>
      <c r="BP56" s="31">
        <f>VLOOKUP($A56,'Nagradna igra-posiljke 2018'!$A$3:$CF$200,67,FALSE)</f>
        <v>0</v>
      </c>
      <c r="BQ56" s="31">
        <f>VLOOKUP($A56,'Nagradna igra-posiljke 2018'!$A$3:$CF$200,68,FALSE)</f>
        <v>0</v>
      </c>
      <c r="BR56" s="31">
        <f>VLOOKUP($A56,'Nagradna igra-posiljke 2018'!$A$3:$CF$200,69,FALSE)</f>
        <v>0</v>
      </c>
      <c r="BS56" s="31">
        <f>VLOOKUP($A56,'Nagradna igra-posiljke 2018'!$A$3:$CF$200,70,FALSE)</f>
        <v>0</v>
      </c>
      <c r="BT56" s="31">
        <f>VLOOKUP($A56,'Nagradna igra-posiljke 2018'!$A$3:$CF$200,71,FALSE)</f>
        <v>0</v>
      </c>
      <c r="BU56" s="31">
        <f>VLOOKUP($A56,'Nagradna igra-posiljke 2018'!$A$3:$CF$200,72,FALSE)</f>
        <v>0</v>
      </c>
      <c r="BV56" s="31">
        <f>VLOOKUP($A56,'Nagradna igra-posiljke 2018'!$A$3:$CF$200,73,FALSE)</f>
        <v>0</v>
      </c>
      <c r="BW56" s="31">
        <f>VLOOKUP($A56,'Nagradna igra-posiljke 2018'!$A$3:$CF$200,74,FALSE)</f>
        <v>0</v>
      </c>
      <c r="BX56" s="31">
        <f>VLOOKUP($A56,'Nagradna igra-posiljke 2018'!$A$3:$CF$200,75,FALSE)</f>
        <v>0</v>
      </c>
      <c r="BY56" s="31">
        <f>VLOOKUP($A56,'Nagradna igra-posiljke 2018'!$A$3:$CF$200,76,FALSE)</f>
        <v>0</v>
      </c>
      <c r="BZ56" s="31">
        <f>VLOOKUP($A56,'Nagradna igra-posiljke 2018'!$A$3:$CF$200,77,FALSE)</f>
        <v>0</v>
      </c>
      <c r="CA56" s="31">
        <f>VLOOKUP($A56,'Nagradna igra-posiljke 2018'!$A$3:$CF$200,78,FALSE)</f>
        <v>0</v>
      </c>
      <c r="CB56" s="31">
        <f>VLOOKUP($A56,'Nagradna igra-posiljke 2018'!$A$3:$CF$200,79,FALSE)</f>
        <v>0</v>
      </c>
      <c r="CC56" s="31">
        <f>VLOOKUP($A56,'Nagradna igra-posiljke 2018'!$A$3:$CF$200,80,FALSE)</f>
        <v>0</v>
      </c>
      <c r="CD56" s="31">
        <f>VLOOKUP($A56,'Nagradna igra-posiljke 2018'!$A$3:$CF$200,81,FALSE)</f>
        <v>0</v>
      </c>
      <c r="CE56" s="31">
        <f>VLOOKUP($A56,'Nagradna igra-posiljke 2018'!$A$3:$CF$200,82,FALSE)</f>
        <v>0</v>
      </c>
      <c r="CF56" s="31">
        <f>VLOOKUP($A56,'Nagradna igra-posiljke 2018'!$A$3:$CF$200,83,FALSE)</f>
        <v>0</v>
      </c>
      <c r="CG56" s="31">
        <f>VLOOKUP($A56,'Nagradna igra-posiljke 2018'!$A$3:$CF$200,84,FALSE)</f>
        <v>0</v>
      </c>
    </row>
    <row r="57" spans="1:203" s="7" customFormat="1" ht="13.5" customHeight="1">
      <c r="A57" s="50">
        <v>70599</v>
      </c>
      <c r="B57" s="13" t="s">
        <v>68</v>
      </c>
      <c r="C57" s="13" t="s">
        <v>205</v>
      </c>
      <c r="D57" s="42">
        <v>13258</v>
      </c>
      <c r="E57" s="42">
        <v>36769</v>
      </c>
      <c r="F57" s="46">
        <f>E57/E$1</f>
        <v>0.79764409831442395</v>
      </c>
      <c r="G57" s="47">
        <f>D57*F57</f>
        <v>10575.165455452632</v>
      </c>
      <c r="H57" s="46">
        <f>+J57/D57</f>
        <v>3.9583647608990797</v>
      </c>
      <c r="I57" s="49">
        <f>+H57/F57</f>
        <v>4.9625701102332096</v>
      </c>
      <c r="J57" s="44">
        <f>10*K57</f>
        <v>52480</v>
      </c>
      <c r="K57" s="44">
        <f>+SUM(L57:CG57)</f>
        <v>5248</v>
      </c>
      <c r="L57" s="31">
        <f>VLOOKUP(A57,'Nagradna igra-posiljke 2018'!$A$3:$W$200,11,FALSE)</f>
        <v>0</v>
      </c>
      <c r="M57" s="31">
        <f>VLOOKUP(A57,'Nagradna igra-posiljke 2018'!$A$3:$W$200,12,FALSE)</f>
        <v>0</v>
      </c>
      <c r="N57" s="31">
        <f>VLOOKUP(A57,'Nagradna igra-posiljke 2018'!$A$3:$W$200,13,FALSE)</f>
        <v>0</v>
      </c>
      <c r="O57" s="31">
        <f>VLOOKUP(A57,'Nagradna igra-posiljke 2018'!$A$3:$W$200,14,FALSE)</f>
        <v>0</v>
      </c>
      <c r="P57" s="31">
        <f>VLOOKUP(A57,'Nagradna igra-posiljke 2018'!$A$3:$W$200,15,FALSE)</f>
        <v>1</v>
      </c>
      <c r="Q57" s="31">
        <f>VLOOKUP(A57,'Nagradna igra-posiljke 2018'!$A$3:$W$200,16,FALSE)</f>
        <v>6</v>
      </c>
      <c r="R57" s="31">
        <f>VLOOKUP(A57,'Nagradna igra-posiljke 2018'!$A$3:$W$200,17,FALSE)</f>
        <v>3</v>
      </c>
      <c r="S57" s="31">
        <f>VLOOKUP(A57,'Nagradna igra-posiljke 2018'!$A$3:$W$200,18,FALSE)</f>
        <v>7</v>
      </c>
      <c r="T57" s="31">
        <f>VLOOKUP(A57,'Nagradna igra-posiljke 2018'!$A$3:$W$200,19,FALSE)</f>
        <v>5</v>
      </c>
      <c r="U57" s="31">
        <f>VLOOKUP(A57,'Nagradna igra-posiljke 2018'!$A$3:$W$200,20,FALSE)</f>
        <v>4</v>
      </c>
      <c r="V57" s="31">
        <f>VLOOKUP(A57,'Nagradna igra-posiljke 2018'!$A$3:$W$200,21,FALSE)</f>
        <v>54</v>
      </c>
      <c r="W57" s="31">
        <f>VLOOKUP(A57,'Nagradna igra-posiljke 2018'!$A$3:$W$200,22,FALSE)</f>
        <v>12</v>
      </c>
      <c r="X57" s="31">
        <f>VLOOKUP(A57,'Nagradna igra-posiljke 2018'!$A$3:$W$200,23,FALSE)</f>
        <v>3</v>
      </c>
      <c r="Y57" s="31">
        <f>VLOOKUP(A57,'Nagradna igra-posiljke 2018'!$A$3:$CF$200,24,FALSE)</f>
        <v>94</v>
      </c>
      <c r="Z57" s="31">
        <f>VLOOKUP(A57,'Nagradna igra-posiljke 2018'!$A$3:$CF$200,25,FALSE)</f>
        <v>142</v>
      </c>
      <c r="AA57" s="31">
        <f>VLOOKUP(A57,'Nagradna igra-posiljke 2018'!$A$3:$CF$200,26,FALSE)</f>
        <v>91</v>
      </c>
      <c r="AB57" s="31">
        <f>VLOOKUP(A57,'Nagradna igra-posiljke 2018'!$A$3:$CF$200,27,FALSE)</f>
        <v>128</v>
      </c>
      <c r="AC57" s="31">
        <f>VLOOKUP(A57,'Nagradna igra-posiljke 2018'!$A$3:$CF$200,28,FALSE)</f>
        <v>145</v>
      </c>
      <c r="AD57" s="31">
        <f>VLOOKUP(A57,'Nagradna igra-posiljke 2018'!$A$3:$CF$200,29,FALSE)</f>
        <v>0</v>
      </c>
      <c r="AE57" s="31">
        <f>VLOOKUP(A57,'Nagradna igra-posiljke 2018'!$A$3:$CF$200,30,FALSE)</f>
        <v>317</v>
      </c>
      <c r="AF57" s="31">
        <f>VLOOKUP(A57,'Nagradna igra-posiljke 2018'!$A$3:$CF$200,31,FALSE)</f>
        <v>213</v>
      </c>
      <c r="AG57" s="31">
        <f>VLOOKUP($A57,'Nagradna igra-posiljke 2018'!$A$3:$CF$200,32,FALSE)</f>
        <v>209</v>
      </c>
      <c r="AH57" s="31">
        <f>VLOOKUP($A57,'Nagradna igra-posiljke 2018'!$A$3:$CF$200,33,FALSE)</f>
        <v>259</v>
      </c>
      <c r="AI57" s="31">
        <f>VLOOKUP($A57,'Nagradna igra-posiljke 2018'!$A$3:$CF$200,34,FALSE)</f>
        <v>158</v>
      </c>
      <c r="AJ57" s="31">
        <f>VLOOKUP($A57,'Nagradna igra-posiljke 2018'!$A$3:$CF$200,35,FALSE)</f>
        <v>0</v>
      </c>
      <c r="AK57" s="31">
        <f>VLOOKUP($A57,'Nagradna igra-posiljke 2018'!$A$3:$CF$200,36,FALSE)</f>
        <v>221</v>
      </c>
      <c r="AL57" s="31">
        <f>VLOOKUP($A57,'Nagradna igra-posiljke 2018'!$A$3:$CF$200,37,FALSE)</f>
        <v>180</v>
      </c>
      <c r="AM57" s="31">
        <f>VLOOKUP($A57,'Nagradna igra-posiljke 2018'!$A$3:$CF$200,38,FALSE)</f>
        <v>210</v>
      </c>
      <c r="AN57" s="31">
        <f>VLOOKUP($A57,'Nagradna igra-posiljke 2018'!$A$3:$CF$200,39,FALSE)</f>
        <v>246</v>
      </c>
      <c r="AO57" s="31">
        <f>VLOOKUP($A57,'Nagradna igra-posiljke 2018'!$A$3:$CF$200,40,FALSE)</f>
        <v>197</v>
      </c>
      <c r="AP57" s="31">
        <f>VLOOKUP($A57,'Nagradna igra-posiljke 2018'!$A$3:$CF$200,41,FALSE)</f>
        <v>0</v>
      </c>
      <c r="AQ57" s="31">
        <f>VLOOKUP($A57,'Nagradna igra-posiljke 2018'!$A$3:$CF$200,42,FALSE)</f>
        <v>151</v>
      </c>
      <c r="AR57" s="31">
        <f>VLOOKUP($A57,'Nagradna igra-posiljke 2018'!$A$3:$CF$200,43,FALSE)</f>
        <v>166</v>
      </c>
      <c r="AS57" s="31">
        <f>VLOOKUP($A57,'Nagradna igra-posiljke 2018'!$A$3:$CF$200,44,FALSE)</f>
        <v>262</v>
      </c>
      <c r="AT57" s="31">
        <f>VLOOKUP($A57,'Nagradna igra-posiljke 2018'!$A$3:$CF$200,45,FALSE)</f>
        <v>192</v>
      </c>
      <c r="AU57" s="31">
        <f>VLOOKUP($A57,'Nagradna igra-posiljke 2018'!$A$3:$CF$200,46,FALSE)</f>
        <v>322</v>
      </c>
      <c r="AV57" s="31">
        <f>VLOOKUP($A57,'Nagradna igra-posiljke 2018'!$A$3:$CF$200,47,FALSE)</f>
        <v>0</v>
      </c>
      <c r="AW57" s="31">
        <f>VLOOKUP($A57,'Nagradna igra-posiljke 2018'!$A$3:$CF$200,48,FALSE)</f>
        <v>148</v>
      </c>
      <c r="AX57" s="31">
        <f>VLOOKUP($A57,'Nagradna igra-posiljke 2018'!$A$3:$CF$200,49,FALSE)</f>
        <v>172</v>
      </c>
      <c r="AY57" s="31">
        <f>VLOOKUP($A57,'Nagradna igra-posiljke 2018'!$A$3:$CF$200,50,FALSE)</f>
        <v>234</v>
      </c>
      <c r="AZ57" s="31">
        <f>VLOOKUP($A57,'Nagradna igra-posiljke 2018'!$A$3:$CF$200,51,FALSE)</f>
        <v>287</v>
      </c>
      <c r="BA57" s="31">
        <f>VLOOKUP($A57,'Nagradna igra-posiljke 2018'!$A$3:$CF$200,52,FALSE)</f>
        <v>265</v>
      </c>
      <c r="BB57" s="31">
        <f>VLOOKUP($A57,'Nagradna igra-posiljke 2018'!$A$3:$CF$200,53,FALSE)</f>
        <v>0</v>
      </c>
      <c r="BC57" s="31">
        <f>VLOOKUP($A57,'Nagradna igra-posiljke 2018'!$A$3:$CF$200,54,FALSE)</f>
        <v>144</v>
      </c>
      <c r="BD57" s="31">
        <f>VLOOKUP($A57,'Nagradna igra-posiljke 2018'!$A$3:$CF$200,55,FALSE)</f>
        <v>0</v>
      </c>
      <c r="BE57" s="31">
        <f>VLOOKUP($A57,'Nagradna igra-posiljke 2018'!$A$3:$CF$200,56,FALSE)</f>
        <v>0</v>
      </c>
      <c r="BF57" s="31">
        <f>VLOOKUP($A57,'Nagradna igra-posiljke 2018'!$A$3:$CF$200,57,FALSE)</f>
        <v>0</v>
      </c>
      <c r="BG57" s="31">
        <f>VLOOKUP($A57,'Nagradna igra-posiljke 2018'!$A$3:$CF$200,58,FALSE)</f>
        <v>0</v>
      </c>
      <c r="BH57" s="31">
        <f>VLOOKUP($A57,'Nagradna igra-posiljke 2018'!$A$3:$CF$200,59,FALSE)</f>
        <v>0</v>
      </c>
      <c r="BI57" s="31">
        <f>VLOOKUP($A57,'Nagradna igra-posiljke 2018'!$A$3:$CF$200,60,FALSE)</f>
        <v>0</v>
      </c>
      <c r="BJ57" s="31">
        <f>VLOOKUP($A57,'Nagradna igra-posiljke 2018'!$A$3:$CF$200,61,FALSE)</f>
        <v>0</v>
      </c>
      <c r="BK57" s="31">
        <f>VLOOKUP($A57,'Nagradna igra-posiljke 2018'!$A$3:$CF$200,62,FALSE)</f>
        <v>0</v>
      </c>
      <c r="BL57" s="31">
        <f>VLOOKUP($A57,'Nagradna igra-posiljke 2018'!$A$3:$CF$200,63,FALSE)</f>
        <v>0</v>
      </c>
      <c r="BM57" s="31">
        <f>VLOOKUP($A57,'Nagradna igra-posiljke 2018'!$A$3:$CF$200,64,FALSE)</f>
        <v>0</v>
      </c>
      <c r="BN57" s="31">
        <f>VLOOKUP($A57,'Nagradna igra-posiljke 2018'!$A$3:$CF$200,65,FALSE)</f>
        <v>0</v>
      </c>
      <c r="BO57" s="31">
        <f>VLOOKUP($A57,'Nagradna igra-posiljke 2018'!$A$3:$CF$200,66,FALSE)</f>
        <v>0</v>
      </c>
      <c r="BP57" s="31">
        <f>VLOOKUP($A57,'Nagradna igra-posiljke 2018'!$A$3:$CF$200,67,FALSE)</f>
        <v>0</v>
      </c>
      <c r="BQ57" s="31">
        <f>VLOOKUP($A57,'Nagradna igra-posiljke 2018'!$A$3:$CF$200,68,FALSE)</f>
        <v>0</v>
      </c>
      <c r="BR57" s="31">
        <f>VLOOKUP($A57,'Nagradna igra-posiljke 2018'!$A$3:$CF$200,69,FALSE)</f>
        <v>0</v>
      </c>
      <c r="BS57" s="31">
        <f>VLOOKUP($A57,'Nagradna igra-posiljke 2018'!$A$3:$CF$200,70,FALSE)</f>
        <v>0</v>
      </c>
      <c r="BT57" s="31">
        <f>VLOOKUP($A57,'Nagradna igra-posiljke 2018'!$A$3:$CF$200,71,FALSE)</f>
        <v>0</v>
      </c>
      <c r="BU57" s="31">
        <f>VLOOKUP($A57,'Nagradna igra-posiljke 2018'!$A$3:$CF$200,72,FALSE)</f>
        <v>0</v>
      </c>
      <c r="BV57" s="31">
        <f>VLOOKUP($A57,'Nagradna igra-posiljke 2018'!$A$3:$CF$200,73,FALSE)</f>
        <v>0</v>
      </c>
      <c r="BW57" s="31">
        <f>VLOOKUP($A57,'Nagradna igra-posiljke 2018'!$A$3:$CF$200,74,FALSE)</f>
        <v>0</v>
      </c>
      <c r="BX57" s="31">
        <f>VLOOKUP($A57,'Nagradna igra-posiljke 2018'!$A$3:$CF$200,75,FALSE)</f>
        <v>0</v>
      </c>
      <c r="BY57" s="31">
        <f>VLOOKUP($A57,'Nagradna igra-posiljke 2018'!$A$3:$CF$200,76,FALSE)</f>
        <v>0</v>
      </c>
      <c r="BZ57" s="31">
        <f>VLOOKUP($A57,'Nagradna igra-posiljke 2018'!$A$3:$CF$200,77,FALSE)</f>
        <v>0</v>
      </c>
      <c r="CA57" s="31">
        <f>VLOOKUP($A57,'Nagradna igra-posiljke 2018'!$A$3:$CF$200,78,FALSE)</f>
        <v>0</v>
      </c>
      <c r="CB57" s="31">
        <f>VLOOKUP($A57,'Nagradna igra-posiljke 2018'!$A$3:$CF$200,79,FALSE)</f>
        <v>0</v>
      </c>
      <c r="CC57" s="31">
        <f>VLOOKUP($A57,'Nagradna igra-posiljke 2018'!$A$3:$CF$200,80,FALSE)</f>
        <v>0</v>
      </c>
      <c r="CD57" s="31">
        <f>VLOOKUP($A57,'Nagradna igra-posiljke 2018'!$A$3:$CF$200,81,FALSE)</f>
        <v>0</v>
      </c>
      <c r="CE57" s="31">
        <f>VLOOKUP($A57,'Nagradna igra-posiljke 2018'!$A$3:$CF$200,82,FALSE)</f>
        <v>0</v>
      </c>
      <c r="CF57" s="31">
        <f>VLOOKUP($A57,'Nagradna igra-posiljke 2018'!$A$3:$CF$200,83,FALSE)</f>
        <v>0</v>
      </c>
      <c r="CG57" s="31">
        <f>VLOOKUP($A57,'Nagradna igra-posiljke 2018'!$A$3:$CF$200,84,FALSE)</f>
        <v>0</v>
      </c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</row>
    <row r="58" spans="1:203" s="1" customFormat="1" ht="15">
      <c r="A58" s="50">
        <v>71161</v>
      </c>
      <c r="B58" s="13" t="s">
        <v>104</v>
      </c>
      <c r="C58" s="13" t="s">
        <v>205</v>
      </c>
      <c r="D58" s="42">
        <v>4679</v>
      </c>
      <c r="E58" s="42">
        <v>27657</v>
      </c>
      <c r="F58" s="46">
        <f>E58/E$1</f>
        <v>0.59997396793717594</v>
      </c>
      <c r="G58" s="47">
        <f>D58*F58</f>
        <v>2807.2781959780464</v>
      </c>
      <c r="H58" s="46">
        <f>+J58/D58</f>
        <v>2.9130156016242785</v>
      </c>
      <c r="I58" s="49">
        <f>+H58/F58</f>
        <v>4.8552366557498781</v>
      </c>
      <c r="J58" s="44">
        <f>10*K58</f>
        <v>13630</v>
      </c>
      <c r="K58" s="44">
        <f>+SUM(L58:CG58)</f>
        <v>1363</v>
      </c>
      <c r="L58" s="31">
        <f>VLOOKUP(A58,'Nagradna igra-posiljke 2018'!$A$3:$W$200,11,FALSE)</f>
        <v>0</v>
      </c>
      <c r="M58" s="31">
        <f>VLOOKUP(A58,'Nagradna igra-posiljke 2018'!$A$3:$W$200,12,FALSE)</f>
        <v>0</v>
      </c>
      <c r="N58" s="31">
        <f>VLOOKUP(A58,'Nagradna igra-posiljke 2018'!$A$3:$W$200,13,FALSE)</f>
        <v>0</v>
      </c>
      <c r="O58" s="31">
        <f>VLOOKUP(A58,'Nagradna igra-posiljke 2018'!$A$3:$W$200,14,FALSE)</f>
        <v>0</v>
      </c>
      <c r="P58" s="31">
        <f>VLOOKUP(A58,'Nagradna igra-posiljke 2018'!$A$3:$W$200,15,FALSE)</f>
        <v>0</v>
      </c>
      <c r="Q58" s="31">
        <f>VLOOKUP(A58,'Nagradna igra-posiljke 2018'!$A$3:$W$200,16,FALSE)</f>
        <v>0</v>
      </c>
      <c r="R58" s="31">
        <f>VLOOKUP(A58,'Nagradna igra-posiljke 2018'!$A$3:$W$200,17,FALSE)</f>
        <v>0</v>
      </c>
      <c r="S58" s="31">
        <f>VLOOKUP(A58,'Nagradna igra-posiljke 2018'!$A$3:$W$200,18,FALSE)</f>
        <v>0</v>
      </c>
      <c r="T58" s="31">
        <f>VLOOKUP(A58,'Nagradna igra-posiljke 2018'!$A$3:$W$200,19,FALSE)</f>
        <v>0</v>
      </c>
      <c r="U58" s="31">
        <f>VLOOKUP(A58,'Nagradna igra-posiljke 2018'!$A$3:$W$200,20,FALSE)</f>
        <v>20</v>
      </c>
      <c r="V58" s="31">
        <f>VLOOKUP(A58,'Nagradna igra-posiljke 2018'!$A$3:$W$200,21,FALSE)</f>
        <v>0</v>
      </c>
      <c r="W58" s="31">
        <f>VLOOKUP(A58,'Nagradna igra-posiljke 2018'!$A$3:$W$200,22,FALSE)</f>
        <v>12</v>
      </c>
      <c r="X58" s="31">
        <f>VLOOKUP(A58,'Nagradna igra-posiljke 2018'!$A$3:$W$200,23,FALSE)</f>
        <v>0</v>
      </c>
      <c r="Y58" s="31">
        <f>VLOOKUP(A58,'Nagradna igra-posiljke 2018'!$A$3:$CF$200,24,FALSE)</f>
        <v>24</v>
      </c>
      <c r="Z58" s="31">
        <f>VLOOKUP(A58,'Nagradna igra-posiljke 2018'!$A$3:$CF$200,25,FALSE)</f>
        <v>10</v>
      </c>
      <c r="AA58" s="31">
        <f>VLOOKUP(A58,'Nagradna igra-posiljke 2018'!$A$3:$CF$200,26,FALSE)</f>
        <v>99</v>
      </c>
      <c r="AB58" s="31">
        <f>VLOOKUP(A58,'Nagradna igra-posiljke 2018'!$A$3:$CF$200,27,FALSE)</f>
        <v>4</v>
      </c>
      <c r="AC58" s="31">
        <f>VLOOKUP(A58,'Nagradna igra-posiljke 2018'!$A$3:$CF$200,28,FALSE)</f>
        <v>45</v>
      </c>
      <c r="AD58" s="31">
        <f>VLOOKUP(A58,'Nagradna igra-posiljke 2018'!$A$3:$CF$200,29,FALSE)</f>
        <v>0</v>
      </c>
      <c r="AE58" s="31">
        <f>VLOOKUP(A58,'Nagradna igra-posiljke 2018'!$A$3:$CF$200,30,FALSE)</f>
        <v>37</v>
      </c>
      <c r="AF58" s="31">
        <f>VLOOKUP(A58,'Nagradna igra-posiljke 2018'!$A$3:$CF$200,31,FALSE)</f>
        <v>86</v>
      </c>
      <c r="AG58" s="31">
        <f>VLOOKUP($A58,'Nagradna igra-posiljke 2018'!$A$3:$CF$200,32,FALSE)</f>
        <v>67</v>
      </c>
      <c r="AH58" s="31">
        <f>VLOOKUP($A58,'Nagradna igra-posiljke 2018'!$A$3:$CF$200,33,FALSE)</f>
        <v>46</v>
      </c>
      <c r="AI58" s="31">
        <f>VLOOKUP($A58,'Nagradna igra-posiljke 2018'!$A$3:$CF$200,34,FALSE)</f>
        <v>45</v>
      </c>
      <c r="AJ58" s="31">
        <f>VLOOKUP($A58,'Nagradna igra-posiljke 2018'!$A$3:$CF$200,35,FALSE)</f>
        <v>0</v>
      </c>
      <c r="AK58" s="31">
        <f>VLOOKUP($A58,'Nagradna igra-posiljke 2018'!$A$3:$CF$200,36,FALSE)</f>
        <v>37</v>
      </c>
      <c r="AL58" s="31">
        <f>VLOOKUP($A58,'Nagradna igra-posiljke 2018'!$A$3:$CF$200,37,FALSE)</f>
        <v>20</v>
      </c>
      <c r="AM58" s="31">
        <f>VLOOKUP($A58,'Nagradna igra-posiljke 2018'!$A$3:$CF$200,38,FALSE)</f>
        <v>75</v>
      </c>
      <c r="AN58" s="31">
        <f>VLOOKUP($A58,'Nagradna igra-posiljke 2018'!$A$3:$CF$200,39,FALSE)</f>
        <v>14</v>
      </c>
      <c r="AO58" s="31">
        <f>VLOOKUP($A58,'Nagradna igra-posiljke 2018'!$A$3:$CF$200,40,FALSE)</f>
        <v>76</v>
      </c>
      <c r="AP58" s="31">
        <f>VLOOKUP($A58,'Nagradna igra-posiljke 2018'!$A$3:$CF$200,41,FALSE)</f>
        <v>0</v>
      </c>
      <c r="AQ58" s="31">
        <f>VLOOKUP($A58,'Nagradna igra-posiljke 2018'!$A$3:$CF$200,42,FALSE)</f>
        <v>62</v>
      </c>
      <c r="AR58" s="31">
        <f>VLOOKUP($A58,'Nagradna igra-posiljke 2018'!$A$3:$CF$200,43,FALSE)</f>
        <v>40</v>
      </c>
      <c r="AS58" s="31">
        <f>VLOOKUP($A58,'Nagradna igra-posiljke 2018'!$A$3:$CF$200,44,FALSE)</f>
        <v>70</v>
      </c>
      <c r="AT58" s="31">
        <f>VLOOKUP($A58,'Nagradna igra-posiljke 2018'!$A$3:$CF$200,45,FALSE)</f>
        <v>34</v>
      </c>
      <c r="AU58" s="31">
        <f>VLOOKUP($A58,'Nagradna igra-posiljke 2018'!$A$3:$CF$200,46,FALSE)</f>
        <v>118</v>
      </c>
      <c r="AV58" s="31">
        <f>VLOOKUP($A58,'Nagradna igra-posiljke 2018'!$A$3:$CF$200,47,FALSE)</f>
        <v>0</v>
      </c>
      <c r="AW58" s="31">
        <f>VLOOKUP($A58,'Nagradna igra-posiljke 2018'!$A$3:$CF$200,48,FALSE)</f>
        <v>75</v>
      </c>
      <c r="AX58" s="31">
        <f>VLOOKUP($A58,'Nagradna igra-posiljke 2018'!$A$3:$CF$200,49,FALSE)</f>
        <v>34</v>
      </c>
      <c r="AY58" s="31">
        <f>VLOOKUP($A58,'Nagradna igra-posiljke 2018'!$A$3:$CF$200,50,FALSE)</f>
        <v>106</v>
      </c>
      <c r="AZ58" s="31">
        <f>VLOOKUP($A58,'Nagradna igra-posiljke 2018'!$A$3:$CF$200,51,FALSE)</f>
        <v>49</v>
      </c>
      <c r="BA58" s="31">
        <f>VLOOKUP($A58,'Nagradna igra-posiljke 2018'!$A$3:$CF$200,52,FALSE)</f>
        <v>52</v>
      </c>
      <c r="BB58" s="31">
        <f>VLOOKUP($A58,'Nagradna igra-posiljke 2018'!$A$3:$CF$200,53,FALSE)</f>
        <v>0</v>
      </c>
      <c r="BC58" s="31">
        <f>VLOOKUP($A58,'Nagradna igra-posiljke 2018'!$A$3:$CF$200,54,FALSE)</f>
        <v>6</v>
      </c>
      <c r="BD58" s="31">
        <f>VLOOKUP($A58,'Nagradna igra-posiljke 2018'!$A$3:$CF$200,55,FALSE)</f>
        <v>0</v>
      </c>
      <c r="BE58" s="31">
        <f>VLOOKUP($A58,'Nagradna igra-posiljke 2018'!$A$3:$CF$200,56,FALSE)</f>
        <v>0</v>
      </c>
      <c r="BF58" s="31">
        <f>VLOOKUP($A58,'Nagradna igra-posiljke 2018'!$A$3:$CF$200,57,FALSE)</f>
        <v>0</v>
      </c>
      <c r="BG58" s="31">
        <f>VLOOKUP($A58,'Nagradna igra-posiljke 2018'!$A$3:$CF$200,58,FALSE)</f>
        <v>0</v>
      </c>
      <c r="BH58" s="31">
        <f>VLOOKUP($A58,'Nagradna igra-posiljke 2018'!$A$3:$CF$200,59,FALSE)</f>
        <v>0</v>
      </c>
      <c r="BI58" s="31">
        <f>VLOOKUP($A58,'Nagradna igra-posiljke 2018'!$A$3:$CF$200,60,FALSE)</f>
        <v>0</v>
      </c>
      <c r="BJ58" s="31">
        <f>VLOOKUP($A58,'Nagradna igra-posiljke 2018'!$A$3:$CF$200,61,FALSE)</f>
        <v>0</v>
      </c>
      <c r="BK58" s="31">
        <f>VLOOKUP($A58,'Nagradna igra-posiljke 2018'!$A$3:$CF$200,62,FALSE)</f>
        <v>0</v>
      </c>
      <c r="BL58" s="31">
        <f>VLOOKUP($A58,'Nagradna igra-posiljke 2018'!$A$3:$CF$200,63,FALSE)</f>
        <v>0</v>
      </c>
      <c r="BM58" s="31">
        <f>VLOOKUP($A58,'Nagradna igra-posiljke 2018'!$A$3:$CF$200,64,FALSE)</f>
        <v>0</v>
      </c>
      <c r="BN58" s="31">
        <f>VLOOKUP($A58,'Nagradna igra-posiljke 2018'!$A$3:$CF$200,65,FALSE)</f>
        <v>0</v>
      </c>
      <c r="BO58" s="31">
        <f>VLOOKUP($A58,'Nagradna igra-posiljke 2018'!$A$3:$CF$200,66,FALSE)</f>
        <v>0</v>
      </c>
      <c r="BP58" s="31">
        <f>VLOOKUP($A58,'Nagradna igra-posiljke 2018'!$A$3:$CF$200,67,FALSE)</f>
        <v>0</v>
      </c>
      <c r="BQ58" s="31">
        <f>VLOOKUP($A58,'Nagradna igra-posiljke 2018'!$A$3:$CF$200,68,FALSE)</f>
        <v>0</v>
      </c>
      <c r="BR58" s="31">
        <f>VLOOKUP($A58,'Nagradna igra-posiljke 2018'!$A$3:$CF$200,69,FALSE)</f>
        <v>0</v>
      </c>
      <c r="BS58" s="31">
        <f>VLOOKUP($A58,'Nagradna igra-posiljke 2018'!$A$3:$CF$200,70,FALSE)</f>
        <v>0</v>
      </c>
      <c r="BT58" s="31">
        <f>VLOOKUP($A58,'Nagradna igra-posiljke 2018'!$A$3:$CF$200,71,FALSE)</f>
        <v>0</v>
      </c>
      <c r="BU58" s="31">
        <f>VLOOKUP($A58,'Nagradna igra-posiljke 2018'!$A$3:$CF$200,72,FALSE)</f>
        <v>0</v>
      </c>
      <c r="BV58" s="31">
        <f>VLOOKUP($A58,'Nagradna igra-posiljke 2018'!$A$3:$CF$200,73,FALSE)</f>
        <v>0</v>
      </c>
      <c r="BW58" s="31">
        <f>VLOOKUP($A58,'Nagradna igra-posiljke 2018'!$A$3:$CF$200,74,FALSE)</f>
        <v>0</v>
      </c>
      <c r="BX58" s="31">
        <f>VLOOKUP($A58,'Nagradna igra-posiljke 2018'!$A$3:$CF$200,75,FALSE)</f>
        <v>0</v>
      </c>
      <c r="BY58" s="31">
        <f>VLOOKUP($A58,'Nagradna igra-posiljke 2018'!$A$3:$CF$200,76,FALSE)</f>
        <v>0</v>
      </c>
      <c r="BZ58" s="31">
        <f>VLOOKUP($A58,'Nagradna igra-posiljke 2018'!$A$3:$CF$200,77,FALSE)</f>
        <v>0</v>
      </c>
      <c r="CA58" s="31">
        <f>VLOOKUP($A58,'Nagradna igra-posiljke 2018'!$A$3:$CF$200,78,FALSE)</f>
        <v>0</v>
      </c>
      <c r="CB58" s="31">
        <f>VLOOKUP($A58,'Nagradna igra-posiljke 2018'!$A$3:$CF$200,79,FALSE)</f>
        <v>0</v>
      </c>
      <c r="CC58" s="31">
        <f>VLOOKUP($A58,'Nagradna igra-posiljke 2018'!$A$3:$CF$200,80,FALSE)</f>
        <v>0</v>
      </c>
      <c r="CD58" s="31">
        <f>VLOOKUP($A58,'Nagradna igra-posiljke 2018'!$A$3:$CF$200,81,FALSE)</f>
        <v>0</v>
      </c>
      <c r="CE58" s="31">
        <f>VLOOKUP($A58,'Nagradna igra-posiljke 2018'!$A$3:$CF$200,82,FALSE)</f>
        <v>0</v>
      </c>
      <c r="CF58" s="31">
        <f>VLOOKUP($A58,'Nagradna igra-posiljke 2018'!$A$3:$CF$200,83,FALSE)</f>
        <v>0</v>
      </c>
      <c r="CG58" s="31">
        <f>VLOOKUP($A58,'Nagradna igra-posiljke 2018'!$A$3:$CF$200,84,FALSE)</f>
        <v>0</v>
      </c>
    </row>
    <row r="59" spans="1:203" s="5" customFormat="1" ht="15">
      <c r="A59" s="50">
        <v>70548</v>
      </c>
      <c r="B59" s="13" t="s">
        <v>107</v>
      </c>
      <c r="C59" s="13" t="s">
        <v>205</v>
      </c>
      <c r="D59" s="42">
        <v>15421</v>
      </c>
      <c r="E59" s="42">
        <v>35268</v>
      </c>
      <c r="F59" s="46">
        <f>E59/E$1</f>
        <v>0.76508232639868101</v>
      </c>
      <c r="G59" s="47">
        <f>D59*F59</f>
        <v>11798.33455539406</v>
      </c>
      <c r="H59" s="46">
        <f>+J59/D59</f>
        <v>3.707282277413916</v>
      </c>
      <c r="I59" s="49">
        <f>+H59/F59</f>
        <v>4.8455991590662721</v>
      </c>
      <c r="J59" s="44">
        <f>10*K59</f>
        <v>57170</v>
      </c>
      <c r="K59" s="44">
        <f>+SUM(L59:CG59)</f>
        <v>5717</v>
      </c>
      <c r="L59" s="31">
        <f>VLOOKUP(A59,'Nagradna igra-posiljke 2018'!$A$3:$W$200,11,FALSE)</f>
        <v>0</v>
      </c>
      <c r="M59" s="31">
        <f>VLOOKUP(A59,'Nagradna igra-posiljke 2018'!$A$3:$W$200,12,FALSE)</f>
        <v>0</v>
      </c>
      <c r="N59" s="31">
        <f>VLOOKUP(A59,'Nagradna igra-posiljke 2018'!$A$3:$W$200,13,FALSE)</f>
        <v>0</v>
      </c>
      <c r="O59" s="31">
        <f>VLOOKUP(A59,'Nagradna igra-posiljke 2018'!$A$3:$W$200,14,FALSE)</f>
        <v>15</v>
      </c>
      <c r="P59" s="31">
        <f>VLOOKUP(A59,'Nagradna igra-posiljke 2018'!$A$3:$W$200,15,FALSE)</f>
        <v>3</v>
      </c>
      <c r="Q59" s="31">
        <f>VLOOKUP(A59,'Nagradna igra-posiljke 2018'!$A$3:$W$200,16,FALSE)</f>
        <v>10</v>
      </c>
      <c r="R59" s="31">
        <f>VLOOKUP(A59,'Nagradna igra-posiljke 2018'!$A$3:$W$200,17,FALSE)</f>
        <v>17</v>
      </c>
      <c r="S59" s="31">
        <f>VLOOKUP(A59,'Nagradna igra-posiljke 2018'!$A$3:$W$200,18,FALSE)</f>
        <v>1</v>
      </c>
      <c r="T59" s="31">
        <f>VLOOKUP(A59,'Nagradna igra-posiljke 2018'!$A$3:$W$200,19,FALSE)</f>
        <v>6</v>
      </c>
      <c r="U59" s="31">
        <f>VLOOKUP(A59,'Nagradna igra-posiljke 2018'!$A$3:$W$200,20,FALSE)</f>
        <v>71</v>
      </c>
      <c r="V59" s="31">
        <f>VLOOKUP(A59,'Nagradna igra-posiljke 2018'!$A$3:$W$200,21,FALSE)</f>
        <v>38</v>
      </c>
      <c r="W59" s="31">
        <f>VLOOKUP(A59,'Nagradna igra-posiljke 2018'!$A$3:$W$200,22,FALSE)</f>
        <v>66</v>
      </c>
      <c r="X59" s="31">
        <f>VLOOKUP(A59,'Nagradna igra-posiljke 2018'!$A$3:$W$200,23,FALSE)</f>
        <v>9</v>
      </c>
      <c r="Y59" s="31">
        <f>VLOOKUP(A59,'Nagradna igra-posiljke 2018'!$A$3:$CF$200,24,FALSE)</f>
        <v>249</v>
      </c>
      <c r="Z59" s="31">
        <f>VLOOKUP(A59,'Nagradna igra-posiljke 2018'!$A$3:$CF$200,25,FALSE)</f>
        <v>88</v>
      </c>
      <c r="AA59" s="31">
        <f>VLOOKUP(A59,'Nagradna igra-posiljke 2018'!$A$3:$CF$200,26,FALSE)</f>
        <v>180</v>
      </c>
      <c r="AB59" s="31">
        <f>VLOOKUP(A59,'Nagradna igra-posiljke 2018'!$A$3:$CF$200,27,FALSE)</f>
        <v>139</v>
      </c>
      <c r="AC59" s="31">
        <f>VLOOKUP(A59,'Nagradna igra-posiljke 2018'!$A$3:$CF$200,28,FALSE)</f>
        <v>92</v>
      </c>
      <c r="AD59" s="31">
        <f>VLOOKUP(A59,'Nagradna igra-posiljke 2018'!$A$3:$CF$200,29,FALSE)</f>
        <v>27</v>
      </c>
      <c r="AE59" s="31">
        <f>VLOOKUP(A59,'Nagradna igra-posiljke 2018'!$A$3:$CF$200,30,FALSE)</f>
        <v>155</v>
      </c>
      <c r="AF59" s="31">
        <f>VLOOKUP(A59,'Nagradna igra-posiljke 2018'!$A$3:$CF$200,31,FALSE)</f>
        <v>254</v>
      </c>
      <c r="AG59" s="31">
        <f>VLOOKUP($A59,'Nagradna igra-posiljke 2018'!$A$3:$CF$200,32,FALSE)</f>
        <v>239</v>
      </c>
      <c r="AH59" s="31">
        <f>VLOOKUP($A59,'Nagradna igra-posiljke 2018'!$A$3:$CF$200,33,FALSE)</f>
        <v>129</v>
      </c>
      <c r="AI59" s="31">
        <f>VLOOKUP($A59,'Nagradna igra-posiljke 2018'!$A$3:$CF$200,34,FALSE)</f>
        <v>353</v>
      </c>
      <c r="AJ59" s="31">
        <f>VLOOKUP($A59,'Nagradna igra-posiljke 2018'!$A$3:$CF$200,35,FALSE)</f>
        <v>15</v>
      </c>
      <c r="AK59" s="31">
        <f>VLOOKUP($A59,'Nagradna igra-posiljke 2018'!$A$3:$CF$200,36,FALSE)</f>
        <v>182</v>
      </c>
      <c r="AL59" s="31">
        <f>VLOOKUP($A59,'Nagradna igra-posiljke 2018'!$A$3:$CF$200,37,FALSE)</f>
        <v>161</v>
      </c>
      <c r="AM59" s="31">
        <f>VLOOKUP($A59,'Nagradna igra-posiljke 2018'!$A$3:$CF$200,38,FALSE)</f>
        <v>249</v>
      </c>
      <c r="AN59" s="31">
        <f>VLOOKUP($A59,'Nagradna igra-posiljke 2018'!$A$3:$CF$200,39,FALSE)</f>
        <v>242</v>
      </c>
      <c r="AO59" s="31">
        <f>VLOOKUP($A59,'Nagradna igra-posiljke 2018'!$A$3:$CF$200,40,FALSE)</f>
        <v>147</v>
      </c>
      <c r="AP59" s="31">
        <f>VLOOKUP($A59,'Nagradna igra-posiljke 2018'!$A$3:$CF$200,41,FALSE)</f>
        <v>20</v>
      </c>
      <c r="AQ59" s="31">
        <f>VLOOKUP($A59,'Nagradna igra-posiljke 2018'!$A$3:$CF$200,42,FALSE)</f>
        <v>186</v>
      </c>
      <c r="AR59" s="31">
        <f>VLOOKUP($A59,'Nagradna igra-posiljke 2018'!$A$3:$CF$200,43,FALSE)</f>
        <v>203</v>
      </c>
      <c r="AS59" s="31">
        <f>VLOOKUP($A59,'Nagradna igra-posiljke 2018'!$A$3:$CF$200,44,FALSE)</f>
        <v>257</v>
      </c>
      <c r="AT59" s="31">
        <f>VLOOKUP($A59,'Nagradna igra-posiljke 2018'!$A$3:$CF$200,45,FALSE)</f>
        <v>284</v>
      </c>
      <c r="AU59" s="31">
        <f>VLOOKUP($A59,'Nagradna igra-posiljke 2018'!$A$3:$CF$200,46,FALSE)</f>
        <v>240</v>
      </c>
      <c r="AV59" s="31">
        <f>VLOOKUP($A59,'Nagradna igra-posiljke 2018'!$A$3:$CF$200,47,FALSE)</f>
        <v>25</v>
      </c>
      <c r="AW59" s="31">
        <f>VLOOKUP($A59,'Nagradna igra-posiljke 2018'!$A$3:$CF$200,48,FALSE)</f>
        <v>134</v>
      </c>
      <c r="AX59" s="31">
        <f>VLOOKUP($A59,'Nagradna igra-posiljke 2018'!$A$3:$CF$200,49,FALSE)</f>
        <v>266</v>
      </c>
      <c r="AY59" s="31">
        <f>VLOOKUP($A59,'Nagradna igra-posiljke 2018'!$A$3:$CF$200,50,FALSE)</f>
        <v>331</v>
      </c>
      <c r="AZ59" s="31">
        <f>VLOOKUP($A59,'Nagradna igra-posiljke 2018'!$A$3:$CF$200,51,FALSE)</f>
        <v>304</v>
      </c>
      <c r="BA59" s="31">
        <f>VLOOKUP($A59,'Nagradna igra-posiljke 2018'!$A$3:$CF$200,52,FALSE)</f>
        <v>181</v>
      </c>
      <c r="BB59" s="31">
        <f>VLOOKUP($A59,'Nagradna igra-posiljke 2018'!$A$3:$CF$200,53,FALSE)</f>
        <v>9</v>
      </c>
      <c r="BC59" s="31">
        <f>VLOOKUP($A59,'Nagradna igra-posiljke 2018'!$A$3:$CF$200,54,FALSE)</f>
        <v>140</v>
      </c>
      <c r="BD59" s="31">
        <f>VLOOKUP($A59,'Nagradna igra-posiljke 2018'!$A$3:$CF$200,55,FALSE)</f>
        <v>0</v>
      </c>
      <c r="BE59" s="31">
        <f>VLOOKUP($A59,'Nagradna igra-posiljke 2018'!$A$3:$CF$200,56,FALSE)</f>
        <v>0</v>
      </c>
      <c r="BF59" s="31">
        <f>VLOOKUP($A59,'Nagradna igra-posiljke 2018'!$A$3:$CF$200,57,FALSE)</f>
        <v>0</v>
      </c>
      <c r="BG59" s="31">
        <f>VLOOKUP($A59,'Nagradna igra-posiljke 2018'!$A$3:$CF$200,58,FALSE)</f>
        <v>0</v>
      </c>
      <c r="BH59" s="31">
        <f>VLOOKUP($A59,'Nagradna igra-posiljke 2018'!$A$3:$CF$200,59,FALSE)</f>
        <v>0</v>
      </c>
      <c r="BI59" s="31">
        <f>VLOOKUP($A59,'Nagradna igra-posiljke 2018'!$A$3:$CF$200,60,FALSE)</f>
        <v>0</v>
      </c>
      <c r="BJ59" s="31">
        <f>VLOOKUP($A59,'Nagradna igra-posiljke 2018'!$A$3:$CF$200,61,FALSE)</f>
        <v>0</v>
      </c>
      <c r="BK59" s="31">
        <f>VLOOKUP($A59,'Nagradna igra-posiljke 2018'!$A$3:$CF$200,62,FALSE)</f>
        <v>0</v>
      </c>
      <c r="BL59" s="31">
        <f>VLOOKUP($A59,'Nagradna igra-posiljke 2018'!$A$3:$CF$200,63,FALSE)</f>
        <v>0</v>
      </c>
      <c r="BM59" s="31">
        <f>VLOOKUP($A59,'Nagradna igra-posiljke 2018'!$A$3:$CF$200,64,FALSE)</f>
        <v>0</v>
      </c>
      <c r="BN59" s="31">
        <f>VLOOKUP($A59,'Nagradna igra-posiljke 2018'!$A$3:$CF$200,65,FALSE)</f>
        <v>0</v>
      </c>
      <c r="BO59" s="31">
        <f>VLOOKUP($A59,'Nagradna igra-posiljke 2018'!$A$3:$CF$200,66,FALSE)</f>
        <v>0</v>
      </c>
      <c r="BP59" s="31">
        <f>VLOOKUP($A59,'Nagradna igra-posiljke 2018'!$A$3:$CF$200,67,FALSE)</f>
        <v>0</v>
      </c>
      <c r="BQ59" s="31">
        <f>VLOOKUP($A59,'Nagradna igra-posiljke 2018'!$A$3:$CF$200,68,FALSE)</f>
        <v>0</v>
      </c>
      <c r="BR59" s="31">
        <f>VLOOKUP($A59,'Nagradna igra-posiljke 2018'!$A$3:$CF$200,69,FALSE)</f>
        <v>0</v>
      </c>
      <c r="BS59" s="31">
        <f>VLOOKUP($A59,'Nagradna igra-posiljke 2018'!$A$3:$CF$200,70,FALSE)</f>
        <v>0</v>
      </c>
      <c r="BT59" s="31">
        <f>VLOOKUP($A59,'Nagradna igra-posiljke 2018'!$A$3:$CF$200,71,FALSE)</f>
        <v>0</v>
      </c>
      <c r="BU59" s="31">
        <f>VLOOKUP($A59,'Nagradna igra-posiljke 2018'!$A$3:$CF$200,72,FALSE)</f>
        <v>0</v>
      </c>
      <c r="BV59" s="31">
        <f>VLOOKUP($A59,'Nagradna igra-posiljke 2018'!$A$3:$CF$200,73,FALSE)</f>
        <v>0</v>
      </c>
      <c r="BW59" s="31">
        <f>VLOOKUP($A59,'Nagradna igra-posiljke 2018'!$A$3:$CF$200,74,FALSE)</f>
        <v>0</v>
      </c>
      <c r="BX59" s="31">
        <f>VLOOKUP($A59,'Nagradna igra-posiljke 2018'!$A$3:$CF$200,75,FALSE)</f>
        <v>0</v>
      </c>
      <c r="BY59" s="31">
        <f>VLOOKUP($A59,'Nagradna igra-posiljke 2018'!$A$3:$CF$200,76,FALSE)</f>
        <v>0</v>
      </c>
      <c r="BZ59" s="31">
        <f>VLOOKUP($A59,'Nagradna igra-posiljke 2018'!$A$3:$CF$200,77,FALSE)</f>
        <v>0</v>
      </c>
      <c r="CA59" s="31">
        <f>VLOOKUP($A59,'Nagradna igra-posiljke 2018'!$A$3:$CF$200,78,FALSE)</f>
        <v>0</v>
      </c>
      <c r="CB59" s="31">
        <f>VLOOKUP($A59,'Nagradna igra-posiljke 2018'!$A$3:$CF$200,79,FALSE)</f>
        <v>0</v>
      </c>
      <c r="CC59" s="31">
        <f>VLOOKUP($A59,'Nagradna igra-posiljke 2018'!$A$3:$CF$200,80,FALSE)</f>
        <v>0</v>
      </c>
      <c r="CD59" s="31">
        <f>VLOOKUP($A59,'Nagradna igra-posiljke 2018'!$A$3:$CF$200,81,FALSE)</f>
        <v>0</v>
      </c>
      <c r="CE59" s="31">
        <f>VLOOKUP($A59,'Nagradna igra-posiljke 2018'!$A$3:$CF$200,82,FALSE)</f>
        <v>0</v>
      </c>
      <c r="CF59" s="31">
        <f>VLOOKUP($A59,'Nagradna igra-posiljke 2018'!$A$3:$CF$200,83,FALSE)</f>
        <v>0</v>
      </c>
      <c r="CG59" s="31">
        <f>VLOOKUP($A59,'Nagradna igra-posiljke 2018'!$A$3:$CF$200,84,FALSE)</f>
        <v>0</v>
      </c>
    </row>
    <row r="60" spans="1:203" s="1" customFormat="1" ht="15">
      <c r="A60" s="50">
        <v>70831</v>
      </c>
      <c r="B60" s="14" t="s">
        <v>44</v>
      </c>
      <c r="C60" s="13" t="s">
        <v>205</v>
      </c>
      <c r="D60" s="42">
        <v>13456</v>
      </c>
      <c r="E60" s="42">
        <v>34512</v>
      </c>
      <c r="F60" s="46">
        <f>E60/E$1</f>
        <v>0.74868212681953272</v>
      </c>
      <c r="G60" s="47">
        <f>D60*F60</f>
        <v>10074.266698483632</v>
      </c>
      <c r="H60" s="46">
        <f>+J60/D60</f>
        <v>3.1889120095124852</v>
      </c>
      <c r="I60" s="49">
        <f>+H60/F60</f>
        <v>4.2593670868827376</v>
      </c>
      <c r="J60" s="44">
        <f>10*K60</f>
        <v>42910</v>
      </c>
      <c r="K60" s="44">
        <f>+SUM(L60:CG60)</f>
        <v>4291</v>
      </c>
      <c r="L60" s="31">
        <f>VLOOKUP(A60,'Nagradna igra-posiljke 2018'!$A$3:$W$200,11,FALSE)</f>
        <v>0</v>
      </c>
      <c r="M60" s="31">
        <f>VLOOKUP(A60,'Nagradna igra-posiljke 2018'!$A$3:$W$200,12,FALSE)</f>
        <v>0</v>
      </c>
      <c r="N60" s="31">
        <f>VLOOKUP(A60,'Nagradna igra-posiljke 2018'!$A$3:$W$200,13,FALSE)</f>
        <v>0</v>
      </c>
      <c r="O60" s="31">
        <f>VLOOKUP(A60,'Nagradna igra-posiljke 2018'!$A$3:$W$200,14,FALSE)</f>
        <v>0</v>
      </c>
      <c r="P60" s="31">
        <f>VLOOKUP(A60,'Nagradna igra-posiljke 2018'!$A$3:$W$200,15,FALSE)</f>
        <v>0</v>
      </c>
      <c r="Q60" s="31">
        <f>VLOOKUP(A60,'Nagradna igra-posiljke 2018'!$A$3:$W$200,16,FALSE)</f>
        <v>0</v>
      </c>
      <c r="R60" s="31">
        <f>VLOOKUP(A60,'Nagradna igra-posiljke 2018'!$A$3:$W$200,17,FALSE)</f>
        <v>1</v>
      </c>
      <c r="S60" s="31">
        <f>VLOOKUP(A60,'Nagradna igra-posiljke 2018'!$A$3:$W$200,18,FALSE)</f>
        <v>2</v>
      </c>
      <c r="T60" s="31">
        <f>VLOOKUP(A60,'Nagradna igra-posiljke 2018'!$A$3:$W$200,19,FALSE)</f>
        <v>0</v>
      </c>
      <c r="U60" s="31">
        <f>VLOOKUP(A60,'Nagradna igra-posiljke 2018'!$A$3:$W$200,20,FALSE)</f>
        <v>5</v>
      </c>
      <c r="V60" s="31">
        <f>VLOOKUP(A60,'Nagradna igra-posiljke 2018'!$A$3:$W$200,21,FALSE)</f>
        <v>19</v>
      </c>
      <c r="W60" s="31">
        <f>VLOOKUP(A60,'Nagradna igra-posiljke 2018'!$A$3:$W$200,22,FALSE)</f>
        <v>17</v>
      </c>
      <c r="X60" s="31">
        <f>VLOOKUP(A60,'Nagradna igra-posiljke 2018'!$A$3:$W$200,23,FALSE)</f>
        <v>0</v>
      </c>
      <c r="Y60" s="31">
        <f>VLOOKUP(A60,'Nagradna igra-posiljke 2018'!$A$3:$CF$200,24,FALSE)</f>
        <v>118</v>
      </c>
      <c r="Z60" s="31">
        <f>VLOOKUP(A60,'Nagradna igra-posiljke 2018'!$A$3:$CF$200,25,FALSE)</f>
        <v>31</v>
      </c>
      <c r="AA60" s="31">
        <f>VLOOKUP(A60,'Nagradna igra-posiljke 2018'!$A$3:$CF$200,26,FALSE)</f>
        <v>37</v>
      </c>
      <c r="AB60" s="31">
        <f>VLOOKUP(A60,'Nagradna igra-posiljke 2018'!$A$3:$CF$200,27,FALSE)</f>
        <v>38</v>
      </c>
      <c r="AC60" s="31">
        <f>VLOOKUP(A60,'Nagradna igra-posiljke 2018'!$A$3:$CF$200,28,FALSE)</f>
        <v>83</v>
      </c>
      <c r="AD60" s="31">
        <f>VLOOKUP(A60,'Nagradna igra-posiljke 2018'!$A$3:$CF$200,29,FALSE)</f>
        <v>0</v>
      </c>
      <c r="AE60" s="31">
        <f>VLOOKUP(A60,'Nagradna igra-posiljke 2018'!$A$3:$CF$200,30,FALSE)</f>
        <v>187</v>
      </c>
      <c r="AF60" s="31">
        <f>VLOOKUP(A60,'Nagradna igra-posiljke 2018'!$A$3:$CF$200,31,FALSE)</f>
        <v>210</v>
      </c>
      <c r="AG60" s="31">
        <f>VLOOKUP($A60,'Nagradna igra-posiljke 2018'!$A$3:$CF$200,32,FALSE)</f>
        <v>201</v>
      </c>
      <c r="AH60" s="31">
        <f>VLOOKUP($A60,'Nagradna igra-posiljke 2018'!$A$3:$CF$200,33,FALSE)</f>
        <v>309</v>
      </c>
      <c r="AI60" s="31">
        <f>VLOOKUP($A60,'Nagradna igra-posiljke 2018'!$A$3:$CF$200,34,FALSE)</f>
        <v>99</v>
      </c>
      <c r="AJ60" s="31">
        <f>VLOOKUP($A60,'Nagradna igra-posiljke 2018'!$A$3:$CF$200,35,FALSE)</f>
        <v>0</v>
      </c>
      <c r="AK60" s="31">
        <f>VLOOKUP($A60,'Nagradna igra-posiljke 2018'!$A$3:$CF$200,36,FALSE)</f>
        <v>178</v>
      </c>
      <c r="AL60" s="31">
        <f>VLOOKUP($A60,'Nagradna igra-posiljke 2018'!$A$3:$CF$200,37,FALSE)</f>
        <v>115</v>
      </c>
      <c r="AM60" s="31">
        <f>VLOOKUP($A60,'Nagradna igra-posiljke 2018'!$A$3:$CF$200,38,FALSE)</f>
        <v>180</v>
      </c>
      <c r="AN60" s="31">
        <f>VLOOKUP($A60,'Nagradna igra-posiljke 2018'!$A$3:$CF$200,39,FALSE)</f>
        <v>180</v>
      </c>
      <c r="AO60" s="31">
        <f>VLOOKUP($A60,'Nagradna igra-posiljke 2018'!$A$3:$CF$200,40,FALSE)</f>
        <v>175</v>
      </c>
      <c r="AP60" s="31">
        <f>VLOOKUP($A60,'Nagradna igra-posiljke 2018'!$A$3:$CF$200,41,FALSE)</f>
        <v>0</v>
      </c>
      <c r="AQ60" s="31">
        <f>VLOOKUP($A60,'Nagradna igra-posiljke 2018'!$A$3:$CF$200,42,FALSE)</f>
        <v>157</v>
      </c>
      <c r="AR60" s="31">
        <f>VLOOKUP($A60,'Nagradna igra-posiljke 2018'!$A$3:$CF$200,43,FALSE)</f>
        <v>176</v>
      </c>
      <c r="AS60" s="31">
        <f>VLOOKUP($A60,'Nagradna igra-posiljke 2018'!$A$3:$CF$200,44,FALSE)</f>
        <v>251</v>
      </c>
      <c r="AT60" s="31">
        <f>VLOOKUP($A60,'Nagradna igra-posiljke 2018'!$A$3:$CF$200,45,FALSE)</f>
        <v>286</v>
      </c>
      <c r="AU60" s="31">
        <f>VLOOKUP($A60,'Nagradna igra-posiljke 2018'!$A$3:$CF$200,46,FALSE)</f>
        <v>220</v>
      </c>
      <c r="AV60" s="31">
        <f>VLOOKUP($A60,'Nagradna igra-posiljke 2018'!$A$3:$CF$200,47,FALSE)</f>
        <v>0</v>
      </c>
      <c r="AW60" s="31">
        <f>VLOOKUP($A60,'Nagradna igra-posiljke 2018'!$A$3:$CF$200,48,FALSE)</f>
        <v>152</v>
      </c>
      <c r="AX60" s="31">
        <f>VLOOKUP($A60,'Nagradna igra-posiljke 2018'!$A$3:$CF$200,49,FALSE)</f>
        <v>132</v>
      </c>
      <c r="AY60" s="31">
        <f>VLOOKUP($A60,'Nagradna igra-posiljke 2018'!$A$3:$CF$200,50,FALSE)</f>
        <v>243</v>
      </c>
      <c r="AZ60" s="31">
        <f>VLOOKUP($A60,'Nagradna igra-posiljke 2018'!$A$3:$CF$200,51,FALSE)</f>
        <v>166</v>
      </c>
      <c r="BA60" s="31">
        <f>VLOOKUP($A60,'Nagradna igra-posiljke 2018'!$A$3:$CF$200,52,FALSE)</f>
        <v>233</v>
      </c>
      <c r="BB60" s="31">
        <f>VLOOKUP($A60,'Nagradna igra-posiljke 2018'!$A$3:$CF$200,53,FALSE)</f>
        <v>0</v>
      </c>
      <c r="BC60" s="31">
        <f>VLOOKUP($A60,'Nagradna igra-posiljke 2018'!$A$3:$CF$200,54,FALSE)</f>
        <v>90</v>
      </c>
      <c r="BD60" s="31">
        <f>VLOOKUP($A60,'Nagradna igra-posiljke 2018'!$A$3:$CF$200,55,FALSE)</f>
        <v>0</v>
      </c>
      <c r="BE60" s="31">
        <f>VLOOKUP($A60,'Nagradna igra-posiljke 2018'!$A$3:$CF$200,56,FALSE)</f>
        <v>0</v>
      </c>
      <c r="BF60" s="31">
        <f>VLOOKUP($A60,'Nagradna igra-posiljke 2018'!$A$3:$CF$200,57,FALSE)</f>
        <v>0</v>
      </c>
      <c r="BG60" s="31">
        <f>VLOOKUP($A60,'Nagradna igra-posiljke 2018'!$A$3:$CF$200,58,FALSE)</f>
        <v>0</v>
      </c>
      <c r="BH60" s="31">
        <f>VLOOKUP($A60,'Nagradna igra-posiljke 2018'!$A$3:$CF$200,59,FALSE)</f>
        <v>0</v>
      </c>
      <c r="BI60" s="31">
        <f>VLOOKUP($A60,'Nagradna igra-posiljke 2018'!$A$3:$CF$200,60,FALSE)</f>
        <v>0</v>
      </c>
      <c r="BJ60" s="31">
        <f>VLOOKUP($A60,'Nagradna igra-posiljke 2018'!$A$3:$CF$200,61,FALSE)</f>
        <v>0</v>
      </c>
      <c r="BK60" s="31">
        <f>VLOOKUP($A60,'Nagradna igra-posiljke 2018'!$A$3:$CF$200,62,FALSE)</f>
        <v>0</v>
      </c>
      <c r="BL60" s="31">
        <f>VLOOKUP($A60,'Nagradna igra-posiljke 2018'!$A$3:$CF$200,63,FALSE)</f>
        <v>0</v>
      </c>
      <c r="BM60" s="31">
        <f>VLOOKUP($A60,'Nagradna igra-posiljke 2018'!$A$3:$CF$200,64,FALSE)</f>
        <v>0</v>
      </c>
      <c r="BN60" s="31">
        <f>VLOOKUP($A60,'Nagradna igra-posiljke 2018'!$A$3:$CF$200,65,FALSE)</f>
        <v>0</v>
      </c>
      <c r="BO60" s="31">
        <f>VLOOKUP($A60,'Nagradna igra-posiljke 2018'!$A$3:$CF$200,66,FALSE)</f>
        <v>0</v>
      </c>
      <c r="BP60" s="31">
        <f>VLOOKUP($A60,'Nagradna igra-posiljke 2018'!$A$3:$CF$200,67,FALSE)</f>
        <v>0</v>
      </c>
      <c r="BQ60" s="31">
        <f>VLOOKUP($A60,'Nagradna igra-posiljke 2018'!$A$3:$CF$200,68,FALSE)</f>
        <v>0</v>
      </c>
      <c r="BR60" s="31">
        <f>VLOOKUP($A60,'Nagradna igra-posiljke 2018'!$A$3:$CF$200,69,FALSE)</f>
        <v>0</v>
      </c>
      <c r="BS60" s="31">
        <f>VLOOKUP($A60,'Nagradna igra-posiljke 2018'!$A$3:$CF$200,70,FALSE)</f>
        <v>0</v>
      </c>
      <c r="BT60" s="31">
        <f>VLOOKUP($A60,'Nagradna igra-posiljke 2018'!$A$3:$CF$200,71,FALSE)</f>
        <v>0</v>
      </c>
      <c r="BU60" s="31">
        <f>VLOOKUP($A60,'Nagradna igra-posiljke 2018'!$A$3:$CF$200,72,FALSE)</f>
        <v>0</v>
      </c>
      <c r="BV60" s="31">
        <f>VLOOKUP($A60,'Nagradna igra-posiljke 2018'!$A$3:$CF$200,73,FALSE)</f>
        <v>0</v>
      </c>
      <c r="BW60" s="31">
        <f>VLOOKUP($A60,'Nagradna igra-posiljke 2018'!$A$3:$CF$200,74,FALSE)</f>
        <v>0</v>
      </c>
      <c r="BX60" s="31">
        <f>VLOOKUP($A60,'Nagradna igra-posiljke 2018'!$A$3:$CF$200,75,FALSE)</f>
        <v>0</v>
      </c>
      <c r="BY60" s="31">
        <f>VLOOKUP($A60,'Nagradna igra-posiljke 2018'!$A$3:$CF$200,76,FALSE)</f>
        <v>0</v>
      </c>
      <c r="BZ60" s="31">
        <f>VLOOKUP($A60,'Nagradna igra-posiljke 2018'!$A$3:$CF$200,77,FALSE)</f>
        <v>0</v>
      </c>
      <c r="CA60" s="31">
        <f>VLOOKUP($A60,'Nagradna igra-posiljke 2018'!$A$3:$CF$200,78,FALSE)</f>
        <v>0</v>
      </c>
      <c r="CB60" s="31">
        <f>VLOOKUP($A60,'Nagradna igra-posiljke 2018'!$A$3:$CF$200,79,FALSE)</f>
        <v>0</v>
      </c>
      <c r="CC60" s="31">
        <f>VLOOKUP($A60,'Nagradna igra-posiljke 2018'!$A$3:$CF$200,80,FALSE)</f>
        <v>0</v>
      </c>
      <c r="CD60" s="31">
        <f>VLOOKUP($A60,'Nagradna igra-posiljke 2018'!$A$3:$CF$200,81,FALSE)</f>
        <v>0</v>
      </c>
      <c r="CE60" s="31">
        <f>VLOOKUP($A60,'Nagradna igra-posiljke 2018'!$A$3:$CF$200,82,FALSE)</f>
        <v>0</v>
      </c>
      <c r="CF60" s="31">
        <f>VLOOKUP($A60,'Nagradna igra-posiljke 2018'!$A$3:$CF$200,83,FALSE)</f>
        <v>0</v>
      </c>
      <c r="CG60" s="31">
        <f>VLOOKUP($A60,'Nagradna igra-posiljke 2018'!$A$3:$CF$200,84,FALSE)</f>
        <v>0</v>
      </c>
    </row>
    <row r="61" spans="1:203" s="1" customFormat="1" ht="15">
      <c r="A61" s="50">
        <v>70815</v>
      </c>
      <c r="B61" s="13" t="s">
        <v>88</v>
      </c>
      <c r="C61" s="13" t="s">
        <v>205</v>
      </c>
      <c r="D61" s="42">
        <v>6842</v>
      </c>
      <c r="E61" s="42">
        <v>43864</v>
      </c>
      <c r="F61" s="46">
        <f>E61/E$1</f>
        <v>0.95155866976158965</v>
      </c>
      <c r="G61" s="47">
        <f>D61*F61</f>
        <v>6510.5644185087967</v>
      </c>
      <c r="H61" s="46">
        <f>+J61/D61</f>
        <v>3.643671441099094</v>
      </c>
      <c r="I61" s="49">
        <f>+H61/F61</f>
        <v>3.8291610984029032</v>
      </c>
      <c r="J61" s="44">
        <f>10*K61</f>
        <v>24930</v>
      </c>
      <c r="K61" s="44">
        <f>+SUM(L61:CG61)</f>
        <v>2493</v>
      </c>
      <c r="L61" s="31">
        <f>VLOOKUP(A61,'Nagradna igra-posiljke 2018'!$A$3:$W$200,11,FALSE)</f>
        <v>0</v>
      </c>
      <c r="M61" s="31">
        <f>VLOOKUP(A61,'Nagradna igra-posiljke 2018'!$A$3:$W$200,12,FALSE)</f>
        <v>0</v>
      </c>
      <c r="N61" s="31">
        <f>VLOOKUP(A61,'Nagradna igra-posiljke 2018'!$A$3:$W$200,13,FALSE)</f>
        <v>0</v>
      </c>
      <c r="O61" s="31">
        <f>VLOOKUP(A61,'Nagradna igra-posiljke 2018'!$A$3:$W$200,14,FALSE)</f>
        <v>0</v>
      </c>
      <c r="P61" s="31">
        <f>VLOOKUP(A61,'Nagradna igra-posiljke 2018'!$A$3:$W$200,15,FALSE)</f>
        <v>23</v>
      </c>
      <c r="Q61" s="31">
        <f>VLOOKUP(A61,'Nagradna igra-posiljke 2018'!$A$3:$W$200,16,FALSE)</f>
        <v>0</v>
      </c>
      <c r="R61" s="31">
        <f>VLOOKUP(A61,'Nagradna igra-posiljke 2018'!$A$3:$W$200,17,FALSE)</f>
        <v>0</v>
      </c>
      <c r="S61" s="31">
        <f>VLOOKUP(A61,'Nagradna igra-posiljke 2018'!$A$3:$W$200,18,FALSE)</f>
        <v>12</v>
      </c>
      <c r="T61" s="31">
        <f>VLOOKUP(A61,'Nagradna igra-posiljke 2018'!$A$3:$W$200,19,FALSE)</f>
        <v>0</v>
      </c>
      <c r="U61" s="31">
        <f>VLOOKUP(A61,'Nagradna igra-posiljke 2018'!$A$3:$W$200,20,FALSE)</f>
        <v>18</v>
      </c>
      <c r="V61" s="31">
        <f>VLOOKUP(A61,'Nagradna igra-posiljke 2018'!$A$3:$W$200,21,FALSE)</f>
        <v>23</v>
      </c>
      <c r="W61" s="31">
        <f>VLOOKUP(A61,'Nagradna igra-posiljke 2018'!$A$3:$W$200,22,FALSE)</f>
        <v>46</v>
      </c>
      <c r="X61" s="31">
        <f>VLOOKUP(A61,'Nagradna igra-posiljke 2018'!$A$3:$W$200,23,FALSE)</f>
        <v>0</v>
      </c>
      <c r="Y61" s="31">
        <f>VLOOKUP(A61,'Nagradna igra-posiljke 2018'!$A$3:$CF$200,24,FALSE)</f>
        <v>74</v>
      </c>
      <c r="Z61" s="31">
        <f>VLOOKUP(A61,'Nagradna igra-posiljke 2018'!$A$3:$CF$200,25,FALSE)</f>
        <v>74</v>
      </c>
      <c r="AA61" s="31">
        <f>VLOOKUP(A61,'Nagradna igra-posiljke 2018'!$A$3:$CF$200,26,FALSE)</f>
        <v>56</v>
      </c>
      <c r="AB61" s="31">
        <f>VLOOKUP(A61,'Nagradna igra-posiljke 2018'!$A$3:$CF$200,27,FALSE)</f>
        <v>27</v>
      </c>
      <c r="AC61" s="31">
        <f>VLOOKUP(A61,'Nagradna igra-posiljke 2018'!$A$3:$CF$200,28,FALSE)</f>
        <v>83</v>
      </c>
      <c r="AD61" s="31">
        <f>VLOOKUP(A61,'Nagradna igra-posiljke 2018'!$A$3:$CF$200,29,FALSE)</f>
        <v>12</v>
      </c>
      <c r="AE61" s="31">
        <f>VLOOKUP(A61,'Nagradna igra-posiljke 2018'!$A$3:$CF$200,30,FALSE)</f>
        <v>99</v>
      </c>
      <c r="AF61" s="31">
        <f>VLOOKUP(A61,'Nagradna igra-posiljke 2018'!$A$3:$CF$200,31,FALSE)</f>
        <v>78</v>
      </c>
      <c r="AG61" s="31">
        <f>VLOOKUP($A61,'Nagradna igra-posiljke 2018'!$A$3:$CF$200,32,FALSE)</f>
        <v>126</v>
      </c>
      <c r="AH61" s="31">
        <f>VLOOKUP($A61,'Nagradna igra-posiljke 2018'!$A$3:$CF$200,33,FALSE)</f>
        <v>75</v>
      </c>
      <c r="AI61" s="31">
        <f>VLOOKUP($A61,'Nagradna igra-posiljke 2018'!$A$3:$CF$200,34,FALSE)</f>
        <v>69</v>
      </c>
      <c r="AJ61" s="31">
        <f>VLOOKUP($A61,'Nagradna igra-posiljke 2018'!$A$3:$CF$200,35,FALSE)</f>
        <v>0</v>
      </c>
      <c r="AK61" s="31">
        <f>VLOOKUP($A61,'Nagradna igra-posiljke 2018'!$A$3:$CF$200,36,FALSE)</f>
        <v>85</v>
      </c>
      <c r="AL61" s="31">
        <f>VLOOKUP($A61,'Nagradna igra-posiljke 2018'!$A$3:$CF$200,37,FALSE)</f>
        <v>35</v>
      </c>
      <c r="AM61" s="31">
        <f>VLOOKUP($A61,'Nagradna igra-posiljke 2018'!$A$3:$CF$200,38,FALSE)</f>
        <v>117</v>
      </c>
      <c r="AN61" s="31">
        <f>VLOOKUP($A61,'Nagradna igra-posiljke 2018'!$A$3:$CF$200,39,FALSE)</f>
        <v>121</v>
      </c>
      <c r="AO61" s="31">
        <f>VLOOKUP($A61,'Nagradna igra-posiljke 2018'!$A$3:$CF$200,40,FALSE)</f>
        <v>75</v>
      </c>
      <c r="AP61" s="31">
        <f>VLOOKUP($A61,'Nagradna igra-posiljke 2018'!$A$3:$CF$200,41,FALSE)</f>
        <v>24</v>
      </c>
      <c r="AQ61" s="31">
        <f>VLOOKUP($A61,'Nagradna igra-posiljke 2018'!$A$3:$CF$200,42,FALSE)</f>
        <v>139</v>
      </c>
      <c r="AR61" s="31">
        <f>VLOOKUP($A61,'Nagradna igra-posiljke 2018'!$A$3:$CF$200,43,FALSE)</f>
        <v>89</v>
      </c>
      <c r="AS61" s="31">
        <f>VLOOKUP($A61,'Nagradna igra-posiljke 2018'!$A$3:$CF$200,44,FALSE)</f>
        <v>98</v>
      </c>
      <c r="AT61" s="31">
        <f>VLOOKUP($A61,'Nagradna igra-posiljke 2018'!$A$3:$CF$200,45,FALSE)</f>
        <v>84</v>
      </c>
      <c r="AU61" s="31">
        <f>VLOOKUP($A61,'Nagradna igra-posiljke 2018'!$A$3:$CF$200,46,FALSE)</f>
        <v>105</v>
      </c>
      <c r="AV61" s="31">
        <f>VLOOKUP($A61,'Nagradna igra-posiljke 2018'!$A$3:$CF$200,47,FALSE)</f>
        <v>48</v>
      </c>
      <c r="AW61" s="31">
        <f>VLOOKUP($A61,'Nagradna igra-posiljke 2018'!$A$3:$CF$200,48,FALSE)</f>
        <v>58</v>
      </c>
      <c r="AX61" s="31">
        <f>VLOOKUP($A61,'Nagradna igra-posiljke 2018'!$A$3:$CF$200,49,FALSE)</f>
        <v>96</v>
      </c>
      <c r="AY61" s="31">
        <f>VLOOKUP($A61,'Nagradna igra-posiljke 2018'!$A$3:$CF$200,50,FALSE)</f>
        <v>117</v>
      </c>
      <c r="AZ61" s="31">
        <f>VLOOKUP($A61,'Nagradna igra-posiljke 2018'!$A$3:$CF$200,51,FALSE)</f>
        <v>105</v>
      </c>
      <c r="BA61" s="31">
        <f>VLOOKUP($A61,'Nagradna igra-posiljke 2018'!$A$3:$CF$200,52,FALSE)</f>
        <v>141</v>
      </c>
      <c r="BB61" s="31">
        <f>VLOOKUP($A61,'Nagradna igra-posiljke 2018'!$A$3:$CF$200,53,FALSE)</f>
        <v>9</v>
      </c>
      <c r="BC61" s="31">
        <f>VLOOKUP($A61,'Nagradna igra-posiljke 2018'!$A$3:$CF$200,54,FALSE)</f>
        <v>52</v>
      </c>
      <c r="BD61" s="31">
        <f>VLOOKUP($A61,'Nagradna igra-posiljke 2018'!$A$3:$CF$200,55,FALSE)</f>
        <v>0</v>
      </c>
      <c r="BE61" s="31">
        <f>VLOOKUP($A61,'Nagradna igra-posiljke 2018'!$A$3:$CF$200,56,FALSE)</f>
        <v>0</v>
      </c>
      <c r="BF61" s="31">
        <f>VLOOKUP($A61,'Nagradna igra-posiljke 2018'!$A$3:$CF$200,57,FALSE)</f>
        <v>0</v>
      </c>
      <c r="BG61" s="31">
        <f>VLOOKUP($A61,'Nagradna igra-posiljke 2018'!$A$3:$CF$200,58,FALSE)</f>
        <v>0</v>
      </c>
      <c r="BH61" s="31">
        <f>VLOOKUP($A61,'Nagradna igra-posiljke 2018'!$A$3:$CF$200,59,FALSE)</f>
        <v>0</v>
      </c>
      <c r="BI61" s="31">
        <f>VLOOKUP($A61,'Nagradna igra-posiljke 2018'!$A$3:$CF$200,60,FALSE)</f>
        <v>0</v>
      </c>
      <c r="BJ61" s="31">
        <f>VLOOKUP($A61,'Nagradna igra-posiljke 2018'!$A$3:$CF$200,61,FALSE)</f>
        <v>0</v>
      </c>
      <c r="BK61" s="31">
        <f>VLOOKUP($A61,'Nagradna igra-posiljke 2018'!$A$3:$CF$200,62,FALSE)</f>
        <v>0</v>
      </c>
      <c r="BL61" s="31">
        <f>VLOOKUP($A61,'Nagradna igra-posiljke 2018'!$A$3:$CF$200,63,FALSE)</f>
        <v>0</v>
      </c>
      <c r="BM61" s="31">
        <f>VLOOKUP($A61,'Nagradna igra-posiljke 2018'!$A$3:$CF$200,64,FALSE)</f>
        <v>0</v>
      </c>
      <c r="BN61" s="31">
        <f>VLOOKUP($A61,'Nagradna igra-posiljke 2018'!$A$3:$CF$200,65,FALSE)</f>
        <v>0</v>
      </c>
      <c r="BO61" s="31">
        <f>VLOOKUP($A61,'Nagradna igra-posiljke 2018'!$A$3:$CF$200,66,FALSE)</f>
        <v>0</v>
      </c>
      <c r="BP61" s="31">
        <f>VLOOKUP($A61,'Nagradna igra-posiljke 2018'!$A$3:$CF$200,67,FALSE)</f>
        <v>0</v>
      </c>
      <c r="BQ61" s="31">
        <f>VLOOKUP($A61,'Nagradna igra-posiljke 2018'!$A$3:$CF$200,68,FALSE)</f>
        <v>0</v>
      </c>
      <c r="BR61" s="31">
        <f>VLOOKUP($A61,'Nagradna igra-posiljke 2018'!$A$3:$CF$200,69,FALSE)</f>
        <v>0</v>
      </c>
      <c r="BS61" s="31">
        <f>VLOOKUP($A61,'Nagradna igra-posiljke 2018'!$A$3:$CF$200,70,FALSE)</f>
        <v>0</v>
      </c>
      <c r="BT61" s="31">
        <f>VLOOKUP($A61,'Nagradna igra-posiljke 2018'!$A$3:$CF$200,71,FALSE)</f>
        <v>0</v>
      </c>
      <c r="BU61" s="31">
        <f>VLOOKUP($A61,'Nagradna igra-posiljke 2018'!$A$3:$CF$200,72,FALSE)</f>
        <v>0</v>
      </c>
      <c r="BV61" s="31">
        <f>VLOOKUP($A61,'Nagradna igra-posiljke 2018'!$A$3:$CF$200,73,FALSE)</f>
        <v>0</v>
      </c>
      <c r="BW61" s="31">
        <f>VLOOKUP($A61,'Nagradna igra-posiljke 2018'!$A$3:$CF$200,74,FALSE)</f>
        <v>0</v>
      </c>
      <c r="BX61" s="31">
        <f>VLOOKUP($A61,'Nagradna igra-posiljke 2018'!$A$3:$CF$200,75,FALSE)</f>
        <v>0</v>
      </c>
      <c r="BY61" s="31">
        <f>VLOOKUP($A61,'Nagradna igra-posiljke 2018'!$A$3:$CF$200,76,FALSE)</f>
        <v>0</v>
      </c>
      <c r="BZ61" s="31">
        <f>VLOOKUP($A61,'Nagradna igra-posiljke 2018'!$A$3:$CF$200,77,FALSE)</f>
        <v>0</v>
      </c>
      <c r="CA61" s="31">
        <f>VLOOKUP($A61,'Nagradna igra-posiljke 2018'!$A$3:$CF$200,78,FALSE)</f>
        <v>0</v>
      </c>
      <c r="CB61" s="31">
        <f>VLOOKUP($A61,'Nagradna igra-posiljke 2018'!$A$3:$CF$200,79,FALSE)</f>
        <v>0</v>
      </c>
      <c r="CC61" s="31">
        <f>VLOOKUP($A61,'Nagradna igra-posiljke 2018'!$A$3:$CF$200,80,FALSE)</f>
        <v>0</v>
      </c>
      <c r="CD61" s="31">
        <f>VLOOKUP($A61,'Nagradna igra-posiljke 2018'!$A$3:$CF$200,81,FALSE)</f>
        <v>0</v>
      </c>
      <c r="CE61" s="31">
        <f>VLOOKUP($A61,'Nagradna igra-posiljke 2018'!$A$3:$CF$200,82,FALSE)</f>
        <v>0</v>
      </c>
      <c r="CF61" s="31">
        <f>VLOOKUP($A61,'Nagradna igra-posiljke 2018'!$A$3:$CF$200,83,FALSE)</f>
        <v>0</v>
      </c>
      <c r="CG61" s="31">
        <f>VLOOKUP($A61,'Nagradna igra-posiljke 2018'!$A$3:$CF$200,84,FALSE)</f>
        <v>0</v>
      </c>
    </row>
    <row r="62" spans="1:203" s="1" customFormat="1" ht="15">
      <c r="A62" s="50">
        <v>70700</v>
      </c>
      <c r="B62" s="14" t="s">
        <v>42</v>
      </c>
      <c r="C62" s="13" t="s">
        <v>205</v>
      </c>
      <c r="D62" s="42">
        <v>14962</v>
      </c>
      <c r="E62" s="42">
        <v>62078</v>
      </c>
      <c r="F62" s="46">
        <f>E62/E$1</f>
        <v>1.3466819966592185</v>
      </c>
      <c r="G62" s="47">
        <f>D62*F62</f>
        <v>20149.056034015226</v>
      </c>
      <c r="H62" s="46">
        <f>+J62/D62</f>
        <v>4.615693089159203</v>
      </c>
      <c r="I62" s="49">
        <f>+H62/F62</f>
        <v>3.4274558512028706</v>
      </c>
      <c r="J62" s="44">
        <f>10*K62</f>
        <v>69060</v>
      </c>
      <c r="K62" s="44">
        <f>+SUM(L62:CG62)</f>
        <v>6906</v>
      </c>
      <c r="L62" s="31">
        <f>VLOOKUP(A62,'Nagradna igra-posiljke 2018'!$A$3:$W$200,11,FALSE)</f>
        <v>0</v>
      </c>
      <c r="M62" s="31">
        <f>VLOOKUP(A62,'Nagradna igra-posiljke 2018'!$A$3:$W$200,12,FALSE)</f>
        <v>0</v>
      </c>
      <c r="N62" s="31">
        <f>VLOOKUP(A62,'Nagradna igra-posiljke 2018'!$A$3:$W$200,13,FALSE)</f>
        <v>0</v>
      </c>
      <c r="O62" s="31">
        <f>VLOOKUP(A62,'Nagradna igra-posiljke 2018'!$A$3:$W$200,14,FALSE)</f>
        <v>11</v>
      </c>
      <c r="P62" s="31">
        <f>VLOOKUP(A62,'Nagradna igra-posiljke 2018'!$A$3:$W$200,15,FALSE)</f>
        <v>0</v>
      </c>
      <c r="Q62" s="31">
        <f>VLOOKUP(A62,'Nagradna igra-posiljke 2018'!$A$3:$W$200,16,FALSE)</f>
        <v>3</v>
      </c>
      <c r="R62" s="31">
        <f>VLOOKUP(A62,'Nagradna igra-posiljke 2018'!$A$3:$W$200,17,FALSE)</f>
        <v>6</v>
      </c>
      <c r="S62" s="31">
        <f>VLOOKUP(A62,'Nagradna igra-posiljke 2018'!$A$3:$W$200,18,FALSE)</f>
        <v>13</v>
      </c>
      <c r="T62" s="31">
        <f>VLOOKUP(A62,'Nagradna igra-posiljke 2018'!$A$3:$W$200,19,FALSE)</f>
        <v>0</v>
      </c>
      <c r="U62" s="31">
        <f>VLOOKUP(A62,'Nagradna igra-posiljke 2018'!$A$3:$W$200,20,FALSE)</f>
        <v>42</v>
      </c>
      <c r="V62" s="31">
        <f>VLOOKUP(A62,'Nagradna igra-posiljke 2018'!$A$3:$W$200,21,FALSE)</f>
        <v>36</v>
      </c>
      <c r="W62" s="31">
        <f>VLOOKUP(A62,'Nagradna igra-posiljke 2018'!$A$3:$W$200,22,FALSE)</f>
        <v>34</v>
      </c>
      <c r="X62" s="31">
        <f>VLOOKUP(A62,'Nagradna igra-posiljke 2018'!$A$3:$W$200,23,FALSE)</f>
        <v>0</v>
      </c>
      <c r="Y62" s="31">
        <f>VLOOKUP(A62,'Nagradna igra-posiljke 2018'!$A$3:$CF$200,24,FALSE)</f>
        <v>237</v>
      </c>
      <c r="Z62" s="31">
        <f>VLOOKUP(A62,'Nagradna igra-posiljke 2018'!$A$3:$CF$200,25,FALSE)</f>
        <v>190</v>
      </c>
      <c r="AA62" s="31">
        <f>VLOOKUP(A62,'Nagradna igra-posiljke 2018'!$A$3:$CF$200,26,FALSE)</f>
        <v>108</v>
      </c>
      <c r="AB62" s="31">
        <f>VLOOKUP(A62,'Nagradna igra-posiljke 2018'!$A$3:$CF$200,27,FALSE)</f>
        <v>92</v>
      </c>
      <c r="AC62" s="31">
        <f>VLOOKUP(A62,'Nagradna igra-posiljke 2018'!$A$3:$CF$200,28,FALSE)</f>
        <v>193</v>
      </c>
      <c r="AD62" s="31">
        <f>VLOOKUP(A62,'Nagradna igra-posiljke 2018'!$A$3:$CF$200,29,FALSE)</f>
        <v>0</v>
      </c>
      <c r="AE62" s="31">
        <f>VLOOKUP(A62,'Nagradna igra-posiljke 2018'!$A$3:$CF$200,30,FALSE)</f>
        <v>398</v>
      </c>
      <c r="AF62" s="31">
        <f>VLOOKUP(A62,'Nagradna igra-posiljke 2018'!$A$3:$CF$200,31,FALSE)</f>
        <v>288</v>
      </c>
      <c r="AG62" s="31">
        <f>VLOOKUP($A62,'Nagradna igra-posiljke 2018'!$A$3:$CF$200,32,FALSE)</f>
        <v>330</v>
      </c>
      <c r="AH62" s="31">
        <f>VLOOKUP($A62,'Nagradna igra-posiljke 2018'!$A$3:$CF$200,33,FALSE)</f>
        <v>200</v>
      </c>
      <c r="AI62" s="31">
        <f>VLOOKUP($A62,'Nagradna igra-posiljke 2018'!$A$3:$CF$200,34,FALSE)</f>
        <v>152</v>
      </c>
      <c r="AJ62" s="31">
        <f>VLOOKUP($A62,'Nagradna igra-posiljke 2018'!$A$3:$CF$200,35,FALSE)</f>
        <v>0</v>
      </c>
      <c r="AK62" s="31">
        <f>VLOOKUP($A62,'Nagradna igra-posiljke 2018'!$A$3:$CF$200,36,FALSE)</f>
        <v>219</v>
      </c>
      <c r="AL62" s="31">
        <f>VLOOKUP($A62,'Nagradna igra-posiljke 2018'!$A$3:$CF$200,37,FALSE)</f>
        <v>191</v>
      </c>
      <c r="AM62" s="31">
        <f>VLOOKUP($A62,'Nagradna igra-posiljke 2018'!$A$3:$CF$200,38,FALSE)</f>
        <v>254</v>
      </c>
      <c r="AN62" s="31">
        <f>VLOOKUP($A62,'Nagradna igra-posiljke 2018'!$A$3:$CF$200,39,FALSE)</f>
        <v>284</v>
      </c>
      <c r="AO62" s="31">
        <f>VLOOKUP($A62,'Nagradna igra-posiljke 2018'!$A$3:$CF$200,40,FALSE)</f>
        <v>225</v>
      </c>
      <c r="AP62" s="31">
        <f>VLOOKUP($A62,'Nagradna igra-posiljke 2018'!$A$3:$CF$200,41,FALSE)</f>
        <v>0</v>
      </c>
      <c r="AQ62" s="31">
        <f>VLOOKUP($A62,'Nagradna igra-posiljke 2018'!$A$3:$CF$200,42,FALSE)</f>
        <v>303</v>
      </c>
      <c r="AR62" s="31">
        <f>VLOOKUP($A62,'Nagradna igra-posiljke 2018'!$A$3:$CF$200,43,FALSE)</f>
        <v>239</v>
      </c>
      <c r="AS62" s="31">
        <f>VLOOKUP($A62,'Nagradna igra-posiljke 2018'!$A$3:$CF$200,44,FALSE)</f>
        <v>345</v>
      </c>
      <c r="AT62" s="31">
        <f>VLOOKUP($A62,'Nagradna igra-posiljke 2018'!$A$3:$CF$200,45,FALSE)</f>
        <v>400</v>
      </c>
      <c r="AU62" s="31">
        <f>VLOOKUP($A62,'Nagradna igra-posiljke 2018'!$A$3:$CF$200,46,FALSE)</f>
        <v>284</v>
      </c>
      <c r="AV62" s="31">
        <f>VLOOKUP($A62,'Nagradna igra-posiljke 2018'!$A$3:$CF$200,47,FALSE)</f>
        <v>0</v>
      </c>
      <c r="AW62" s="31">
        <f>VLOOKUP($A62,'Nagradna igra-posiljke 2018'!$A$3:$CF$200,48,FALSE)</f>
        <v>268</v>
      </c>
      <c r="AX62" s="31">
        <f>VLOOKUP($A62,'Nagradna igra-posiljke 2018'!$A$3:$CF$200,49,FALSE)</f>
        <v>230</v>
      </c>
      <c r="AY62" s="31">
        <f>VLOOKUP($A62,'Nagradna igra-posiljke 2018'!$A$3:$CF$200,50,FALSE)</f>
        <v>395</v>
      </c>
      <c r="AZ62" s="31">
        <f>VLOOKUP($A62,'Nagradna igra-posiljke 2018'!$A$3:$CF$200,51,FALSE)</f>
        <v>525</v>
      </c>
      <c r="BA62" s="31">
        <f>VLOOKUP($A62,'Nagradna igra-posiljke 2018'!$A$3:$CF$200,52,FALSE)</f>
        <v>216</v>
      </c>
      <c r="BB62" s="31">
        <f>VLOOKUP($A62,'Nagradna igra-posiljke 2018'!$A$3:$CF$200,53,FALSE)</f>
        <v>0</v>
      </c>
      <c r="BC62" s="31">
        <f>VLOOKUP($A62,'Nagradna igra-posiljke 2018'!$A$3:$CF$200,54,FALSE)</f>
        <v>195</v>
      </c>
      <c r="BD62" s="31">
        <f>VLOOKUP($A62,'Nagradna igra-posiljke 2018'!$A$3:$CF$200,55,FALSE)</f>
        <v>0</v>
      </c>
      <c r="BE62" s="31">
        <f>VLOOKUP($A62,'Nagradna igra-posiljke 2018'!$A$3:$CF$200,56,FALSE)</f>
        <v>0</v>
      </c>
      <c r="BF62" s="31">
        <f>VLOOKUP($A62,'Nagradna igra-posiljke 2018'!$A$3:$CF$200,57,FALSE)</f>
        <v>0</v>
      </c>
      <c r="BG62" s="31">
        <f>VLOOKUP($A62,'Nagradna igra-posiljke 2018'!$A$3:$CF$200,58,FALSE)</f>
        <v>0</v>
      </c>
      <c r="BH62" s="31">
        <f>VLOOKUP($A62,'Nagradna igra-posiljke 2018'!$A$3:$CF$200,59,FALSE)</f>
        <v>0</v>
      </c>
      <c r="BI62" s="31">
        <f>VLOOKUP($A62,'Nagradna igra-posiljke 2018'!$A$3:$CF$200,60,FALSE)</f>
        <v>0</v>
      </c>
      <c r="BJ62" s="31">
        <f>VLOOKUP($A62,'Nagradna igra-posiljke 2018'!$A$3:$CF$200,61,FALSE)</f>
        <v>0</v>
      </c>
      <c r="BK62" s="31">
        <f>VLOOKUP($A62,'Nagradna igra-posiljke 2018'!$A$3:$CF$200,62,FALSE)</f>
        <v>0</v>
      </c>
      <c r="BL62" s="31">
        <f>VLOOKUP($A62,'Nagradna igra-posiljke 2018'!$A$3:$CF$200,63,FALSE)</f>
        <v>0</v>
      </c>
      <c r="BM62" s="31">
        <f>VLOOKUP($A62,'Nagradna igra-posiljke 2018'!$A$3:$CF$200,64,FALSE)</f>
        <v>0</v>
      </c>
      <c r="BN62" s="31">
        <f>VLOOKUP($A62,'Nagradna igra-posiljke 2018'!$A$3:$CF$200,65,FALSE)</f>
        <v>0</v>
      </c>
      <c r="BO62" s="31">
        <f>VLOOKUP($A62,'Nagradna igra-posiljke 2018'!$A$3:$CF$200,66,FALSE)</f>
        <v>0</v>
      </c>
      <c r="BP62" s="31">
        <f>VLOOKUP($A62,'Nagradna igra-posiljke 2018'!$A$3:$CF$200,67,FALSE)</f>
        <v>0</v>
      </c>
      <c r="BQ62" s="31">
        <f>VLOOKUP($A62,'Nagradna igra-posiljke 2018'!$A$3:$CF$200,68,FALSE)</f>
        <v>0</v>
      </c>
      <c r="BR62" s="31">
        <f>VLOOKUP($A62,'Nagradna igra-posiljke 2018'!$A$3:$CF$200,69,FALSE)</f>
        <v>0</v>
      </c>
      <c r="BS62" s="31">
        <f>VLOOKUP($A62,'Nagradna igra-posiljke 2018'!$A$3:$CF$200,70,FALSE)</f>
        <v>0</v>
      </c>
      <c r="BT62" s="31">
        <f>VLOOKUP($A62,'Nagradna igra-posiljke 2018'!$A$3:$CF$200,71,FALSE)</f>
        <v>0</v>
      </c>
      <c r="BU62" s="31">
        <f>VLOOKUP($A62,'Nagradna igra-posiljke 2018'!$A$3:$CF$200,72,FALSE)</f>
        <v>0</v>
      </c>
      <c r="BV62" s="31">
        <f>VLOOKUP($A62,'Nagradna igra-posiljke 2018'!$A$3:$CF$200,73,FALSE)</f>
        <v>0</v>
      </c>
      <c r="BW62" s="31">
        <f>VLOOKUP($A62,'Nagradna igra-posiljke 2018'!$A$3:$CF$200,74,FALSE)</f>
        <v>0</v>
      </c>
      <c r="BX62" s="31">
        <f>VLOOKUP($A62,'Nagradna igra-posiljke 2018'!$A$3:$CF$200,75,FALSE)</f>
        <v>0</v>
      </c>
      <c r="BY62" s="31">
        <f>VLOOKUP($A62,'Nagradna igra-posiljke 2018'!$A$3:$CF$200,76,FALSE)</f>
        <v>0</v>
      </c>
      <c r="BZ62" s="31">
        <f>VLOOKUP($A62,'Nagradna igra-posiljke 2018'!$A$3:$CF$200,77,FALSE)</f>
        <v>0</v>
      </c>
      <c r="CA62" s="31">
        <f>VLOOKUP($A62,'Nagradna igra-posiljke 2018'!$A$3:$CF$200,78,FALSE)</f>
        <v>0</v>
      </c>
      <c r="CB62" s="31">
        <f>VLOOKUP($A62,'Nagradna igra-posiljke 2018'!$A$3:$CF$200,79,FALSE)</f>
        <v>0</v>
      </c>
      <c r="CC62" s="31">
        <f>VLOOKUP($A62,'Nagradna igra-posiljke 2018'!$A$3:$CF$200,80,FALSE)</f>
        <v>0</v>
      </c>
      <c r="CD62" s="31">
        <f>VLOOKUP($A62,'Nagradna igra-posiljke 2018'!$A$3:$CF$200,81,FALSE)</f>
        <v>0</v>
      </c>
      <c r="CE62" s="31">
        <f>VLOOKUP($A62,'Nagradna igra-posiljke 2018'!$A$3:$CF$200,82,FALSE)</f>
        <v>0</v>
      </c>
      <c r="CF62" s="31">
        <f>VLOOKUP($A62,'Nagradna igra-posiljke 2018'!$A$3:$CF$200,83,FALSE)</f>
        <v>0</v>
      </c>
      <c r="CG62" s="31">
        <f>VLOOKUP($A62,'Nagradna igra-posiljke 2018'!$A$3:$CF$200,84,FALSE)</f>
        <v>0</v>
      </c>
    </row>
    <row r="63" spans="1:203" s="1" customFormat="1" ht="13.5" customHeight="1">
      <c r="A63" s="50">
        <v>70823</v>
      </c>
      <c r="B63" s="14" t="s">
        <v>92</v>
      </c>
      <c r="C63" s="13" t="s">
        <v>205</v>
      </c>
      <c r="D63" s="42">
        <v>13301</v>
      </c>
      <c r="E63" s="42">
        <v>33301</v>
      </c>
      <c r="F63" s="46">
        <f>E63/E$1</f>
        <v>0.72241143675293407</v>
      </c>
      <c r="G63" s="47">
        <f>D63*F63</f>
        <v>9608.7945202507763</v>
      </c>
      <c r="H63" s="46">
        <f>+J63/D63</f>
        <v>2.2269002330651833</v>
      </c>
      <c r="I63" s="49">
        <f>+H63/F63</f>
        <v>3.0825927162429281</v>
      </c>
      <c r="J63" s="44">
        <f>10*K63</f>
        <v>29620</v>
      </c>
      <c r="K63" s="44">
        <f>+SUM(L63:CG63)</f>
        <v>2962</v>
      </c>
      <c r="L63" s="31">
        <f>VLOOKUP(A63,'Nagradna igra-posiljke 2018'!$A$3:$W$200,11,FALSE)</f>
        <v>0</v>
      </c>
      <c r="M63" s="31">
        <f>VLOOKUP(A63,'Nagradna igra-posiljke 2018'!$A$3:$W$200,12,FALSE)</f>
        <v>1</v>
      </c>
      <c r="N63" s="31">
        <f>VLOOKUP(A63,'Nagradna igra-posiljke 2018'!$A$3:$W$200,13,FALSE)</f>
        <v>0</v>
      </c>
      <c r="O63" s="31">
        <f>VLOOKUP(A63,'Nagradna igra-posiljke 2018'!$A$3:$W$200,14,FALSE)</f>
        <v>0</v>
      </c>
      <c r="P63" s="31">
        <f>VLOOKUP(A63,'Nagradna igra-posiljke 2018'!$A$3:$W$200,15,FALSE)</f>
        <v>0</v>
      </c>
      <c r="Q63" s="31">
        <f>VLOOKUP(A63,'Nagradna igra-posiljke 2018'!$A$3:$W$200,16,FALSE)</f>
        <v>6</v>
      </c>
      <c r="R63" s="31">
        <f>VLOOKUP(A63,'Nagradna igra-posiljke 2018'!$A$3:$W$200,17,FALSE)</f>
        <v>2</v>
      </c>
      <c r="S63" s="31">
        <f>VLOOKUP(A63,'Nagradna igra-posiljke 2018'!$A$3:$W$200,18,FALSE)</f>
        <v>7</v>
      </c>
      <c r="T63" s="31">
        <f>VLOOKUP(A63,'Nagradna igra-posiljke 2018'!$A$3:$W$200,19,FALSE)</f>
        <v>17</v>
      </c>
      <c r="U63" s="31">
        <f>VLOOKUP(A63,'Nagradna igra-posiljke 2018'!$A$3:$W$200,20,FALSE)</f>
        <v>14</v>
      </c>
      <c r="V63" s="31">
        <f>VLOOKUP(A63,'Nagradna igra-posiljke 2018'!$A$3:$W$200,21,FALSE)</f>
        <v>35</v>
      </c>
      <c r="W63" s="31">
        <f>VLOOKUP(A63,'Nagradna igra-posiljke 2018'!$A$3:$W$200,22,FALSE)</f>
        <v>16</v>
      </c>
      <c r="X63" s="31">
        <f>VLOOKUP(A63,'Nagradna igra-posiljke 2018'!$A$3:$W$200,23,FALSE)</f>
        <v>6</v>
      </c>
      <c r="Y63" s="31">
        <f>VLOOKUP(A63,'Nagradna igra-posiljke 2018'!$A$3:$CF$200,24,FALSE)</f>
        <v>64</v>
      </c>
      <c r="Z63" s="31">
        <f>VLOOKUP(A63,'Nagradna igra-posiljke 2018'!$A$3:$CF$200,25,FALSE)</f>
        <v>51</v>
      </c>
      <c r="AA63" s="31">
        <f>VLOOKUP(A63,'Nagradna igra-posiljke 2018'!$A$3:$CF$200,26,FALSE)</f>
        <v>67</v>
      </c>
      <c r="AB63" s="31">
        <f>VLOOKUP(A63,'Nagradna igra-posiljke 2018'!$A$3:$CF$200,27,FALSE)</f>
        <v>46</v>
      </c>
      <c r="AC63" s="31">
        <f>VLOOKUP(A63,'Nagradna igra-posiljke 2018'!$A$3:$CF$200,28,FALSE)</f>
        <v>51</v>
      </c>
      <c r="AD63" s="31">
        <f>VLOOKUP(A63,'Nagradna igra-posiljke 2018'!$A$3:$CF$200,29,FALSE)</f>
        <v>38</v>
      </c>
      <c r="AE63" s="31">
        <f>VLOOKUP(A63,'Nagradna igra-posiljke 2018'!$A$3:$CF$200,30,FALSE)</f>
        <v>121</v>
      </c>
      <c r="AF63" s="31">
        <f>VLOOKUP(A63,'Nagradna igra-posiljke 2018'!$A$3:$CF$200,31,FALSE)</f>
        <v>101</v>
      </c>
      <c r="AG63" s="31">
        <f>VLOOKUP($A63,'Nagradna igra-posiljke 2018'!$A$3:$CF$200,32,FALSE)</f>
        <v>157</v>
      </c>
      <c r="AH63" s="31">
        <f>VLOOKUP($A63,'Nagradna igra-posiljke 2018'!$A$3:$CF$200,33,FALSE)</f>
        <v>114</v>
      </c>
      <c r="AI63" s="31">
        <f>VLOOKUP($A63,'Nagradna igra-posiljke 2018'!$A$3:$CF$200,34,FALSE)</f>
        <v>66</v>
      </c>
      <c r="AJ63" s="31">
        <f>VLOOKUP($A63,'Nagradna igra-posiljke 2018'!$A$3:$CF$200,35,FALSE)</f>
        <v>3</v>
      </c>
      <c r="AK63" s="31">
        <f>VLOOKUP($A63,'Nagradna igra-posiljke 2018'!$A$3:$CF$200,36,FALSE)</f>
        <v>83</v>
      </c>
      <c r="AL63" s="31">
        <f>VLOOKUP($A63,'Nagradna igra-posiljke 2018'!$A$3:$CF$200,37,FALSE)</f>
        <v>70</v>
      </c>
      <c r="AM63" s="31">
        <f>VLOOKUP($A63,'Nagradna igra-posiljke 2018'!$A$3:$CF$200,38,FALSE)</f>
        <v>80</v>
      </c>
      <c r="AN63" s="31">
        <f>VLOOKUP($A63,'Nagradna igra-posiljke 2018'!$A$3:$CF$200,39,FALSE)</f>
        <v>114</v>
      </c>
      <c r="AO63" s="31">
        <f>VLOOKUP($A63,'Nagradna igra-posiljke 2018'!$A$3:$CF$200,40,FALSE)</f>
        <v>126</v>
      </c>
      <c r="AP63" s="31">
        <f>VLOOKUP($A63,'Nagradna igra-posiljke 2018'!$A$3:$CF$200,41,FALSE)</f>
        <v>12</v>
      </c>
      <c r="AQ63" s="31">
        <f>VLOOKUP($A63,'Nagradna igra-posiljke 2018'!$A$3:$CF$200,42,FALSE)</f>
        <v>104</v>
      </c>
      <c r="AR63" s="31">
        <f>VLOOKUP($A63,'Nagradna igra-posiljke 2018'!$A$3:$CF$200,43,FALSE)</f>
        <v>100</v>
      </c>
      <c r="AS63" s="31">
        <f>VLOOKUP($A63,'Nagradna igra-posiljke 2018'!$A$3:$CF$200,44,FALSE)</f>
        <v>202</v>
      </c>
      <c r="AT63" s="31">
        <f>VLOOKUP($A63,'Nagradna igra-posiljke 2018'!$A$3:$CF$200,45,FALSE)</f>
        <v>234</v>
      </c>
      <c r="AU63" s="31">
        <f>VLOOKUP($A63,'Nagradna igra-posiljke 2018'!$A$3:$CF$200,46,FALSE)</f>
        <v>92</v>
      </c>
      <c r="AV63" s="31">
        <f>VLOOKUP($A63,'Nagradna igra-posiljke 2018'!$A$3:$CF$200,47,FALSE)</f>
        <v>0</v>
      </c>
      <c r="AW63" s="31">
        <f>VLOOKUP($A63,'Nagradna igra-posiljke 2018'!$A$3:$CF$200,48,FALSE)</f>
        <v>107</v>
      </c>
      <c r="AX63" s="31">
        <f>VLOOKUP($A63,'Nagradna igra-posiljke 2018'!$A$3:$CF$200,49,FALSE)</f>
        <v>144</v>
      </c>
      <c r="AY63" s="31">
        <f>VLOOKUP($A63,'Nagradna igra-posiljke 2018'!$A$3:$CF$200,50,FALSE)</f>
        <v>163</v>
      </c>
      <c r="AZ63" s="31">
        <f>VLOOKUP($A63,'Nagradna igra-posiljke 2018'!$A$3:$CF$200,51,FALSE)</f>
        <v>166</v>
      </c>
      <c r="BA63" s="31">
        <f>VLOOKUP($A63,'Nagradna igra-posiljke 2018'!$A$3:$CF$200,52,FALSE)</f>
        <v>100</v>
      </c>
      <c r="BB63" s="31">
        <f>VLOOKUP($A63,'Nagradna igra-posiljke 2018'!$A$3:$CF$200,53,FALSE)</f>
        <v>8</v>
      </c>
      <c r="BC63" s="31">
        <f>VLOOKUP($A63,'Nagradna igra-posiljke 2018'!$A$3:$CF$200,54,FALSE)</f>
        <v>74</v>
      </c>
      <c r="BD63" s="31">
        <f>VLOOKUP($A63,'Nagradna igra-posiljke 2018'!$A$3:$CF$200,55,FALSE)</f>
        <v>0</v>
      </c>
      <c r="BE63" s="31">
        <f>VLOOKUP($A63,'Nagradna igra-posiljke 2018'!$A$3:$CF$200,56,FALSE)</f>
        <v>0</v>
      </c>
      <c r="BF63" s="31">
        <f>VLOOKUP($A63,'Nagradna igra-posiljke 2018'!$A$3:$CF$200,57,FALSE)</f>
        <v>0</v>
      </c>
      <c r="BG63" s="31">
        <f>VLOOKUP($A63,'Nagradna igra-posiljke 2018'!$A$3:$CF$200,58,FALSE)</f>
        <v>0</v>
      </c>
      <c r="BH63" s="31">
        <f>VLOOKUP($A63,'Nagradna igra-posiljke 2018'!$A$3:$CF$200,59,FALSE)</f>
        <v>0</v>
      </c>
      <c r="BI63" s="31">
        <f>VLOOKUP($A63,'Nagradna igra-posiljke 2018'!$A$3:$CF$200,60,FALSE)</f>
        <v>0</v>
      </c>
      <c r="BJ63" s="31">
        <f>VLOOKUP($A63,'Nagradna igra-posiljke 2018'!$A$3:$CF$200,61,FALSE)</f>
        <v>0</v>
      </c>
      <c r="BK63" s="31">
        <f>VLOOKUP($A63,'Nagradna igra-posiljke 2018'!$A$3:$CF$200,62,FALSE)</f>
        <v>0</v>
      </c>
      <c r="BL63" s="31">
        <f>VLOOKUP($A63,'Nagradna igra-posiljke 2018'!$A$3:$CF$200,63,FALSE)</f>
        <v>0</v>
      </c>
      <c r="BM63" s="31">
        <f>VLOOKUP($A63,'Nagradna igra-posiljke 2018'!$A$3:$CF$200,64,FALSE)</f>
        <v>0</v>
      </c>
      <c r="BN63" s="31">
        <f>VLOOKUP($A63,'Nagradna igra-posiljke 2018'!$A$3:$CF$200,65,FALSE)</f>
        <v>0</v>
      </c>
      <c r="BO63" s="31">
        <f>VLOOKUP($A63,'Nagradna igra-posiljke 2018'!$A$3:$CF$200,66,FALSE)</f>
        <v>0</v>
      </c>
      <c r="BP63" s="31">
        <f>VLOOKUP($A63,'Nagradna igra-posiljke 2018'!$A$3:$CF$200,67,FALSE)</f>
        <v>0</v>
      </c>
      <c r="BQ63" s="31">
        <f>VLOOKUP($A63,'Nagradna igra-posiljke 2018'!$A$3:$CF$200,68,FALSE)</f>
        <v>0</v>
      </c>
      <c r="BR63" s="31">
        <f>VLOOKUP($A63,'Nagradna igra-posiljke 2018'!$A$3:$CF$200,69,FALSE)</f>
        <v>0</v>
      </c>
      <c r="BS63" s="31">
        <f>VLOOKUP($A63,'Nagradna igra-posiljke 2018'!$A$3:$CF$200,70,FALSE)</f>
        <v>0</v>
      </c>
      <c r="BT63" s="31">
        <f>VLOOKUP($A63,'Nagradna igra-posiljke 2018'!$A$3:$CF$200,71,FALSE)</f>
        <v>0</v>
      </c>
      <c r="BU63" s="31">
        <f>VLOOKUP($A63,'Nagradna igra-posiljke 2018'!$A$3:$CF$200,72,FALSE)</f>
        <v>0</v>
      </c>
      <c r="BV63" s="31">
        <f>VLOOKUP($A63,'Nagradna igra-posiljke 2018'!$A$3:$CF$200,73,FALSE)</f>
        <v>0</v>
      </c>
      <c r="BW63" s="31">
        <f>VLOOKUP($A63,'Nagradna igra-posiljke 2018'!$A$3:$CF$200,74,FALSE)</f>
        <v>0</v>
      </c>
      <c r="BX63" s="31">
        <f>VLOOKUP($A63,'Nagradna igra-posiljke 2018'!$A$3:$CF$200,75,FALSE)</f>
        <v>0</v>
      </c>
      <c r="BY63" s="31">
        <f>VLOOKUP($A63,'Nagradna igra-posiljke 2018'!$A$3:$CF$200,76,FALSE)</f>
        <v>0</v>
      </c>
      <c r="BZ63" s="31">
        <f>VLOOKUP($A63,'Nagradna igra-posiljke 2018'!$A$3:$CF$200,77,FALSE)</f>
        <v>0</v>
      </c>
      <c r="CA63" s="31">
        <f>VLOOKUP($A63,'Nagradna igra-posiljke 2018'!$A$3:$CF$200,78,FALSE)</f>
        <v>0</v>
      </c>
      <c r="CB63" s="31">
        <f>VLOOKUP($A63,'Nagradna igra-posiljke 2018'!$A$3:$CF$200,79,FALSE)</f>
        <v>0</v>
      </c>
      <c r="CC63" s="31">
        <f>VLOOKUP($A63,'Nagradna igra-posiljke 2018'!$A$3:$CF$200,80,FALSE)</f>
        <v>0</v>
      </c>
      <c r="CD63" s="31">
        <f>VLOOKUP($A63,'Nagradna igra-posiljke 2018'!$A$3:$CF$200,81,FALSE)</f>
        <v>0</v>
      </c>
      <c r="CE63" s="31">
        <f>VLOOKUP($A63,'Nagradna igra-posiljke 2018'!$A$3:$CF$200,82,FALSE)</f>
        <v>0</v>
      </c>
      <c r="CF63" s="31">
        <f>VLOOKUP($A63,'Nagradna igra-posiljke 2018'!$A$3:$CF$200,83,FALSE)</f>
        <v>0</v>
      </c>
      <c r="CG63" s="31">
        <f>VLOOKUP($A63,'Nagradna igra-posiljke 2018'!$A$3:$CF$200,84,FALSE)</f>
        <v>0</v>
      </c>
    </row>
    <row r="64" spans="1:203" s="1" customFormat="1" ht="13.5" customHeight="1">
      <c r="A64" s="50">
        <v>90352</v>
      </c>
      <c r="B64" s="14" t="s">
        <v>114</v>
      </c>
      <c r="C64" s="13" t="s">
        <v>205</v>
      </c>
      <c r="D64" s="48">
        <v>7341</v>
      </c>
      <c r="E64" s="47">
        <f>+'NE BRISATI'!CC20</f>
        <v>53465.371969295615</v>
      </c>
      <c r="F64" s="46">
        <f>E64/E$1</f>
        <v>1.1598449350130293</v>
      </c>
      <c r="G64" s="47">
        <f>D64*F64</f>
        <v>8514.4216679306483</v>
      </c>
      <c r="H64" s="46">
        <f>+J64/D64</f>
        <v>0.29287563002315758</v>
      </c>
      <c r="I64" s="49">
        <f>+H64/F64</f>
        <v>0.25251274647318911</v>
      </c>
      <c r="J64" s="44">
        <f>10*K64</f>
        <v>2150</v>
      </c>
      <c r="K64" s="44">
        <f>+SUM(L64:CG64)</f>
        <v>215</v>
      </c>
      <c r="L64" s="31">
        <f>VLOOKUP(A64,'Nagradna igra-posiljke 2018'!$A$3:$W$200,11,FALSE)</f>
        <v>0</v>
      </c>
      <c r="M64" s="31">
        <f>VLOOKUP(A64,'Nagradna igra-posiljke 2018'!$A$3:$W$200,12,FALSE)</f>
        <v>0</v>
      </c>
      <c r="N64" s="31">
        <f>VLOOKUP(A64,'Nagradna igra-posiljke 2018'!$A$3:$W$200,13,FALSE)</f>
        <v>0</v>
      </c>
      <c r="O64" s="31">
        <f>VLOOKUP(A64,'Nagradna igra-posiljke 2018'!$A$3:$W$200,14,FALSE)</f>
        <v>0</v>
      </c>
      <c r="P64" s="31">
        <f>VLOOKUP(A64,'Nagradna igra-posiljke 2018'!$A$3:$W$200,15,FALSE)</f>
        <v>0</v>
      </c>
      <c r="Q64" s="31">
        <f>VLOOKUP(A64,'Nagradna igra-posiljke 2018'!$A$3:$W$200,16,FALSE)</f>
        <v>0</v>
      </c>
      <c r="R64" s="31">
        <f>VLOOKUP(A64,'Nagradna igra-posiljke 2018'!$A$3:$W$200,17,FALSE)</f>
        <v>0</v>
      </c>
      <c r="S64" s="31">
        <f>VLOOKUP(A64,'Nagradna igra-posiljke 2018'!$A$3:$W$200,18,FALSE)</f>
        <v>0</v>
      </c>
      <c r="T64" s="31">
        <f>VLOOKUP(A64,'Nagradna igra-posiljke 2018'!$A$3:$W$200,19,FALSE)</f>
        <v>0</v>
      </c>
      <c r="U64" s="31">
        <f>VLOOKUP(A64,'Nagradna igra-posiljke 2018'!$A$3:$W$200,20,FALSE)</f>
        <v>1</v>
      </c>
      <c r="V64" s="31">
        <f>VLOOKUP(A64,'Nagradna igra-posiljke 2018'!$A$3:$W$200,21,FALSE)</f>
        <v>1</v>
      </c>
      <c r="W64" s="31">
        <f>VLOOKUP(A64,'Nagradna igra-posiljke 2018'!$A$3:$W$200,22,FALSE)</f>
        <v>9</v>
      </c>
      <c r="X64" s="31">
        <f>VLOOKUP(A64,'Nagradna igra-posiljke 2018'!$A$3:$W$200,23,FALSE)</f>
        <v>1</v>
      </c>
      <c r="Y64" s="31">
        <f>VLOOKUP(A64,'Nagradna igra-posiljke 2018'!$A$3:$CF$200,24,FALSE)</f>
        <v>10</v>
      </c>
      <c r="Z64" s="31">
        <f>VLOOKUP(A64,'Nagradna igra-posiljke 2018'!$A$3:$CF$200,25,FALSE)</f>
        <v>6</v>
      </c>
      <c r="AA64" s="31">
        <f>VLOOKUP(A64,'Nagradna igra-posiljke 2018'!$A$3:$CF$200,26,FALSE)</f>
        <v>9</v>
      </c>
      <c r="AB64" s="31">
        <f>VLOOKUP(A64,'Nagradna igra-posiljke 2018'!$A$3:$CF$200,27,FALSE)</f>
        <v>10</v>
      </c>
      <c r="AC64" s="31">
        <f>VLOOKUP(A64,'Nagradna igra-posiljke 2018'!$A$3:$CF$200,28,FALSE)</f>
        <v>10</v>
      </c>
      <c r="AD64" s="31">
        <f>VLOOKUP(A64,'Nagradna igra-posiljke 2018'!$A$3:$CF$200,29,FALSE)</f>
        <v>3</v>
      </c>
      <c r="AE64" s="31">
        <f>VLOOKUP(A64,'Nagradna igra-posiljke 2018'!$A$3:$CF$200,30,FALSE)</f>
        <v>9</v>
      </c>
      <c r="AF64" s="31">
        <f>VLOOKUP(A64,'Nagradna igra-posiljke 2018'!$A$3:$CF$200,31,FALSE)</f>
        <v>3</v>
      </c>
      <c r="AG64" s="31">
        <f>VLOOKUP($A64,'Nagradna igra-posiljke 2018'!$A$3:$CF$200,32,FALSE)</f>
        <v>5</v>
      </c>
      <c r="AH64" s="31">
        <f>VLOOKUP($A64,'Nagradna igra-posiljke 2018'!$A$3:$CF$200,33,FALSE)</f>
        <v>9</v>
      </c>
      <c r="AI64" s="31">
        <f>VLOOKUP($A64,'Nagradna igra-posiljke 2018'!$A$3:$CF$200,34,FALSE)</f>
        <v>1</v>
      </c>
      <c r="AJ64" s="31">
        <f>VLOOKUP($A64,'Nagradna igra-posiljke 2018'!$A$3:$CF$200,35,FALSE)</f>
        <v>0</v>
      </c>
      <c r="AK64" s="31">
        <f>VLOOKUP($A64,'Nagradna igra-posiljke 2018'!$A$3:$CF$200,36,FALSE)</f>
        <v>1</v>
      </c>
      <c r="AL64" s="31">
        <f>VLOOKUP($A64,'Nagradna igra-posiljke 2018'!$A$3:$CF$200,37,FALSE)</f>
        <v>2</v>
      </c>
      <c r="AM64" s="31">
        <f>VLOOKUP($A64,'Nagradna igra-posiljke 2018'!$A$3:$CF$200,38,FALSE)</f>
        <v>5</v>
      </c>
      <c r="AN64" s="31">
        <f>VLOOKUP($A64,'Nagradna igra-posiljke 2018'!$A$3:$CF$200,39,FALSE)</f>
        <v>5</v>
      </c>
      <c r="AO64" s="31">
        <f>VLOOKUP($A64,'Nagradna igra-posiljke 2018'!$A$3:$CF$200,40,FALSE)</f>
        <v>0</v>
      </c>
      <c r="AP64" s="31">
        <f>VLOOKUP($A64,'Nagradna igra-posiljke 2018'!$A$3:$CF$200,41,FALSE)</f>
        <v>0</v>
      </c>
      <c r="AQ64" s="31">
        <f>VLOOKUP($A64,'Nagradna igra-posiljke 2018'!$A$3:$CF$200,42,FALSE)</f>
        <v>19</v>
      </c>
      <c r="AR64" s="31">
        <f>VLOOKUP($A64,'Nagradna igra-posiljke 2018'!$A$3:$CF$200,43,FALSE)</f>
        <v>22</v>
      </c>
      <c r="AS64" s="31">
        <f>VLOOKUP($A64,'Nagradna igra-posiljke 2018'!$A$3:$CF$200,44,FALSE)</f>
        <v>5</v>
      </c>
      <c r="AT64" s="31">
        <f>VLOOKUP($A64,'Nagradna igra-posiljke 2018'!$A$3:$CF$200,45,FALSE)</f>
        <v>19</v>
      </c>
      <c r="AU64" s="31">
        <f>VLOOKUP($A64,'Nagradna igra-posiljke 2018'!$A$3:$CF$200,46,FALSE)</f>
        <v>1</v>
      </c>
      <c r="AV64" s="31">
        <f>VLOOKUP($A64,'Nagradna igra-posiljke 2018'!$A$3:$CF$200,47,FALSE)</f>
        <v>0</v>
      </c>
      <c r="AW64" s="31">
        <f>VLOOKUP($A64,'Nagradna igra-posiljke 2018'!$A$3:$CF$200,48,FALSE)</f>
        <v>0</v>
      </c>
      <c r="AX64" s="31">
        <f>VLOOKUP($A64,'Nagradna igra-posiljke 2018'!$A$3:$CF$200,49,FALSE)</f>
        <v>0</v>
      </c>
      <c r="AY64" s="31">
        <f>VLOOKUP($A64,'Nagradna igra-posiljke 2018'!$A$3:$CF$200,50,FALSE)</f>
        <v>16</v>
      </c>
      <c r="AZ64" s="31">
        <f>VLOOKUP($A64,'Nagradna igra-posiljke 2018'!$A$3:$CF$200,51,FALSE)</f>
        <v>10</v>
      </c>
      <c r="BA64" s="31">
        <f>VLOOKUP($A64,'Nagradna igra-posiljke 2018'!$A$3:$CF$200,52,FALSE)</f>
        <v>4</v>
      </c>
      <c r="BB64" s="31">
        <f>VLOOKUP($A64,'Nagradna igra-posiljke 2018'!$A$3:$CF$200,53,FALSE)</f>
        <v>7</v>
      </c>
      <c r="BC64" s="31">
        <f>VLOOKUP($A64,'Nagradna igra-posiljke 2018'!$A$3:$CF$200,54,FALSE)</f>
        <v>12</v>
      </c>
      <c r="BD64" s="31">
        <f>VLOOKUP($A64,'Nagradna igra-posiljke 2018'!$A$3:$CF$200,55,FALSE)</f>
        <v>0</v>
      </c>
      <c r="BE64" s="31">
        <f>VLOOKUP($A64,'Nagradna igra-posiljke 2018'!$A$3:$CF$200,56,FALSE)</f>
        <v>0</v>
      </c>
      <c r="BF64" s="31">
        <f>VLOOKUP($A64,'Nagradna igra-posiljke 2018'!$A$3:$CF$200,57,FALSE)</f>
        <v>0</v>
      </c>
      <c r="BG64" s="31">
        <f>VLOOKUP($A64,'Nagradna igra-posiljke 2018'!$A$3:$CF$200,58,FALSE)</f>
        <v>0</v>
      </c>
      <c r="BH64" s="31">
        <f>VLOOKUP($A64,'Nagradna igra-posiljke 2018'!$A$3:$CF$200,59,FALSE)</f>
        <v>0</v>
      </c>
      <c r="BI64" s="31">
        <f>VLOOKUP($A64,'Nagradna igra-posiljke 2018'!$A$3:$CF$200,60,FALSE)</f>
        <v>0</v>
      </c>
      <c r="BJ64" s="31">
        <f>VLOOKUP($A64,'Nagradna igra-posiljke 2018'!$A$3:$CF$200,61,FALSE)</f>
        <v>0</v>
      </c>
      <c r="BK64" s="31">
        <f>VLOOKUP($A64,'Nagradna igra-posiljke 2018'!$A$3:$CF$200,62,FALSE)</f>
        <v>0</v>
      </c>
      <c r="BL64" s="31">
        <f>VLOOKUP($A64,'Nagradna igra-posiljke 2018'!$A$3:$CF$200,63,FALSE)</f>
        <v>0</v>
      </c>
      <c r="BM64" s="31">
        <f>VLOOKUP($A64,'Nagradna igra-posiljke 2018'!$A$3:$CF$200,64,FALSE)</f>
        <v>0</v>
      </c>
      <c r="BN64" s="31">
        <f>VLOOKUP($A64,'Nagradna igra-posiljke 2018'!$A$3:$CF$200,65,FALSE)</f>
        <v>0</v>
      </c>
      <c r="BO64" s="31">
        <f>VLOOKUP($A64,'Nagradna igra-posiljke 2018'!$A$3:$CF$200,66,FALSE)</f>
        <v>0</v>
      </c>
      <c r="BP64" s="31">
        <f>VLOOKUP($A64,'Nagradna igra-posiljke 2018'!$A$3:$CF$200,67,FALSE)</f>
        <v>0</v>
      </c>
      <c r="BQ64" s="31">
        <f>VLOOKUP($A64,'Nagradna igra-posiljke 2018'!$A$3:$CF$200,68,FALSE)</f>
        <v>0</v>
      </c>
      <c r="BR64" s="31">
        <f>VLOOKUP($A64,'Nagradna igra-posiljke 2018'!$A$3:$CF$200,69,FALSE)</f>
        <v>0</v>
      </c>
      <c r="BS64" s="31">
        <f>VLOOKUP($A64,'Nagradna igra-posiljke 2018'!$A$3:$CF$200,70,FALSE)</f>
        <v>0</v>
      </c>
      <c r="BT64" s="31">
        <f>VLOOKUP($A64,'Nagradna igra-posiljke 2018'!$A$3:$CF$200,71,FALSE)</f>
        <v>0</v>
      </c>
      <c r="BU64" s="31">
        <f>VLOOKUP($A64,'Nagradna igra-posiljke 2018'!$A$3:$CF$200,72,FALSE)</f>
        <v>0</v>
      </c>
      <c r="BV64" s="31">
        <f>VLOOKUP($A64,'Nagradna igra-posiljke 2018'!$A$3:$CF$200,73,FALSE)</f>
        <v>0</v>
      </c>
      <c r="BW64" s="31">
        <f>VLOOKUP($A64,'Nagradna igra-posiljke 2018'!$A$3:$CF$200,74,FALSE)</f>
        <v>0</v>
      </c>
      <c r="BX64" s="31">
        <f>VLOOKUP($A64,'Nagradna igra-posiljke 2018'!$A$3:$CF$200,75,FALSE)</f>
        <v>0</v>
      </c>
      <c r="BY64" s="31">
        <f>VLOOKUP($A64,'Nagradna igra-posiljke 2018'!$A$3:$CF$200,76,FALSE)</f>
        <v>0</v>
      </c>
      <c r="BZ64" s="31">
        <f>VLOOKUP($A64,'Nagradna igra-posiljke 2018'!$A$3:$CF$200,77,FALSE)</f>
        <v>0</v>
      </c>
      <c r="CA64" s="31">
        <f>VLOOKUP($A64,'Nagradna igra-posiljke 2018'!$A$3:$CF$200,78,FALSE)</f>
        <v>0</v>
      </c>
      <c r="CB64" s="31">
        <f>VLOOKUP($A64,'Nagradna igra-posiljke 2018'!$A$3:$CF$200,79,FALSE)</f>
        <v>0</v>
      </c>
      <c r="CC64" s="31">
        <f>VLOOKUP($A64,'Nagradna igra-posiljke 2018'!$A$3:$CF$200,80,FALSE)</f>
        <v>0</v>
      </c>
      <c r="CD64" s="31">
        <f>VLOOKUP($A64,'Nagradna igra-posiljke 2018'!$A$3:$CF$200,81,FALSE)</f>
        <v>0</v>
      </c>
      <c r="CE64" s="31">
        <f>VLOOKUP($A64,'Nagradna igra-posiljke 2018'!$A$3:$CF$200,82,FALSE)</f>
        <v>0</v>
      </c>
      <c r="CF64" s="31">
        <f>VLOOKUP($A64,'Nagradna igra-posiljke 2018'!$A$3:$CF$200,83,FALSE)</f>
        <v>0</v>
      </c>
      <c r="CG64" s="31">
        <f>VLOOKUP($A64,'Nagradna igra-posiljke 2018'!$A$3:$CF$200,84,FALSE)</f>
        <v>0</v>
      </c>
    </row>
    <row r="65" spans="1:85" s="1" customFormat="1" ht="15">
      <c r="A65" s="50">
        <v>90158</v>
      </c>
      <c r="B65" s="14" t="s">
        <v>116</v>
      </c>
      <c r="C65" s="13" t="s">
        <v>205</v>
      </c>
      <c r="D65" s="48">
        <v>13515</v>
      </c>
      <c r="E65" s="47">
        <f>+'NE BRISATI'!CC22</f>
        <v>51163.008922715482</v>
      </c>
      <c r="F65" s="46">
        <f>E65/E$1</f>
        <v>1.1098988854527514</v>
      </c>
      <c r="G65" s="47">
        <f>D65*F65</f>
        <v>15000.283436893935</v>
      </c>
      <c r="H65" s="46">
        <f>+J65/D65</f>
        <v>0.13244543100258971</v>
      </c>
      <c r="I65" s="49">
        <f>+H65/F65</f>
        <v>0.11933107847798441</v>
      </c>
      <c r="J65" s="44">
        <f>10*K65</f>
        <v>1790</v>
      </c>
      <c r="K65" s="44">
        <f>+SUM(L65:CG65)</f>
        <v>179</v>
      </c>
      <c r="L65" s="31">
        <f>VLOOKUP(A65,'Nagradna igra-posiljke 2018'!$A$3:$W$200,11,FALSE)</f>
        <v>0</v>
      </c>
      <c r="M65" s="31">
        <f>VLOOKUP(A65,'Nagradna igra-posiljke 2018'!$A$3:$W$200,12,FALSE)</f>
        <v>0</v>
      </c>
      <c r="N65" s="31">
        <f>VLOOKUP(A65,'Nagradna igra-posiljke 2018'!$A$3:$W$200,13,FALSE)</f>
        <v>0</v>
      </c>
      <c r="O65" s="31">
        <f>VLOOKUP(A65,'Nagradna igra-posiljke 2018'!$A$3:$W$200,14,FALSE)</f>
        <v>0</v>
      </c>
      <c r="P65" s="31">
        <f>VLOOKUP(A65,'Nagradna igra-posiljke 2018'!$A$3:$W$200,15,FALSE)</f>
        <v>0</v>
      </c>
      <c r="Q65" s="31">
        <f>VLOOKUP(A65,'Nagradna igra-posiljke 2018'!$A$3:$W$200,16,FALSE)</f>
        <v>0</v>
      </c>
      <c r="R65" s="31">
        <f>VLOOKUP(A65,'Nagradna igra-posiljke 2018'!$A$3:$W$200,17,FALSE)</f>
        <v>0</v>
      </c>
      <c r="S65" s="31">
        <f>VLOOKUP(A65,'Nagradna igra-posiljke 2018'!$A$3:$W$200,18,FALSE)</f>
        <v>0</v>
      </c>
      <c r="T65" s="31">
        <f>VLOOKUP(A65,'Nagradna igra-posiljke 2018'!$A$3:$W$200,19,FALSE)</f>
        <v>0</v>
      </c>
      <c r="U65" s="31">
        <f>VLOOKUP(A65,'Nagradna igra-posiljke 2018'!$A$3:$W$200,20,FALSE)</f>
        <v>1</v>
      </c>
      <c r="V65" s="31">
        <f>VLOOKUP(A65,'Nagradna igra-posiljke 2018'!$A$3:$W$200,21,FALSE)</f>
        <v>2</v>
      </c>
      <c r="W65" s="31">
        <f>VLOOKUP(A65,'Nagradna igra-posiljke 2018'!$A$3:$W$200,22,FALSE)</f>
        <v>3</v>
      </c>
      <c r="X65" s="31">
        <f>VLOOKUP(A65,'Nagradna igra-posiljke 2018'!$A$3:$W$200,23,FALSE)</f>
        <v>0</v>
      </c>
      <c r="Y65" s="31">
        <f>VLOOKUP(A65,'Nagradna igra-posiljke 2018'!$A$3:$CF$200,24,FALSE)</f>
        <v>3</v>
      </c>
      <c r="Z65" s="31">
        <f>VLOOKUP(A65,'Nagradna igra-posiljke 2018'!$A$3:$CF$200,25,FALSE)</f>
        <v>6</v>
      </c>
      <c r="AA65" s="31">
        <f>VLOOKUP(A65,'Nagradna igra-posiljke 2018'!$A$3:$CF$200,26,FALSE)</f>
        <v>12</v>
      </c>
      <c r="AB65" s="31">
        <f>VLOOKUP(A65,'Nagradna igra-posiljke 2018'!$A$3:$CF$200,27,FALSE)</f>
        <v>6</v>
      </c>
      <c r="AC65" s="31">
        <f>VLOOKUP(A65,'Nagradna igra-posiljke 2018'!$A$3:$CF$200,28,FALSE)</f>
        <v>3</v>
      </c>
      <c r="AD65" s="31">
        <f>VLOOKUP(A65,'Nagradna igra-posiljke 2018'!$A$3:$CF$200,29,FALSE)</f>
        <v>0</v>
      </c>
      <c r="AE65" s="31">
        <f>VLOOKUP(A65,'Nagradna igra-posiljke 2018'!$A$3:$CF$200,30,FALSE)</f>
        <v>4</v>
      </c>
      <c r="AF65" s="31">
        <f>VLOOKUP(A65,'Nagradna igra-posiljke 2018'!$A$3:$CF$200,31,FALSE)</f>
        <v>9</v>
      </c>
      <c r="AG65" s="31">
        <f>VLOOKUP($A65,'Nagradna igra-posiljke 2018'!$A$3:$CF$200,32,FALSE)</f>
        <v>6</v>
      </c>
      <c r="AH65" s="31">
        <f>VLOOKUP($A65,'Nagradna igra-posiljke 2018'!$A$3:$CF$200,33,FALSE)</f>
        <v>4</v>
      </c>
      <c r="AI65" s="31">
        <f>VLOOKUP($A65,'Nagradna igra-posiljke 2018'!$A$3:$CF$200,34,FALSE)</f>
        <v>8</v>
      </c>
      <c r="AJ65" s="31">
        <f>VLOOKUP($A65,'Nagradna igra-posiljke 2018'!$A$3:$CF$200,35,FALSE)</f>
        <v>0</v>
      </c>
      <c r="AK65" s="31">
        <f>VLOOKUP($A65,'Nagradna igra-posiljke 2018'!$A$3:$CF$200,36,FALSE)</f>
        <v>8</v>
      </c>
      <c r="AL65" s="31">
        <f>VLOOKUP($A65,'Nagradna igra-posiljke 2018'!$A$3:$CF$200,37,FALSE)</f>
        <v>0</v>
      </c>
      <c r="AM65" s="31">
        <f>VLOOKUP($A65,'Nagradna igra-posiljke 2018'!$A$3:$CF$200,38,FALSE)</f>
        <v>6</v>
      </c>
      <c r="AN65" s="31">
        <f>VLOOKUP($A65,'Nagradna igra-posiljke 2018'!$A$3:$CF$200,39,FALSE)</f>
        <v>4</v>
      </c>
      <c r="AO65" s="31">
        <f>VLOOKUP($A65,'Nagradna igra-posiljke 2018'!$A$3:$CF$200,40,FALSE)</f>
        <v>20</v>
      </c>
      <c r="AP65" s="31">
        <f>VLOOKUP($A65,'Nagradna igra-posiljke 2018'!$A$3:$CF$200,41,FALSE)</f>
        <v>0</v>
      </c>
      <c r="AQ65" s="31">
        <f>VLOOKUP($A65,'Nagradna igra-posiljke 2018'!$A$3:$CF$200,42,FALSE)</f>
        <v>6</v>
      </c>
      <c r="AR65" s="31">
        <f>VLOOKUP($A65,'Nagradna igra-posiljke 2018'!$A$3:$CF$200,43,FALSE)</f>
        <v>7</v>
      </c>
      <c r="AS65" s="31">
        <f>VLOOKUP($A65,'Nagradna igra-posiljke 2018'!$A$3:$CF$200,44,FALSE)</f>
        <v>3</v>
      </c>
      <c r="AT65" s="31">
        <f>VLOOKUP($A65,'Nagradna igra-posiljke 2018'!$A$3:$CF$200,45,FALSE)</f>
        <v>1</v>
      </c>
      <c r="AU65" s="31">
        <f>VLOOKUP($A65,'Nagradna igra-posiljke 2018'!$A$3:$CF$200,46,FALSE)</f>
        <v>11</v>
      </c>
      <c r="AV65" s="31">
        <f>VLOOKUP($A65,'Nagradna igra-posiljke 2018'!$A$3:$CF$200,47,FALSE)</f>
        <v>0</v>
      </c>
      <c r="AW65" s="31">
        <f>VLOOKUP($A65,'Nagradna igra-posiljke 2018'!$A$3:$CF$200,48,FALSE)</f>
        <v>4</v>
      </c>
      <c r="AX65" s="31">
        <f>VLOOKUP($A65,'Nagradna igra-posiljke 2018'!$A$3:$CF$200,49,FALSE)</f>
        <v>17</v>
      </c>
      <c r="AY65" s="31">
        <f>VLOOKUP($A65,'Nagradna igra-posiljke 2018'!$A$3:$CF$200,50,FALSE)</f>
        <v>7</v>
      </c>
      <c r="AZ65" s="31">
        <f>VLOOKUP($A65,'Nagradna igra-posiljke 2018'!$A$3:$CF$200,51,FALSE)</f>
        <v>10</v>
      </c>
      <c r="BA65" s="31">
        <f>VLOOKUP($A65,'Nagradna igra-posiljke 2018'!$A$3:$CF$200,52,FALSE)</f>
        <v>2</v>
      </c>
      <c r="BB65" s="31">
        <f>VLOOKUP($A65,'Nagradna igra-posiljke 2018'!$A$3:$CF$200,53,FALSE)</f>
        <v>2</v>
      </c>
      <c r="BC65" s="31">
        <f>VLOOKUP($A65,'Nagradna igra-posiljke 2018'!$A$3:$CF$200,54,FALSE)</f>
        <v>4</v>
      </c>
      <c r="BD65" s="31">
        <f>VLOOKUP($A65,'Nagradna igra-posiljke 2018'!$A$3:$CF$200,55,FALSE)</f>
        <v>0</v>
      </c>
      <c r="BE65" s="31">
        <f>VLOOKUP($A65,'Nagradna igra-posiljke 2018'!$A$3:$CF$200,56,FALSE)</f>
        <v>0</v>
      </c>
      <c r="BF65" s="31">
        <f>VLOOKUP($A65,'Nagradna igra-posiljke 2018'!$A$3:$CF$200,57,FALSE)</f>
        <v>0</v>
      </c>
      <c r="BG65" s="31">
        <f>VLOOKUP($A65,'Nagradna igra-posiljke 2018'!$A$3:$CF$200,58,FALSE)</f>
        <v>0</v>
      </c>
      <c r="BH65" s="31">
        <f>VLOOKUP($A65,'Nagradna igra-posiljke 2018'!$A$3:$CF$200,59,FALSE)</f>
        <v>0</v>
      </c>
      <c r="BI65" s="31">
        <f>VLOOKUP($A65,'Nagradna igra-posiljke 2018'!$A$3:$CF$200,60,FALSE)</f>
        <v>0</v>
      </c>
      <c r="BJ65" s="31">
        <f>VLOOKUP($A65,'Nagradna igra-posiljke 2018'!$A$3:$CF$200,61,FALSE)</f>
        <v>0</v>
      </c>
      <c r="BK65" s="31">
        <f>VLOOKUP($A65,'Nagradna igra-posiljke 2018'!$A$3:$CF$200,62,FALSE)</f>
        <v>0</v>
      </c>
      <c r="BL65" s="31">
        <f>VLOOKUP($A65,'Nagradna igra-posiljke 2018'!$A$3:$CF$200,63,FALSE)</f>
        <v>0</v>
      </c>
      <c r="BM65" s="31">
        <f>VLOOKUP($A65,'Nagradna igra-posiljke 2018'!$A$3:$CF$200,64,FALSE)</f>
        <v>0</v>
      </c>
      <c r="BN65" s="31">
        <f>VLOOKUP($A65,'Nagradna igra-posiljke 2018'!$A$3:$CF$200,65,FALSE)</f>
        <v>0</v>
      </c>
      <c r="BO65" s="31">
        <f>VLOOKUP($A65,'Nagradna igra-posiljke 2018'!$A$3:$CF$200,66,FALSE)</f>
        <v>0</v>
      </c>
      <c r="BP65" s="31">
        <f>VLOOKUP($A65,'Nagradna igra-posiljke 2018'!$A$3:$CF$200,67,FALSE)</f>
        <v>0</v>
      </c>
      <c r="BQ65" s="31">
        <f>VLOOKUP($A65,'Nagradna igra-posiljke 2018'!$A$3:$CF$200,68,FALSE)</f>
        <v>0</v>
      </c>
      <c r="BR65" s="31">
        <f>VLOOKUP($A65,'Nagradna igra-posiljke 2018'!$A$3:$CF$200,69,FALSE)</f>
        <v>0</v>
      </c>
      <c r="BS65" s="31">
        <f>VLOOKUP($A65,'Nagradna igra-posiljke 2018'!$A$3:$CF$200,70,FALSE)</f>
        <v>0</v>
      </c>
      <c r="BT65" s="31">
        <f>VLOOKUP($A65,'Nagradna igra-posiljke 2018'!$A$3:$CF$200,71,FALSE)</f>
        <v>0</v>
      </c>
      <c r="BU65" s="31">
        <f>VLOOKUP($A65,'Nagradna igra-posiljke 2018'!$A$3:$CF$200,72,FALSE)</f>
        <v>0</v>
      </c>
      <c r="BV65" s="31">
        <f>VLOOKUP($A65,'Nagradna igra-posiljke 2018'!$A$3:$CF$200,73,FALSE)</f>
        <v>0</v>
      </c>
      <c r="BW65" s="31">
        <f>VLOOKUP($A65,'Nagradna igra-posiljke 2018'!$A$3:$CF$200,74,FALSE)</f>
        <v>0</v>
      </c>
      <c r="BX65" s="31">
        <f>VLOOKUP($A65,'Nagradna igra-posiljke 2018'!$A$3:$CF$200,75,FALSE)</f>
        <v>0</v>
      </c>
      <c r="BY65" s="31">
        <f>VLOOKUP($A65,'Nagradna igra-posiljke 2018'!$A$3:$CF$200,76,FALSE)</f>
        <v>0</v>
      </c>
      <c r="BZ65" s="31">
        <f>VLOOKUP($A65,'Nagradna igra-posiljke 2018'!$A$3:$CF$200,77,FALSE)</f>
        <v>0</v>
      </c>
      <c r="CA65" s="31">
        <f>VLOOKUP($A65,'Nagradna igra-posiljke 2018'!$A$3:$CF$200,78,FALSE)</f>
        <v>0</v>
      </c>
      <c r="CB65" s="31">
        <f>VLOOKUP($A65,'Nagradna igra-posiljke 2018'!$A$3:$CF$200,79,FALSE)</f>
        <v>0</v>
      </c>
      <c r="CC65" s="31">
        <f>VLOOKUP($A65,'Nagradna igra-posiljke 2018'!$A$3:$CF$200,80,FALSE)</f>
        <v>0</v>
      </c>
      <c r="CD65" s="31">
        <f>VLOOKUP($A65,'Nagradna igra-posiljke 2018'!$A$3:$CF$200,81,FALSE)</f>
        <v>0</v>
      </c>
      <c r="CE65" s="31">
        <f>VLOOKUP($A65,'Nagradna igra-posiljke 2018'!$A$3:$CF$200,82,FALSE)</f>
        <v>0</v>
      </c>
      <c r="CF65" s="31">
        <f>VLOOKUP($A65,'Nagradna igra-posiljke 2018'!$A$3:$CF$200,83,FALSE)</f>
        <v>0</v>
      </c>
      <c r="CG65" s="31">
        <f>VLOOKUP($A65,'Nagradna igra-posiljke 2018'!$A$3:$CF$200,84,FALSE)</f>
        <v>0</v>
      </c>
    </row>
    <row r="66" spans="1:85" s="1" customFormat="1" ht="13.5" customHeight="1">
      <c r="A66" s="50">
        <v>90093</v>
      </c>
      <c r="B66" s="14" t="s">
        <v>115</v>
      </c>
      <c r="C66" s="13" t="s">
        <v>205</v>
      </c>
      <c r="D66" s="48">
        <v>6537</v>
      </c>
      <c r="E66" s="47">
        <f>+'NE BRISATI'!CC21</f>
        <v>44943.845633365207</v>
      </c>
      <c r="F66" s="46">
        <f>E66/E$1</f>
        <v>0.97498417756828437</v>
      </c>
      <c r="G66" s="47">
        <f>D66*F66</f>
        <v>6373.4715687638745</v>
      </c>
      <c r="H66" s="46">
        <f>+J66/D66</f>
        <v>2.2946305644791189E-2</v>
      </c>
      <c r="I66" s="49">
        <f>+H66/F66</f>
        <v>2.353505438623809E-2</v>
      </c>
      <c r="J66" s="44">
        <f>10*K66</f>
        <v>150</v>
      </c>
      <c r="K66" s="44">
        <f>+SUM(L66:CG66)</f>
        <v>15</v>
      </c>
      <c r="L66" s="31">
        <f>VLOOKUP(A66,'Nagradna igra-posiljke 2018'!$A$3:$W$200,11,FALSE)</f>
        <v>0</v>
      </c>
      <c r="M66" s="31">
        <f>VLOOKUP(A66,'Nagradna igra-posiljke 2018'!$A$3:$W$200,12,FALSE)</f>
        <v>0</v>
      </c>
      <c r="N66" s="31">
        <f>VLOOKUP(A66,'Nagradna igra-posiljke 2018'!$A$3:$W$200,13,FALSE)</f>
        <v>0</v>
      </c>
      <c r="O66" s="31">
        <f>VLOOKUP(A66,'Nagradna igra-posiljke 2018'!$A$3:$W$200,14,FALSE)</f>
        <v>1</v>
      </c>
      <c r="P66" s="31">
        <f>VLOOKUP(A66,'Nagradna igra-posiljke 2018'!$A$3:$W$200,15,FALSE)</f>
        <v>0</v>
      </c>
      <c r="Q66" s="31">
        <f>VLOOKUP(A66,'Nagradna igra-posiljke 2018'!$A$3:$W$200,16,FALSE)</f>
        <v>0</v>
      </c>
      <c r="R66" s="31">
        <f>VLOOKUP(A66,'Nagradna igra-posiljke 2018'!$A$3:$W$200,17,FALSE)</f>
        <v>0</v>
      </c>
      <c r="S66" s="31">
        <f>VLOOKUP(A66,'Nagradna igra-posiljke 2018'!$A$3:$W$200,18,FALSE)</f>
        <v>0</v>
      </c>
      <c r="T66" s="31">
        <f>VLOOKUP(A66,'Nagradna igra-posiljke 2018'!$A$3:$W$200,19,FALSE)</f>
        <v>0</v>
      </c>
      <c r="U66" s="31">
        <f>VLOOKUP(A66,'Nagradna igra-posiljke 2018'!$A$3:$W$200,20,FALSE)</f>
        <v>0</v>
      </c>
      <c r="V66" s="31">
        <f>VLOOKUP(A66,'Nagradna igra-posiljke 2018'!$A$3:$W$200,21,FALSE)</f>
        <v>0</v>
      </c>
      <c r="W66" s="31">
        <f>VLOOKUP(A66,'Nagradna igra-posiljke 2018'!$A$3:$W$200,22,FALSE)</f>
        <v>3</v>
      </c>
      <c r="X66" s="31">
        <f>VLOOKUP(A66,'Nagradna igra-posiljke 2018'!$A$3:$W$200,23,FALSE)</f>
        <v>0</v>
      </c>
      <c r="Y66" s="31">
        <f>VLOOKUP(A66,'Nagradna igra-posiljke 2018'!$A$3:$CF$200,24,FALSE)</f>
        <v>0</v>
      </c>
      <c r="Z66" s="31">
        <f>VLOOKUP(A66,'Nagradna igra-posiljke 2018'!$A$3:$CF$200,25,FALSE)</f>
        <v>0</v>
      </c>
      <c r="AA66" s="31">
        <f>VLOOKUP(A66,'Nagradna igra-posiljke 2018'!$A$3:$CF$200,26,FALSE)</f>
        <v>0</v>
      </c>
      <c r="AB66" s="31">
        <f>VLOOKUP(A66,'Nagradna igra-posiljke 2018'!$A$3:$CF$200,27,FALSE)</f>
        <v>0</v>
      </c>
      <c r="AC66" s="31">
        <f>VLOOKUP(A66,'Nagradna igra-posiljke 2018'!$A$3:$CF$200,28,FALSE)</f>
        <v>0</v>
      </c>
      <c r="AD66" s="31">
        <f>VLOOKUP(A66,'Nagradna igra-posiljke 2018'!$A$3:$CF$200,29,FALSE)</f>
        <v>0</v>
      </c>
      <c r="AE66" s="31">
        <f>VLOOKUP(A66,'Nagradna igra-posiljke 2018'!$A$3:$CF$200,30,FALSE)</f>
        <v>1</v>
      </c>
      <c r="AF66" s="31">
        <f>VLOOKUP(A66,'Nagradna igra-posiljke 2018'!$A$3:$CF$200,31,FALSE)</f>
        <v>0</v>
      </c>
      <c r="AG66" s="31">
        <f>VLOOKUP($A66,'Nagradna igra-posiljke 2018'!$A$3:$CF$200,32,FALSE)</f>
        <v>0</v>
      </c>
      <c r="AH66" s="31">
        <f>VLOOKUP($A66,'Nagradna igra-posiljke 2018'!$A$3:$CF$200,33,FALSE)</f>
        <v>1</v>
      </c>
      <c r="AI66" s="31">
        <f>VLOOKUP($A66,'Nagradna igra-posiljke 2018'!$A$3:$CF$200,34,FALSE)</f>
        <v>3</v>
      </c>
      <c r="AJ66" s="31">
        <f>VLOOKUP($A66,'Nagradna igra-posiljke 2018'!$A$3:$CF$200,35,FALSE)</f>
        <v>0</v>
      </c>
      <c r="AK66" s="31">
        <f>VLOOKUP($A66,'Nagradna igra-posiljke 2018'!$A$3:$CF$200,36,FALSE)</f>
        <v>0</v>
      </c>
      <c r="AL66" s="31">
        <f>VLOOKUP($A66,'Nagradna igra-posiljke 2018'!$A$3:$CF$200,37,FALSE)</f>
        <v>0</v>
      </c>
      <c r="AM66" s="31">
        <f>VLOOKUP($A66,'Nagradna igra-posiljke 2018'!$A$3:$CF$200,38,FALSE)</f>
        <v>0</v>
      </c>
      <c r="AN66" s="31">
        <f>VLOOKUP($A66,'Nagradna igra-posiljke 2018'!$A$3:$CF$200,39,FALSE)</f>
        <v>0</v>
      </c>
      <c r="AO66" s="31">
        <f>VLOOKUP($A66,'Nagradna igra-posiljke 2018'!$A$3:$CF$200,40,FALSE)</f>
        <v>0</v>
      </c>
      <c r="AP66" s="31">
        <f>VLOOKUP($A66,'Nagradna igra-posiljke 2018'!$A$3:$CF$200,41,FALSE)</f>
        <v>0</v>
      </c>
      <c r="AQ66" s="31">
        <f>VLOOKUP($A66,'Nagradna igra-posiljke 2018'!$A$3:$CF$200,42,FALSE)</f>
        <v>0</v>
      </c>
      <c r="AR66" s="31">
        <f>VLOOKUP($A66,'Nagradna igra-posiljke 2018'!$A$3:$CF$200,43,FALSE)</f>
        <v>0</v>
      </c>
      <c r="AS66" s="31">
        <f>VLOOKUP($A66,'Nagradna igra-posiljke 2018'!$A$3:$CF$200,44,FALSE)</f>
        <v>2</v>
      </c>
      <c r="AT66" s="31">
        <f>VLOOKUP($A66,'Nagradna igra-posiljke 2018'!$A$3:$CF$200,45,FALSE)</f>
        <v>0</v>
      </c>
      <c r="AU66" s="31">
        <f>VLOOKUP($A66,'Nagradna igra-posiljke 2018'!$A$3:$CF$200,46,FALSE)</f>
        <v>0</v>
      </c>
      <c r="AV66" s="31">
        <f>VLOOKUP($A66,'Nagradna igra-posiljke 2018'!$A$3:$CF$200,47,FALSE)</f>
        <v>0</v>
      </c>
      <c r="AW66" s="31">
        <f>VLOOKUP($A66,'Nagradna igra-posiljke 2018'!$A$3:$CF$200,48,FALSE)</f>
        <v>1</v>
      </c>
      <c r="AX66" s="31">
        <f>VLOOKUP($A66,'Nagradna igra-posiljke 2018'!$A$3:$CF$200,49,FALSE)</f>
        <v>2</v>
      </c>
      <c r="AY66" s="31">
        <f>VLOOKUP($A66,'Nagradna igra-posiljke 2018'!$A$3:$CF$200,50,FALSE)</f>
        <v>0</v>
      </c>
      <c r="AZ66" s="31">
        <f>VLOOKUP($A66,'Nagradna igra-posiljke 2018'!$A$3:$CF$200,51,FALSE)</f>
        <v>0</v>
      </c>
      <c r="BA66" s="31">
        <f>VLOOKUP($A66,'Nagradna igra-posiljke 2018'!$A$3:$CF$200,52,FALSE)</f>
        <v>0</v>
      </c>
      <c r="BB66" s="31">
        <f>VLOOKUP($A66,'Nagradna igra-posiljke 2018'!$A$3:$CF$200,53,FALSE)</f>
        <v>1</v>
      </c>
      <c r="BC66" s="31">
        <f>VLOOKUP($A66,'Nagradna igra-posiljke 2018'!$A$3:$CF$200,54,FALSE)</f>
        <v>0</v>
      </c>
      <c r="BD66" s="31">
        <f>VLOOKUP($A66,'Nagradna igra-posiljke 2018'!$A$3:$CF$200,55,FALSE)</f>
        <v>0</v>
      </c>
      <c r="BE66" s="31">
        <f>VLOOKUP($A66,'Nagradna igra-posiljke 2018'!$A$3:$CF$200,56,FALSE)</f>
        <v>0</v>
      </c>
      <c r="BF66" s="31">
        <f>VLOOKUP($A66,'Nagradna igra-posiljke 2018'!$A$3:$CF$200,57,FALSE)</f>
        <v>0</v>
      </c>
      <c r="BG66" s="31">
        <f>VLOOKUP($A66,'Nagradna igra-posiljke 2018'!$A$3:$CF$200,58,FALSE)</f>
        <v>0</v>
      </c>
      <c r="BH66" s="31">
        <f>VLOOKUP($A66,'Nagradna igra-posiljke 2018'!$A$3:$CF$200,59,FALSE)</f>
        <v>0</v>
      </c>
      <c r="BI66" s="31">
        <f>VLOOKUP($A66,'Nagradna igra-posiljke 2018'!$A$3:$CF$200,60,FALSE)</f>
        <v>0</v>
      </c>
      <c r="BJ66" s="31">
        <f>VLOOKUP($A66,'Nagradna igra-posiljke 2018'!$A$3:$CF$200,61,FALSE)</f>
        <v>0</v>
      </c>
      <c r="BK66" s="31">
        <f>VLOOKUP($A66,'Nagradna igra-posiljke 2018'!$A$3:$CF$200,62,FALSE)</f>
        <v>0</v>
      </c>
      <c r="BL66" s="31">
        <f>VLOOKUP($A66,'Nagradna igra-posiljke 2018'!$A$3:$CF$200,63,FALSE)</f>
        <v>0</v>
      </c>
      <c r="BM66" s="31">
        <f>VLOOKUP($A66,'Nagradna igra-posiljke 2018'!$A$3:$CF$200,64,FALSE)</f>
        <v>0</v>
      </c>
      <c r="BN66" s="31">
        <f>VLOOKUP($A66,'Nagradna igra-posiljke 2018'!$A$3:$CF$200,65,FALSE)</f>
        <v>0</v>
      </c>
      <c r="BO66" s="31">
        <f>VLOOKUP($A66,'Nagradna igra-posiljke 2018'!$A$3:$CF$200,66,FALSE)</f>
        <v>0</v>
      </c>
      <c r="BP66" s="31">
        <f>VLOOKUP($A66,'Nagradna igra-posiljke 2018'!$A$3:$CF$200,67,FALSE)</f>
        <v>0</v>
      </c>
      <c r="BQ66" s="31">
        <f>VLOOKUP($A66,'Nagradna igra-posiljke 2018'!$A$3:$CF$200,68,FALSE)</f>
        <v>0</v>
      </c>
      <c r="BR66" s="31">
        <f>VLOOKUP($A66,'Nagradna igra-posiljke 2018'!$A$3:$CF$200,69,FALSE)</f>
        <v>0</v>
      </c>
      <c r="BS66" s="31">
        <f>VLOOKUP($A66,'Nagradna igra-posiljke 2018'!$A$3:$CF$200,70,FALSE)</f>
        <v>0</v>
      </c>
      <c r="BT66" s="31">
        <f>VLOOKUP($A66,'Nagradna igra-posiljke 2018'!$A$3:$CF$200,71,FALSE)</f>
        <v>0</v>
      </c>
      <c r="BU66" s="31">
        <f>VLOOKUP($A66,'Nagradna igra-posiljke 2018'!$A$3:$CF$200,72,FALSE)</f>
        <v>0</v>
      </c>
      <c r="BV66" s="31">
        <f>VLOOKUP($A66,'Nagradna igra-posiljke 2018'!$A$3:$CF$200,73,FALSE)</f>
        <v>0</v>
      </c>
      <c r="BW66" s="31">
        <f>VLOOKUP($A66,'Nagradna igra-posiljke 2018'!$A$3:$CF$200,74,FALSE)</f>
        <v>0</v>
      </c>
      <c r="BX66" s="31">
        <f>VLOOKUP($A66,'Nagradna igra-posiljke 2018'!$A$3:$CF$200,75,FALSE)</f>
        <v>0</v>
      </c>
      <c r="BY66" s="31">
        <f>VLOOKUP($A66,'Nagradna igra-posiljke 2018'!$A$3:$CF$200,76,FALSE)</f>
        <v>0</v>
      </c>
      <c r="BZ66" s="31">
        <f>VLOOKUP($A66,'Nagradna igra-posiljke 2018'!$A$3:$CF$200,77,FALSE)</f>
        <v>0</v>
      </c>
      <c r="CA66" s="31">
        <f>VLOOKUP($A66,'Nagradna igra-posiljke 2018'!$A$3:$CF$200,78,FALSE)</f>
        <v>0</v>
      </c>
      <c r="CB66" s="31">
        <f>VLOOKUP($A66,'Nagradna igra-posiljke 2018'!$A$3:$CF$200,79,FALSE)</f>
        <v>0</v>
      </c>
      <c r="CC66" s="31">
        <f>VLOOKUP($A66,'Nagradna igra-posiljke 2018'!$A$3:$CF$200,80,FALSE)</f>
        <v>0</v>
      </c>
      <c r="CD66" s="31">
        <f>VLOOKUP($A66,'Nagradna igra-posiljke 2018'!$A$3:$CF$200,81,FALSE)</f>
        <v>0</v>
      </c>
      <c r="CE66" s="31">
        <f>VLOOKUP($A66,'Nagradna igra-posiljke 2018'!$A$3:$CF$200,82,FALSE)</f>
        <v>0</v>
      </c>
      <c r="CF66" s="31">
        <f>VLOOKUP($A66,'Nagradna igra-posiljke 2018'!$A$3:$CF$200,83,FALSE)</f>
        <v>0</v>
      </c>
      <c r="CG66" s="31">
        <f>VLOOKUP($A66,'Nagradna igra-posiljke 2018'!$A$3:$CF$200,84,FALSE)</f>
        <v>0</v>
      </c>
    </row>
    <row r="67" spans="1:85" s="1" customFormat="1" ht="15">
      <c r="A67" s="50">
        <v>90328</v>
      </c>
      <c r="B67" s="14" t="s">
        <v>113</v>
      </c>
      <c r="C67" s="13" t="s">
        <v>205</v>
      </c>
      <c r="D67" s="48">
        <v>6949</v>
      </c>
      <c r="E67" s="47">
        <f>+'NE BRISATI'!CC17</f>
        <v>46097</v>
      </c>
      <c r="F67" s="46">
        <f>E67/E$1</f>
        <v>1</v>
      </c>
      <c r="G67" s="47">
        <f>D67*F67</f>
        <v>6949</v>
      </c>
      <c r="H67" s="46">
        <f>+J67/D67</f>
        <v>1.4390559792775939E-2</v>
      </c>
      <c r="I67" s="49">
        <f>+H67/F67</f>
        <v>1.4390559792775939E-2</v>
      </c>
      <c r="J67" s="44">
        <f>10*K67</f>
        <v>100</v>
      </c>
      <c r="K67" s="44">
        <f>+SUM(L67:CG67)</f>
        <v>10</v>
      </c>
      <c r="L67" s="31">
        <f>VLOOKUP(A67,'Nagradna igra-posiljke 2018'!$A$3:$W$200,11,FALSE)</f>
        <v>0</v>
      </c>
      <c r="M67" s="31">
        <f>VLOOKUP(A67,'Nagradna igra-posiljke 2018'!$A$3:$W$200,12,FALSE)</f>
        <v>0</v>
      </c>
      <c r="N67" s="31">
        <f>VLOOKUP(A67,'Nagradna igra-posiljke 2018'!$A$3:$W$200,13,FALSE)</f>
        <v>0</v>
      </c>
      <c r="O67" s="31">
        <f>VLOOKUP(A67,'Nagradna igra-posiljke 2018'!$A$3:$W$200,14,FALSE)</f>
        <v>0</v>
      </c>
      <c r="P67" s="31">
        <f>VLOOKUP(A67,'Nagradna igra-posiljke 2018'!$A$3:$W$200,15,FALSE)</f>
        <v>0</v>
      </c>
      <c r="Q67" s="31">
        <f>VLOOKUP(A67,'Nagradna igra-posiljke 2018'!$A$3:$W$200,16,FALSE)</f>
        <v>0</v>
      </c>
      <c r="R67" s="31">
        <f>VLOOKUP(A67,'Nagradna igra-posiljke 2018'!$A$3:$W$200,17,FALSE)</f>
        <v>0</v>
      </c>
      <c r="S67" s="31">
        <f>VLOOKUP(A67,'Nagradna igra-posiljke 2018'!$A$3:$W$200,18,FALSE)</f>
        <v>0</v>
      </c>
      <c r="T67" s="31">
        <f>VLOOKUP(A67,'Nagradna igra-posiljke 2018'!$A$3:$W$200,19,FALSE)</f>
        <v>0</v>
      </c>
      <c r="U67" s="31">
        <f>VLOOKUP(A67,'Nagradna igra-posiljke 2018'!$A$3:$W$200,20,FALSE)</f>
        <v>0</v>
      </c>
      <c r="V67" s="31">
        <f>VLOOKUP(A67,'Nagradna igra-posiljke 2018'!$A$3:$W$200,21,FALSE)</f>
        <v>0</v>
      </c>
      <c r="W67" s="31">
        <f>VLOOKUP(A67,'Nagradna igra-posiljke 2018'!$A$3:$W$200,22,FALSE)</f>
        <v>0</v>
      </c>
      <c r="X67" s="31">
        <f>VLOOKUP(A67,'Nagradna igra-posiljke 2018'!$A$3:$W$200,23,FALSE)</f>
        <v>0</v>
      </c>
      <c r="Y67" s="31">
        <f>VLOOKUP(A67,'Nagradna igra-posiljke 2018'!$A$3:$CF$200,24,FALSE)</f>
        <v>0</v>
      </c>
      <c r="Z67" s="31">
        <f>VLOOKUP(A67,'Nagradna igra-posiljke 2018'!$A$3:$CF$200,25,FALSE)</f>
        <v>5</v>
      </c>
      <c r="AA67" s="31">
        <f>VLOOKUP(A67,'Nagradna igra-posiljke 2018'!$A$3:$CF$200,26,FALSE)</f>
        <v>0</v>
      </c>
      <c r="AB67" s="31">
        <f>VLOOKUP(A67,'Nagradna igra-posiljke 2018'!$A$3:$CF$200,27,FALSE)</f>
        <v>0</v>
      </c>
      <c r="AC67" s="31">
        <f>VLOOKUP(A67,'Nagradna igra-posiljke 2018'!$A$3:$CF$200,28,FALSE)</f>
        <v>2</v>
      </c>
      <c r="AD67" s="31">
        <f>VLOOKUP(A67,'Nagradna igra-posiljke 2018'!$A$3:$CF$200,29,FALSE)</f>
        <v>2</v>
      </c>
      <c r="AE67" s="31">
        <f>VLOOKUP(A67,'Nagradna igra-posiljke 2018'!$A$3:$CF$200,30,FALSE)</f>
        <v>0</v>
      </c>
      <c r="AF67" s="31">
        <f>VLOOKUP(A67,'Nagradna igra-posiljke 2018'!$A$3:$CF$200,31,FALSE)</f>
        <v>0</v>
      </c>
      <c r="AG67" s="31">
        <f>VLOOKUP($A67,'Nagradna igra-posiljke 2018'!$A$3:$CF$200,32,FALSE)</f>
        <v>0</v>
      </c>
      <c r="AH67" s="31">
        <f>VLOOKUP($A67,'Nagradna igra-posiljke 2018'!$A$3:$CF$200,33,FALSE)</f>
        <v>0</v>
      </c>
      <c r="AI67" s="31">
        <f>VLOOKUP($A67,'Nagradna igra-posiljke 2018'!$A$3:$CF$200,34,FALSE)</f>
        <v>0</v>
      </c>
      <c r="AJ67" s="31">
        <f>VLOOKUP($A67,'Nagradna igra-posiljke 2018'!$A$3:$CF$200,35,FALSE)</f>
        <v>0</v>
      </c>
      <c r="AK67" s="31">
        <f>VLOOKUP($A67,'Nagradna igra-posiljke 2018'!$A$3:$CF$200,36,FALSE)</f>
        <v>0</v>
      </c>
      <c r="AL67" s="31">
        <f>VLOOKUP($A67,'Nagradna igra-posiljke 2018'!$A$3:$CF$200,37,FALSE)</f>
        <v>1</v>
      </c>
      <c r="AM67" s="31">
        <f>VLOOKUP($A67,'Nagradna igra-posiljke 2018'!$A$3:$CF$200,38,FALSE)</f>
        <v>0</v>
      </c>
      <c r="AN67" s="31">
        <f>VLOOKUP($A67,'Nagradna igra-posiljke 2018'!$A$3:$CF$200,39,FALSE)</f>
        <v>0</v>
      </c>
      <c r="AO67" s="31">
        <f>VLOOKUP($A67,'Nagradna igra-posiljke 2018'!$A$3:$CF$200,40,FALSE)</f>
        <v>0</v>
      </c>
      <c r="AP67" s="31">
        <f>VLOOKUP($A67,'Nagradna igra-posiljke 2018'!$A$3:$CF$200,41,FALSE)</f>
        <v>0</v>
      </c>
      <c r="AQ67" s="31">
        <f>VLOOKUP($A67,'Nagradna igra-posiljke 2018'!$A$3:$CF$200,42,FALSE)</f>
        <v>0</v>
      </c>
      <c r="AR67" s="31">
        <f>VLOOKUP($A67,'Nagradna igra-posiljke 2018'!$A$3:$CF$200,43,FALSE)</f>
        <v>0</v>
      </c>
      <c r="AS67" s="31">
        <f>VLOOKUP($A67,'Nagradna igra-posiljke 2018'!$A$3:$CF$200,44,FALSE)</f>
        <v>0</v>
      </c>
      <c r="AT67" s="31">
        <f>VLOOKUP($A67,'Nagradna igra-posiljke 2018'!$A$3:$CF$200,45,FALSE)</f>
        <v>0</v>
      </c>
      <c r="AU67" s="31">
        <f>VLOOKUP($A67,'Nagradna igra-posiljke 2018'!$A$3:$CF$200,46,FALSE)</f>
        <v>0</v>
      </c>
      <c r="AV67" s="31">
        <f>VLOOKUP($A67,'Nagradna igra-posiljke 2018'!$A$3:$CF$200,47,FALSE)</f>
        <v>0</v>
      </c>
      <c r="AW67" s="31">
        <f>VLOOKUP($A67,'Nagradna igra-posiljke 2018'!$A$3:$CF$200,48,FALSE)</f>
        <v>0</v>
      </c>
      <c r="AX67" s="31">
        <f>VLOOKUP($A67,'Nagradna igra-posiljke 2018'!$A$3:$CF$200,49,FALSE)</f>
        <v>0</v>
      </c>
      <c r="AY67" s="31">
        <f>VLOOKUP($A67,'Nagradna igra-posiljke 2018'!$A$3:$CF$200,50,FALSE)</f>
        <v>0</v>
      </c>
      <c r="AZ67" s="31">
        <f>VLOOKUP($A67,'Nagradna igra-posiljke 2018'!$A$3:$CF$200,51,FALSE)</f>
        <v>0</v>
      </c>
      <c r="BA67" s="31">
        <f>VLOOKUP($A67,'Nagradna igra-posiljke 2018'!$A$3:$CF$200,52,FALSE)</f>
        <v>0</v>
      </c>
      <c r="BB67" s="31">
        <f>VLOOKUP($A67,'Nagradna igra-posiljke 2018'!$A$3:$CF$200,53,FALSE)</f>
        <v>0</v>
      </c>
      <c r="BC67" s="31">
        <f>VLOOKUP($A67,'Nagradna igra-posiljke 2018'!$A$3:$CF$200,54,FALSE)</f>
        <v>0</v>
      </c>
      <c r="BD67" s="31">
        <f>VLOOKUP($A67,'Nagradna igra-posiljke 2018'!$A$3:$CF$200,55,FALSE)</f>
        <v>0</v>
      </c>
      <c r="BE67" s="31">
        <f>VLOOKUP($A67,'Nagradna igra-posiljke 2018'!$A$3:$CF$200,56,FALSE)</f>
        <v>0</v>
      </c>
      <c r="BF67" s="31">
        <f>VLOOKUP($A67,'Nagradna igra-posiljke 2018'!$A$3:$CF$200,57,FALSE)</f>
        <v>0</v>
      </c>
      <c r="BG67" s="31">
        <f>VLOOKUP($A67,'Nagradna igra-posiljke 2018'!$A$3:$CF$200,58,FALSE)</f>
        <v>0</v>
      </c>
      <c r="BH67" s="31">
        <f>VLOOKUP($A67,'Nagradna igra-posiljke 2018'!$A$3:$CF$200,59,FALSE)</f>
        <v>0</v>
      </c>
      <c r="BI67" s="31">
        <f>VLOOKUP($A67,'Nagradna igra-posiljke 2018'!$A$3:$CF$200,60,FALSE)</f>
        <v>0</v>
      </c>
      <c r="BJ67" s="31">
        <f>VLOOKUP($A67,'Nagradna igra-posiljke 2018'!$A$3:$CF$200,61,FALSE)</f>
        <v>0</v>
      </c>
      <c r="BK67" s="31">
        <f>VLOOKUP($A67,'Nagradna igra-posiljke 2018'!$A$3:$CF$200,62,FALSE)</f>
        <v>0</v>
      </c>
      <c r="BL67" s="31">
        <f>VLOOKUP($A67,'Nagradna igra-posiljke 2018'!$A$3:$CF$200,63,FALSE)</f>
        <v>0</v>
      </c>
      <c r="BM67" s="31">
        <f>VLOOKUP($A67,'Nagradna igra-posiljke 2018'!$A$3:$CF$200,64,FALSE)</f>
        <v>0</v>
      </c>
      <c r="BN67" s="31">
        <f>VLOOKUP($A67,'Nagradna igra-posiljke 2018'!$A$3:$CF$200,65,FALSE)</f>
        <v>0</v>
      </c>
      <c r="BO67" s="31">
        <f>VLOOKUP($A67,'Nagradna igra-posiljke 2018'!$A$3:$CF$200,66,FALSE)</f>
        <v>0</v>
      </c>
      <c r="BP67" s="31">
        <f>VLOOKUP($A67,'Nagradna igra-posiljke 2018'!$A$3:$CF$200,67,FALSE)</f>
        <v>0</v>
      </c>
      <c r="BQ67" s="31">
        <f>VLOOKUP($A67,'Nagradna igra-posiljke 2018'!$A$3:$CF$200,68,FALSE)</f>
        <v>0</v>
      </c>
      <c r="BR67" s="31">
        <f>VLOOKUP($A67,'Nagradna igra-posiljke 2018'!$A$3:$CF$200,69,FALSE)</f>
        <v>0</v>
      </c>
      <c r="BS67" s="31">
        <f>VLOOKUP($A67,'Nagradna igra-posiljke 2018'!$A$3:$CF$200,70,FALSE)</f>
        <v>0</v>
      </c>
      <c r="BT67" s="31">
        <f>VLOOKUP($A67,'Nagradna igra-posiljke 2018'!$A$3:$CF$200,71,FALSE)</f>
        <v>0</v>
      </c>
      <c r="BU67" s="31">
        <f>VLOOKUP($A67,'Nagradna igra-posiljke 2018'!$A$3:$CF$200,72,FALSE)</f>
        <v>0</v>
      </c>
      <c r="BV67" s="31">
        <f>VLOOKUP($A67,'Nagradna igra-posiljke 2018'!$A$3:$CF$200,73,FALSE)</f>
        <v>0</v>
      </c>
      <c r="BW67" s="31">
        <f>VLOOKUP($A67,'Nagradna igra-posiljke 2018'!$A$3:$CF$200,74,FALSE)</f>
        <v>0</v>
      </c>
      <c r="BX67" s="31">
        <f>VLOOKUP($A67,'Nagradna igra-posiljke 2018'!$A$3:$CF$200,75,FALSE)</f>
        <v>0</v>
      </c>
      <c r="BY67" s="31">
        <f>VLOOKUP($A67,'Nagradna igra-posiljke 2018'!$A$3:$CF$200,76,FALSE)</f>
        <v>0</v>
      </c>
      <c r="BZ67" s="31">
        <f>VLOOKUP($A67,'Nagradna igra-posiljke 2018'!$A$3:$CF$200,77,FALSE)</f>
        <v>0</v>
      </c>
      <c r="CA67" s="31">
        <f>VLOOKUP($A67,'Nagradna igra-posiljke 2018'!$A$3:$CF$200,78,FALSE)</f>
        <v>0</v>
      </c>
      <c r="CB67" s="31">
        <f>VLOOKUP($A67,'Nagradna igra-posiljke 2018'!$A$3:$CF$200,79,FALSE)</f>
        <v>0</v>
      </c>
      <c r="CC67" s="31">
        <f>VLOOKUP($A67,'Nagradna igra-posiljke 2018'!$A$3:$CF$200,80,FALSE)</f>
        <v>0</v>
      </c>
      <c r="CD67" s="31">
        <f>VLOOKUP($A67,'Nagradna igra-posiljke 2018'!$A$3:$CF$200,81,FALSE)</f>
        <v>0</v>
      </c>
      <c r="CE67" s="31">
        <f>VLOOKUP($A67,'Nagradna igra-posiljke 2018'!$A$3:$CF$200,82,FALSE)</f>
        <v>0</v>
      </c>
      <c r="CF67" s="31">
        <f>VLOOKUP($A67,'Nagradna igra-posiljke 2018'!$A$3:$CF$200,83,FALSE)</f>
        <v>0</v>
      </c>
      <c r="CG67" s="31">
        <f>VLOOKUP($A67,'Nagradna igra-posiljke 2018'!$A$3:$CF$200,84,FALSE)</f>
        <v>0</v>
      </c>
    </row>
    <row r="68" spans="1:85" s="1" customFormat="1" ht="13.5" customHeight="1">
      <c r="A68" s="50">
        <v>90182</v>
      </c>
      <c r="B68" s="14" t="s">
        <v>118</v>
      </c>
      <c r="C68" s="13" t="s">
        <v>205</v>
      </c>
      <c r="D68" s="48">
        <v>6729</v>
      </c>
      <c r="E68" s="47">
        <v>49602.413133433605</v>
      </c>
      <c r="F68" s="46">
        <f>E68/E$1</f>
        <v>1.0760442790948133</v>
      </c>
      <c r="G68" s="47">
        <f>D68*F68</f>
        <v>7240.7019540289984</v>
      </c>
      <c r="H68" s="46">
        <f>+J68/D68</f>
        <v>0</v>
      </c>
      <c r="I68" s="49">
        <f>+H68/F68</f>
        <v>0</v>
      </c>
      <c r="J68" s="44">
        <f>10*K68</f>
        <v>0</v>
      </c>
      <c r="K68" s="44">
        <f>+SUM(L68:CG68)</f>
        <v>0</v>
      </c>
      <c r="L68" s="31">
        <f>VLOOKUP(A68,'Nagradna igra-posiljke 2018'!$A$3:$W$200,11,FALSE)</f>
        <v>0</v>
      </c>
      <c r="M68" s="31">
        <f>VLOOKUP(A68,'Nagradna igra-posiljke 2018'!$A$3:$W$200,12,FALSE)</f>
        <v>0</v>
      </c>
      <c r="N68" s="31">
        <f>VLOOKUP(A68,'Nagradna igra-posiljke 2018'!$A$3:$W$200,13,FALSE)</f>
        <v>0</v>
      </c>
      <c r="O68" s="31">
        <f>VLOOKUP(A68,'Nagradna igra-posiljke 2018'!$A$3:$W$200,14,FALSE)</f>
        <v>0</v>
      </c>
      <c r="P68" s="31">
        <f>VLOOKUP(A68,'Nagradna igra-posiljke 2018'!$A$3:$W$200,15,FALSE)</f>
        <v>0</v>
      </c>
      <c r="Q68" s="31">
        <f>VLOOKUP(A68,'Nagradna igra-posiljke 2018'!$A$3:$W$200,16,FALSE)</f>
        <v>0</v>
      </c>
      <c r="R68" s="31">
        <f>VLOOKUP(A68,'Nagradna igra-posiljke 2018'!$A$3:$W$200,17,FALSE)</f>
        <v>0</v>
      </c>
      <c r="S68" s="31">
        <f>VLOOKUP(A68,'Nagradna igra-posiljke 2018'!$A$3:$W$200,18,FALSE)</f>
        <v>0</v>
      </c>
      <c r="T68" s="31">
        <f>VLOOKUP(A68,'Nagradna igra-posiljke 2018'!$A$3:$W$200,19,FALSE)</f>
        <v>0</v>
      </c>
      <c r="U68" s="31">
        <f>VLOOKUP(A68,'Nagradna igra-posiljke 2018'!$A$3:$W$200,20,FALSE)</f>
        <v>0</v>
      </c>
      <c r="V68" s="31">
        <f>VLOOKUP(A68,'Nagradna igra-posiljke 2018'!$A$3:$W$200,21,FALSE)</f>
        <v>0</v>
      </c>
      <c r="W68" s="31">
        <f>VLOOKUP(A68,'Nagradna igra-posiljke 2018'!$A$3:$W$200,22,FALSE)</f>
        <v>0</v>
      </c>
      <c r="X68" s="31">
        <f>VLOOKUP(A68,'Nagradna igra-posiljke 2018'!$A$3:$W$200,23,FALSE)</f>
        <v>0</v>
      </c>
      <c r="Y68" s="31">
        <f>VLOOKUP(A68,'Nagradna igra-posiljke 2018'!$A$3:$CF$200,24,FALSE)</f>
        <v>0</v>
      </c>
      <c r="Z68" s="31">
        <f>VLOOKUP(A68,'Nagradna igra-posiljke 2018'!$A$3:$CF$200,25,FALSE)</f>
        <v>0</v>
      </c>
      <c r="AA68" s="31">
        <f>VLOOKUP(A68,'Nagradna igra-posiljke 2018'!$A$3:$CF$200,26,FALSE)</f>
        <v>0</v>
      </c>
      <c r="AB68" s="31">
        <f>VLOOKUP(A68,'Nagradna igra-posiljke 2018'!$A$3:$CF$200,27,FALSE)</f>
        <v>0</v>
      </c>
      <c r="AC68" s="31">
        <f>VLOOKUP(A68,'Nagradna igra-posiljke 2018'!$A$3:$CF$200,28,FALSE)</f>
        <v>0</v>
      </c>
      <c r="AD68" s="31">
        <f>VLOOKUP(A68,'Nagradna igra-posiljke 2018'!$A$3:$CF$200,29,FALSE)</f>
        <v>0</v>
      </c>
      <c r="AE68" s="31">
        <f>VLOOKUP(A68,'Nagradna igra-posiljke 2018'!$A$3:$CF$200,30,FALSE)</f>
        <v>0</v>
      </c>
      <c r="AF68" s="31">
        <f>VLOOKUP(A68,'Nagradna igra-posiljke 2018'!$A$3:$CF$200,31,FALSE)</f>
        <v>0</v>
      </c>
      <c r="AG68" s="31">
        <f>VLOOKUP($A68,'Nagradna igra-posiljke 2018'!$A$3:$CF$200,32,FALSE)</f>
        <v>0</v>
      </c>
      <c r="AH68" s="31">
        <f>VLOOKUP($A68,'Nagradna igra-posiljke 2018'!$A$3:$CF$200,33,FALSE)</f>
        <v>0</v>
      </c>
      <c r="AI68" s="31">
        <f>VLOOKUP($A68,'Nagradna igra-posiljke 2018'!$A$3:$CF$200,34,FALSE)</f>
        <v>0</v>
      </c>
      <c r="AJ68" s="31">
        <f>VLOOKUP($A68,'Nagradna igra-posiljke 2018'!$A$3:$CF$200,35,FALSE)</f>
        <v>0</v>
      </c>
      <c r="AK68" s="31">
        <f>VLOOKUP($A68,'Nagradna igra-posiljke 2018'!$A$3:$CF$200,36,FALSE)</f>
        <v>0</v>
      </c>
      <c r="AL68" s="31">
        <f>VLOOKUP($A68,'Nagradna igra-posiljke 2018'!$A$3:$CF$200,37,FALSE)</f>
        <v>0</v>
      </c>
      <c r="AM68" s="31">
        <f>VLOOKUP($A68,'Nagradna igra-posiljke 2018'!$A$3:$CF$200,38,FALSE)</f>
        <v>0</v>
      </c>
      <c r="AN68" s="31">
        <f>VLOOKUP($A68,'Nagradna igra-posiljke 2018'!$A$3:$CF$200,39,FALSE)</f>
        <v>0</v>
      </c>
      <c r="AO68" s="31">
        <f>VLOOKUP($A68,'Nagradna igra-posiljke 2018'!$A$3:$CF$200,40,FALSE)</f>
        <v>0</v>
      </c>
      <c r="AP68" s="31">
        <f>VLOOKUP($A68,'Nagradna igra-posiljke 2018'!$A$3:$CF$200,41,FALSE)</f>
        <v>0</v>
      </c>
      <c r="AQ68" s="31">
        <f>VLOOKUP($A68,'Nagradna igra-posiljke 2018'!$A$3:$CF$200,42,FALSE)</f>
        <v>0</v>
      </c>
      <c r="AR68" s="31">
        <f>VLOOKUP($A68,'Nagradna igra-posiljke 2018'!$A$3:$CF$200,43,FALSE)</f>
        <v>0</v>
      </c>
      <c r="AS68" s="31">
        <f>VLOOKUP($A68,'Nagradna igra-posiljke 2018'!$A$3:$CF$200,44,FALSE)</f>
        <v>0</v>
      </c>
      <c r="AT68" s="31">
        <f>VLOOKUP($A68,'Nagradna igra-posiljke 2018'!$A$3:$CF$200,45,FALSE)</f>
        <v>0</v>
      </c>
      <c r="AU68" s="31">
        <f>VLOOKUP($A68,'Nagradna igra-posiljke 2018'!$A$3:$CF$200,46,FALSE)</f>
        <v>0</v>
      </c>
      <c r="AV68" s="31">
        <f>VLOOKUP($A68,'Nagradna igra-posiljke 2018'!$A$3:$CF$200,47,FALSE)</f>
        <v>0</v>
      </c>
      <c r="AW68" s="31">
        <f>VLOOKUP($A68,'Nagradna igra-posiljke 2018'!$A$3:$CF$200,48,FALSE)</f>
        <v>0</v>
      </c>
      <c r="AX68" s="31">
        <f>VLOOKUP($A68,'Nagradna igra-posiljke 2018'!$A$3:$CF$200,49,FALSE)</f>
        <v>0</v>
      </c>
      <c r="AY68" s="31">
        <f>VLOOKUP($A68,'Nagradna igra-posiljke 2018'!$A$3:$CF$200,50,FALSE)</f>
        <v>0</v>
      </c>
      <c r="AZ68" s="31">
        <f>VLOOKUP($A68,'Nagradna igra-posiljke 2018'!$A$3:$CF$200,51,FALSE)</f>
        <v>0</v>
      </c>
      <c r="BA68" s="31">
        <f>VLOOKUP($A68,'Nagradna igra-posiljke 2018'!$A$3:$CF$200,52,FALSE)</f>
        <v>0</v>
      </c>
      <c r="BB68" s="31">
        <f>VLOOKUP($A68,'Nagradna igra-posiljke 2018'!$A$3:$CF$200,53,FALSE)</f>
        <v>0</v>
      </c>
      <c r="BC68" s="31">
        <f>VLOOKUP($A68,'Nagradna igra-posiljke 2018'!$A$3:$CF$200,54,FALSE)</f>
        <v>0</v>
      </c>
      <c r="BD68" s="31">
        <f>VLOOKUP($A68,'Nagradna igra-posiljke 2018'!$A$3:$CF$200,55,FALSE)</f>
        <v>0</v>
      </c>
      <c r="BE68" s="31">
        <f>VLOOKUP($A68,'Nagradna igra-posiljke 2018'!$A$3:$CF$200,56,FALSE)</f>
        <v>0</v>
      </c>
      <c r="BF68" s="31">
        <f>VLOOKUP($A68,'Nagradna igra-posiljke 2018'!$A$3:$CF$200,57,FALSE)</f>
        <v>0</v>
      </c>
      <c r="BG68" s="31">
        <f>VLOOKUP($A68,'Nagradna igra-posiljke 2018'!$A$3:$CF$200,58,FALSE)</f>
        <v>0</v>
      </c>
      <c r="BH68" s="31">
        <f>VLOOKUP($A68,'Nagradna igra-posiljke 2018'!$A$3:$CF$200,59,FALSE)</f>
        <v>0</v>
      </c>
      <c r="BI68" s="31">
        <f>VLOOKUP($A68,'Nagradna igra-posiljke 2018'!$A$3:$CF$200,60,FALSE)</f>
        <v>0</v>
      </c>
      <c r="BJ68" s="31">
        <f>VLOOKUP($A68,'Nagradna igra-posiljke 2018'!$A$3:$CF$200,61,FALSE)</f>
        <v>0</v>
      </c>
      <c r="BK68" s="31">
        <f>VLOOKUP($A68,'Nagradna igra-posiljke 2018'!$A$3:$CF$200,62,FALSE)</f>
        <v>0</v>
      </c>
      <c r="BL68" s="31">
        <f>VLOOKUP($A68,'Nagradna igra-posiljke 2018'!$A$3:$CF$200,63,FALSE)</f>
        <v>0</v>
      </c>
      <c r="BM68" s="31">
        <f>VLOOKUP($A68,'Nagradna igra-posiljke 2018'!$A$3:$CF$200,64,FALSE)</f>
        <v>0</v>
      </c>
      <c r="BN68" s="31">
        <f>VLOOKUP($A68,'Nagradna igra-posiljke 2018'!$A$3:$CF$200,65,FALSE)</f>
        <v>0</v>
      </c>
      <c r="BO68" s="31">
        <f>VLOOKUP($A68,'Nagradna igra-posiljke 2018'!$A$3:$CF$200,66,FALSE)</f>
        <v>0</v>
      </c>
      <c r="BP68" s="31">
        <f>VLOOKUP($A68,'Nagradna igra-posiljke 2018'!$A$3:$CF$200,67,FALSE)</f>
        <v>0</v>
      </c>
      <c r="BQ68" s="31">
        <f>VLOOKUP($A68,'Nagradna igra-posiljke 2018'!$A$3:$CF$200,68,FALSE)</f>
        <v>0</v>
      </c>
      <c r="BR68" s="31">
        <f>VLOOKUP($A68,'Nagradna igra-posiljke 2018'!$A$3:$CF$200,69,FALSE)</f>
        <v>0</v>
      </c>
      <c r="BS68" s="31">
        <f>VLOOKUP($A68,'Nagradna igra-posiljke 2018'!$A$3:$CF$200,70,FALSE)</f>
        <v>0</v>
      </c>
      <c r="BT68" s="31">
        <f>VLOOKUP($A68,'Nagradna igra-posiljke 2018'!$A$3:$CF$200,71,FALSE)</f>
        <v>0</v>
      </c>
      <c r="BU68" s="31">
        <f>VLOOKUP($A68,'Nagradna igra-posiljke 2018'!$A$3:$CF$200,72,FALSE)</f>
        <v>0</v>
      </c>
      <c r="BV68" s="31">
        <f>VLOOKUP($A68,'Nagradna igra-posiljke 2018'!$A$3:$CF$200,73,FALSE)</f>
        <v>0</v>
      </c>
      <c r="BW68" s="31">
        <f>VLOOKUP($A68,'Nagradna igra-posiljke 2018'!$A$3:$CF$200,74,FALSE)</f>
        <v>0</v>
      </c>
      <c r="BX68" s="31">
        <f>VLOOKUP($A68,'Nagradna igra-posiljke 2018'!$A$3:$CF$200,75,FALSE)</f>
        <v>0</v>
      </c>
      <c r="BY68" s="31">
        <f>VLOOKUP($A68,'Nagradna igra-posiljke 2018'!$A$3:$CF$200,76,FALSE)</f>
        <v>0</v>
      </c>
      <c r="BZ68" s="31">
        <f>VLOOKUP($A68,'Nagradna igra-posiljke 2018'!$A$3:$CF$200,77,FALSE)</f>
        <v>0</v>
      </c>
      <c r="CA68" s="31">
        <f>VLOOKUP($A68,'Nagradna igra-posiljke 2018'!$A$3:$CF$200,78,FALSE)</f>
        <v>0</v>
      </c>
      <c r="CB68" s="31">
        <f>VLOOKUP($A68,'Nagradna igra-posiljke 2018'!$A$3:$CF$200,79,FALSE)</f>
        <v>0</v>
      </c>
      <c r="CC68" s="31">
        <f>VLOOKUP($A68,'Nagradna igra-posiljke 2018'!$A$3:$CF$200,80,FALSE)</f>
        <v>0</v>
      </c>
      <c r="CD68" s="31">
        <f>VLOOKUP($A68,'Nagradna igra-posiljke 2018'!$A$3:$CF$200,81,FALSE)</f>
        <v>0</v>
      </c>
      <c r="CE68" s="31">
        <f>VLOOKUP($A68,'Nagradna igra-posiljke 2018'!$A$3:$CF$200,82,FALSE)</f>
        <v>0</v>
      </c>
      <c r="CF68" s="31">
        <f>VLOOKUP($A68,'Nagradna igra-posiljke 2018'!$A$3:$CF$200,83,FALSE)</f>
        <v>0</v>
      </c>
      <c r="CG68" s="31">
        <f>VLOOKUP($A68,'Nagradna igra-posiljke 2018'!$A$3:$CF$200,84,FALSE)</f>
        <v>0</v>
      </c>
    </row>
    <row r="69" spans="1:85" ht="12.4" customHeight="1">
      <c r="E69" s="66"/>
      <c r="F69" s="66"/>
      <c r="G69" s="66"/>
      <c r="H69" s="66"/>
      <c r="I69" s="66"/>
      <c r="J69" s="155"/>
      <c r="K69" s="155"/>
      <c r="L69" s="155"/>
      <c r="M69" s="155"/>
      <c r="N69" s="155"/>
      <c r="O69" s="99"/>
      <c r="P69" s="99"/>
      <c r="Q69" s="99"/>
      <c r="R69" s="99"/>
      <c r="S69" s="99"/>
      <c r="T69" s="66"/>
      <c r="U69" s="155"/>
      <c r="V69" s="155"/>
      <c r="W69" s="155"/>
      <c r="X69" s="155"/>
      <c r="Y69" s="99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</row>
    <row r="70" spans="1:85">
      <c r="E70" s="156"/>
      <c r="F70" s="156"/>
      <c r="G70" s="156"/>
      <c r="H70" s="156"/>
      <c r="I70" s="156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</row>
    <row r="71" spans="1:85" s="8" customFormat="1" ht="16.5" customHeight="1">
      <c r="A71" s="58">
        <v>99999</v>
      </c>
      <c r="B71" s="13" t="s">
        <v>130</v>
      </c>
      <c r="C71" s="13"/>
      <c r="D71" s="56"/>
      <c r="E71" s="13"/>
      <c r="F71" s="13"/>
      <c r="G71" s="13"/>
      <c r="H71" s="13"/>
      <c r="I71" s="14"/>
      <c r="J71" s="30">
        <f>10*K71</f>
        <v>0</v>
      </c>
      <c r="K71" s="30">
        <f>+SUM(L71:CG71)</f>
        <v>0</v>
      </c>
      <c r="L71" s="30"/>
      <c r="M71" s="30"/>
      <c r="N71" s="43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13"/>
      <c r="AG71" s="13"/>
      <c r="AH71" s="13"/>
      <c r="AI71" s="13"/>
      <c r="AJ71" s="13"/>
      <c r="AK71" s="13"/>
      <c r="AL71" s="13"/>
      <c r="AM71" s="32"/>
      <c r="AN71" s="32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</row>
    <row r="72" spans="1:85">
      <c r="E72" s="156"/>
      <c r="F72" s="156"/>
      <c r="G72" s="156"/>
      <c r="H72" s="156"/>
      <c r="I72" s="156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</row>
    <row r="73" spans="1:85" ht="12.4" customHeight="1">
      <c r="B73" s="9" t="s">
        <v>347</v>
      </c>
      <c r="E73" s="156"/>
      <c r="F73" s="156"/>
      <c r="G73" s="156"/>
      <c r="H73" s="156"/>
      <c r="I73" s="11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62"/>
      <c r="BH73" s="62"/>
      <c r="BI73" s="62"/>
      <c r="BJ73" s="62"/>
      <c r="BK73" s="62"/>
    </row>
    <row r="74" spans="1:85">
      <c r="E74" s="156"/>
      <c r="F74" s="156"/>
      <c r="G74" s="156"/>
      <c r="H74" s="156"/>
      <c r="I74" s="156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</row>
    <row r="75" spans="1:85">
      <c r="E75" s="156"/>
      <c r="F75" s="156"/>
      <c r="G75" s="156"/>
      <c r="H75" s="156"/>
      <c r="I75" s="156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</row>
    <row r="76" spans="1:85">
      <c r="E76" s="156"/>
      <c r="F76" s="156"/>
      <c r="G76" s="156"/>
      <c r="H76" s="156"/>
      <c r="I76" s="156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</row>
    <row r="77" spans="1:85">
      <c r="E77" s="156"/>
      <c r="F77" s="156"/>
      <c r="G77" s="156"/>
      <c r="H77" s="156"/>
      <c r="I77" s="156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</row>
    <row r="78" spans="1:85">
      <c r="E78" s="156"/>
      <c r="F78" s="156"/>
      <c r="G78" s="156"/>
      <c r="H78" s="156"/>
      <c r="I78" s="156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</row>
    <row r="79" spans="1:85">
      <c r="E79" s="156"/>
      <c r="F79" s="156"/>
      <c r="G79" s="156"/>
      <c r="H79" s="156"/>
      <c r="I79" s="156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</row>
    <row r="80" spans="1:85">
      <c r="E80" s="156"/>
      <c r="F80" s="156"/>
      <c r="G80" s="156"/>
      <c r="H80" s="156"/>
      <c r="I80" s="156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</row>
    <row r="81" spans="5:63">
      <c r="E81" s="156"/>
      <c r="F81" s="156"/>
      <c r="G81" s="156"/>
      <c r="H81" s="156"/>
      <c r="I81" s="15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</row>
    <row r="82" spans="5:63">
      <c r="E82" s="156"/>
      <c r="F82" s="156"/>
      <c r="G82" s="156"/>
      <c r="H82" s="156"/>
      <c r="I82" s="156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spans="5:63">
      <c r="E83" s="156"/>
      <c r="F83" s="156"/>
      <c r="G83" s="156"/>
      <c r="H83" s="156"/>
      <c r="I83" s="156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</row>
    <row r="84" spans="5:63">
      <c r="E84" s="156"/>
      <c r="F84" s="156"/>
      <c r="G84" s="156"/>
      <c r="H84" s="156"/>
      <c r="I84" s="156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</row>
    <row r="85" spans="5:63">
      <c r="E85" s="156"/>
      <c r="F85" s="156"/>
      <c r="G85" s="156"/>
      <c r="H85" s="156"/>
      <c r="I85" s="156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</row>
    <row r="86" spans="5:63">
      <c r="E86" s="156"/>
      <c r="F86" s="156"/>
      <c r="G86" s="156"/>
      <c r="H86" s="156"/>
      <c r="I86" s="156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</row>
    <row r="87" spans="5:63">
      <c r="E87" s="156"/>
      <c r="F87" s="156"/>
      <c r="G87" s="156"/>
      <c r="H87" s="156"/>
      <c r="I87" s="156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</row>
    <row r="88" spans="5:63">
      <c r="E88" s="156"/>
      <c r="F88" s="156"/>
      <c r="G88" s="156"/>
      <c r="H88" s="156"/>
      <c r="I88" s="156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</row>
    <row r="89" spans="5:63">
      <c r="E89" s="156"/>
      <c r="F89" s="156"/>
      <c r="G89" s="156"/>
      <c r="H89" s="156"/>
      <c r="I89" s="156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</row>
    <row r="90" spans="5:63">
      <c r="E90" s="156"/>
      <c r="F90" s="156"/>
      <c r="G90" s="156"/>
      <c r="H90" s="156"/>
      <c r="I90" s="156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</row>
    <row r="91" spans="5:63">
      <c r="E91" s="156"/>
      <c r="F91" s="156"/>
      <c r="G91" s="156"/>
      <c r="H91" s="156"/>
      <c r="I91" s="156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</row>
    <row r="92" spans="5:63">
      <c r="E92" s="156"/>
      <c r="F92" s="156"/>
      <c r="G92" s="156"/>
      <c r="H92" s="156"/>
      <c r="I92" s="15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</row>
    <row r="93" spans="5:63">
      <c r="E93" s="156"/>
      <c r="F93" s="156"/>
      <c r="G93" s="156"/>
      <c r="H93" s="156"/>
      <c r="I93" s="156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</row>
    <row r="94" spans="5:63">
      <c r="E94" s="156"/>
      <c r="F94" s="156"/>
      <c r="G94" s="156"/>
      <c r="H94" s="156"/>
      <c r="I94" s="156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</row>
    <row r="95" spans="5:63">
      <c r="E95" s="156"/>
      <c r="F95" s="156"/>
      <c r="G95" s="156"/>
      <c r="H95" s="156"/>
      <c r="I95" s="156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</row>
    <row r="96" spans="5:63">
      <c r="E96" s="156"/>
      <c r="F96" s="156"/>
      <c r="G96" s="156"/>
      <c r="H96" s="156"/>
      <c r="I96" s="156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</row>
    <row r="97" spans="5:63">
      <c r="E97" s="156"/>
      <c r="F97" s="156"/>
      <c r="G97" s="156"/>
      <c r="H97" s="156"/>
      <c r="I97" s="156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</row>
    <row r="98" spans="5:63">
      <c r="E98" s="156"/>
      <c r="F98" s="156"/>
      <c r="G98" s="156"/>
      <c r="H98" s="156"/>
      <c r="I98" s="156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</row>
    <row r="99" spans="5:63">
      <c r="E99" s="156"/>
      <c r="F99" s="156"/>
      <c r="G99" s="156"/>
      <c r="H99" s="156"/>
      <c r="I99" s="156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</row>
    <row r="100" spans="5:63">
      <c r="E100" s="156"/>
      <c r="F100" s="156"/>
      <c r="G100" s="156"/>
      <c r="H100" s="156"/>
      <c r="I100" s="156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</row>
    <row r="101" spans="5:63">
      <c r="E101" s="156"/>
      <c r="F101" s="156"/>
      <c r="G101" s="156"/>
      <c r="H101" s="156"/>
      <c r="I101" s="156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</row>
    <row r="102" spans="5:63">
      <c r="E102" s="156"/>
      <c r="F102" s="156"/>
      <c r="G102" s="156"/>
      <c r="H102" s="156"/>
      <c r="I102" s="156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</row>
    <row r="103" spans="5:63">
      <c r="E103" s="156"/>
      <c r="F103" s="156"/>
      <c r="G103" s="156"/>
      <c r="H103" s="156"/>
      <c r="I103" s="156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</row>
    <row r="104" spans="5:63">
      <c r="E104" s="156"/>
      <c r="F104" s="156"/>
      <c r="G104" s="156"/>
      <c r="H104" s="156"/>
      <c r="I104" s="156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</row>
    <row r="105" spans="5:63">
      <c r="E105" s="156"/>
      <c r="F105" s="156"/>
      <c r="G105" s="156"/>
      <c r="H105" s="156"/>
      <c r="I105" s="156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</row>
    <row r="106" spans="5:63">
      <c r="E106" s="156"/>
      <c r="F106" s="156"/>
      <c r="G106" s="156"/>
      <c r="H106" s="156"/>
      <c r="I106" s="156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</row>
    <row r="107" spans="5:63">
      <c r="E107" s="156"/>
      <c r="F107" s="156"/>
      <c r="G107" s="156"/>
      <c r="H107" s="156"/>
      <c r="I107" s="156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</row>
    <row r="108" spans="5:63">
      <c r="E108" s="156"/>
      <c r="F108" s="156"/>
      <c r="G108" s="156"/>
      <c r="H108" s="156"/>
      <c r="I108" s="156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</row>
    <row r="109" spans="5:63">
      <c r="E109" s="156"/>
      <c r="F109" s="156"/>
      <c r="G109" s="156"/>
      <c r="H109" s="156"/>
      <c r="I109" s="156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</row>
    <row r="110" spans="5:63">
      <c r="E110" s="156"/>
      <c r="F110" s="156"/>
      <c r="G110" s="156"/>
      <c r="H110" s="156"/>
      <c r="I110" s="156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</row>
    <row r="111" spans="5:63">
      <c r="E111" s="156"/>
      <c r="F111" s="156"/>
      <c r="G111" s="156"/>
      <c r="H111" s="156"/>
      <c r="I111" s="156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</row>
    <row r="112" spans="5:63">
      <c r="E112" s="156"/>
      <c r="F112" s="156"/>
      <c r="G112" s="156"/>
      <c r="H112" s="156"/>
      <c r="I112" s="156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</row>
    <row r="113" spans="5:63">
      <c r="E113" s="156"/>
      <c r="F113" s="156"/>
      <c r="G113" s="156"/>
      <c r="H113" s="156"/>
      <c r="I113" s="156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</row>
    <row r="114" spans="5:63">
      <c r="E114" s="156"/>
      <c r="F114" s="156"/>
      <c r="G114" s="156"/>
      <c r="H114" s="156"/>
      <c r="I114" s="156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</row>
    <row r="115" spans="5:63">
      <c r="E115" s="156"/>
      <c r="F115" s="156"/>
      <c r="G115" s="156"/>
      <c r="H115" s="156"/>
      <c r="I115" s="156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</row>
    <row r="116" spans="5:63">
      <c r="E116" s="156"/>
      <c r="F116" s="156"/>
      <c r="G116" s="156"/>
      <c r="H116" s="156"/>
      <c r="I116" s="156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</row>
    <row r="117" spans="5:63">
      <c r="E117" s="156"/>
      <c r="F117" s="156"/>
      <c r="G117" s="156"/>
      <c r="H117" s="156"/>
      <c r="I117" s="156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</row>
    <row r="118" spans="5:63">
      <c r="E118" s="156"/>
      <c r="F118" s="156"/>
      <c r="G118" s="156"/>
      <c r="H118" s="156"/>
      <c r="I118" s="156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</row>
    <row r="119" spans="5:63">
      <c r="E119" s="156"/>
      <c r="F119" s="156"/>
      <c r="G119" s="156"/>
      <c r="H119" s="156"/>
      <c r="I119" s="156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</row>
    <row r="120" spans="5:63">
      <c r="E120" s="156"/>
      <c r="F120" s="156"/>
      <c r="G120" s="156"/>
      <c r="H120" s="156"/>
      <c r="I120" s="156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</row>
    <row r="121" spans="5:63">
      <c r="E121" s="156"/>
      <c r="F121" s="156"/>
      <c r="G121" s="156"/>
      <c r="H121" s="156"/>
      <c r="I121" s="156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</row>
    <row r="122" spans="5:63">
      <c r="E122" s="156"/>
      <c r="F122" s="156"/>
      <c r="G122" s="156"/>
      <c r="H122" s="156"/>
      <c r="I122" s="156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</row>
    <row r="123" spans="5:63">
      <c r="E123" s="156"/>
      <c r="F123" s="156"/>
      <c r="G123" s="156"/>
      <c r="H123" s="156"/>
      <c r="I123" s="156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</row>
    <row r="124" spans="5:63">
      <c r="E124" s="156"/>
      <c r="F124" s="156"/>
      <c r="G124" s="156"/>
      <c r="H124" s="156"/>
      <c r="I124" s="156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</row>
    <row r="125" spans="5:63">
      <c r="E125" s="156"/>
      <c r="F125" s="156"/>
      <c r="G125" s="156"/>
      <c r="H125" s="156"/>
      <c r="I125" s="156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</row>
    <row r="126" spans="5:63">
      <c r="E126" s="156"/>
      <c r="F126" s="156"/>
      <c r="G126" s="156"/>
      <c r="H126" s="156"/>
      <c r="I126" s="156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</row>
    <row r="127" spans="5:63">
      <c r="E127" s="156"/>
      <c r="F127" s="156"/>
      <c r="G127" s="156"/>
      <c r="H127" s="156"/>
      <c r="I127" s="156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</row>
    <row r="128" spans="5:63">
      <c r="E128" s="156"/>
      <c r="F128" s="156"/>
      <c r="G128" s="156"/>
      <c r="H128" s="156"/>
      <c r="I128" s="156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</row>
    <row r="129" spans="5:63">
      <c r="E129" s="156"/>
      <c r="F129" s="156"/>
      <c r="G129" s="156"/>
      <c r="H129" s="156"/>
      <c r="I129" s="156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</row>
    <row r="130" spans="5:63">
      <c r="E130" s="156"/>
      <c r="F130" s="156"/>
      <c r="G130" s="156"/>
      <c r="H130" s="156"/>
      <c r="I130" s="156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</row>
    <row r="131" spans="5:63">
      <c r="E131" s="156"/>
      <c r="F131" s="156"/>
      <c r="G131" s="156"/>
      <c r="H131" s="156"/>
      <c r="I131" s="156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</row>
    <row r="132" spans="5:63">
      <c r="E132" s="156"/>
      <c r="F132" s="156"/>
      <c r="G132" s="156"/>
      <c r="H132" s="156"/>
      <c r="I132" s="156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</row>
    <row r="133" spans="5:63">
      <c r="E133" s="156"/>
      <c r="F133" s="156"/>
      <c r="G133" s="156"/>
      <c r="H133" s="156"/>
      <c r="I133" s="156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</row>
    <row r="134" spans="5:63">
      <c r="E134" s="156"/>
      <c r="F134" s="156"/>
      <c r="G134" s="156"/>
      <c r="H134" s="156"/>
      <c r="I134" s="156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</row>
    <row r="135" spans="5:63">
      <c r="E135" s="156"/>
      <c r="F135" s="156"/>
      <c r="G135" s="156"/>
      <c r="H135" s="156"/>
      <c r="I135" s="156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</row>
    <row r="136" spans="5:63">
      <c r="E136" s="156"/>
      <c r="F136" s="156"/>
      <c r="G136" s="156"/>
      <c r="H136" s="156"/>
      <c r="I136" s="156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</row>
    <row r="137" spans="5:63">
      <c r="E137" s="156"/>
      <c r="F137" s="156"/>
      <c r="G137" s="156"/>
      <c r="H137" s="156"/>
      <c r="I137" s="156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</row>
    <row r="138" spans="5:63">
      <c r="E138" s="156"/>
      <c r="F138" s="156"/>
      <c r="G138" s="156"/>
      <c r="H138" s="156"/>
      <c r="I138" s="156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</row>
    <row r="139" spans="5:63">
      <c r="E139" s="156"/>
      <c r="F139" s="156"/>
      <c r="G139" s="156"/>
      <c r="H139" s="156"/>
      <c r="I139" s="156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</row>
    <row r="140" spans="5:63">
      <c r="E140" s="156"/>
      <c r="F140" s="156"/>
      <c r="G140" s="156"/>
      <c r="H140" s="156"/>
      <c r="I140" s="156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</row>
    <row r="141" spans="5:63">
      <c r="E141" s="156"/>
      <c r="F141" s="156"/>
      <c r="G141" s="156"/>
      <c r="H141" s="156"/>
      <c r="I141" s="156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</row>
    <row r="142" spans="5:63">
      <c r="E142" s="156"/>
      <c r="F142" s="156"/>
      <c r="G142" s="156"/>
      <c r="H142" s="156"/>
      <c r="I142" s="156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</row>
    <row r="143" spans="5:63">
      <c r="E143" s="156"/>
      <c r="F143" s="156"/>
      <c r="G143" s="156"/>
      <c r="H143" s="156"/>
      <c r="I143" s="156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</row>
    <row r="144" spans="5:63">
      <c r="E144" s="156"/>
      <c r="F144" s="156"/>
      <c r="G144" s="156"/>
      <c r="H144" s="156"/>
      <c r="I144" s="156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</row>
    <row r="145" spans="5:63">
      <c r="E145" s="156"/>
      <c r="F145" s="156"/>
      <c r="G145" s="156"/>
      <c r="H145" s="156"/>
      <c r="I145" s="156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</row>
    <row r="146" spans="5:63">
      <c r="E146" s="156"/>
      <c r="F146" s="156"/>
      <c r="G146" s="156"/>
      <c r="H146" s="156"/>
      <c r="I146" s="156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</row>
    <row r="147" spans="5:63">
      <c r="E147" s="156"/>
      <c r="F147" s="156"/>
      <c r="G147" s="156"/>
      <c r="H147" s="156"/>
      <c r="I147" s="156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</row>
    <row r="148" spans="5:63">
      <c r="E148" s="156"/>
      <c r="F148" s="156"/>
      <c r="G148" s="156"/>
      <c r="H148" s="156"/>
      <c r="I148" s="156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</row>
    <row r="149" spans="5:63">
      <c r="E149" s="156"/>
      <c r="F149" s="156"/>
      <c r="G149" s="156"/>
      <c r="H149" s="156"/>
      <c r="I149" s="156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</row>
    <row r="150" spans="5:63">
      <c r="E150" s="156"/>
      <c r="F150" s="156"/>
      <c r="G150" s="156"/>
      <c r="H150" s="156"/>
      <c r="I150" s="156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</row>
    <row r="151" spans="5:63">
      <c r="E151" s="156"/>
      <c r="F151" s="156"/>
      <c r="G151" s="156"/>
      <c r="H151" s="156"/>
      <c r="I151" s="156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</row>
    <row r="152" spans="5:63">
      <c r="E152" s="156"/>
      <c r="F152" s="156"/>
      <c r="G152" s="156"/>
      <c r="H152" s="156"/>
      <c r="I152" s="156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</row>
    <row r="153" spans="5:63">
      <c r="E153" s="156"/>
      <c r="F153" s="156"/>
      <c r="G153" s="156"/>
      <c r="H153" s="156"/>
      <c r="I153" s="156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</row>
    <row r="154" spans="5:63">
      <c r="E154" s="156"/>
      <c r="F154" s="156"/>
      <c r="G154" s="156"/>
      <c r="H154" s="156"/>
      <c r="I154" s="156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</row>
    <row r="155" spans="5:63">
      <c r="E155" s="156"/>
      <c r="F155" s="156"/>
      <c r="G155" s="156"/>
      <c r="H155" s="156"/>
      <c r="I155" s="156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</row>
    <row r="156" spans="5:63">
      <c r="E156" s="156"/>
      <c r="F156" s="156"/>
      <c r="G156" s="156"/>
      <c r="H156" s="156"/>
      <c r="I156" s="156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</row>
    <row r="157" spans="5:63">
      <c r="E157" s="156"/>
      <c r="F157" s="156"/>
      <c r="G157" s="156"/>
      <c r="H157" s="156"/>
      <c r="I157" s="156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</row>
    <row r="158" spans="5:63">
      <c r="E158" s="156"/>
      <c r="F158" s="156"/>
      <c r="G158" s="156"/>
      <c r="H158" s="156"/>
      <c r="I158" s="156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</row>
    <row r="159" spans="5:63">
      <c r="E159" s="156"/>
      <c r="F159" s="156"/>
      <c r="G159" s="156"/>
      <c r="H159" s="156"/>
      <c r="I159" s="156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</row>
    <row r="160" spans="5:63">
      <c r="E160" s="156"/>
      <c r="F160" s="156"/>
      <c r="G160" s="156"/>
      <c r="H160" s="156"/>
      <c r="I160" s="156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</row>
    <row r="161" spans="5:63">
      <c r="E161" s="156"/>
      <c r="F161" s="156"/>
      <c r="G161" s="156"/>
      <c r="H161" s="156"/>
      <c r="I161" s="156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</row>
    <row r="162" spans="5:63">
      <c r="E162" s="156"/>
      <c r="F162" s="156"/>
      <c r="G162" s="156"/>
      <c r="H162" s="156"/>
      <c r="I162" s="156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</row>
    <row r="163" spans="5:63">
      <c r="E163" s="156"/>
      <c r="F163" s="156"/>
      <c r="G163" s="156"/>
      <c r="H163" s="156"/>
      <c r="I163" s="156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</row>
    <row r="164" spans="5:63">
      <c r="E164" s="156"/>
      <c r="F164" s="156"/>
      <c r="G164" s="156"/>
      <c r="H164" s="156"/>
      <c r="I164" s="156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</row>
    <row r="165" spans="5:63">
      <c r="E165" s="156"/>
      <c r="F165" s="156"/>
      <c r="G165" s="156"/>
      <c r="H165" s="156"/>
      <c r="I165" s="156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</row>
    <row r="166" spans="5:63">
      <c r="E166" s="156"/>
      <c r="F166" s="156"/>
      <c r="G166" s="156"/>
      <c r="H166" s="156"/>
      <c r="I166" s="156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</row>
    <row r="167" spans="5:63">
      <c r="E167" s="156"/>
      <c r="F167" s="156"/>
      <c r="G167" s="156"/>
      <c r="H167" s="156"/>
      <c r="I167" s="156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</row>
    <row r="168" spans="5:63">
      <c r="E168" s="156"/>
      <c r="F168" s="156"/>
      <c r="G168" s="156"/>
      <c r="H168" s="156"/>
      <c r="I168" s="156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</row>
    <row r="169" spans="5:63">
      <c r="E169" s="156"/>
      <c r="F169" s="156"/>
      <c r="G169" s="156"/>
      <c r="H169" s="156"/>
      <c r="I169" s="156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</row>
    <row r="170" spans="5:63">
      <c r="E170" s="156"/>
      <c r="F170" s="156"/>
      <c r="G170" s="156"/>
      <c r="H170" s="156"/>
      <c r="I170" s="156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</row>
    <row r="171" spans="5:63">
      <c r="E171" s="156"/>
      <c r="F171" s="156"/>
      <c r="G171" s="156"/>
      <c r="H171" s="156"/>
      <c r="I171" s="156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</row>
    <row r="172" spans="5:63">
      <c r="E172" s="156"/>
      <c r="F172" s="156"/>
      <c r="G172" s="156"/>
      <c r="H172" s="156"/>
      <c r="I172" s="156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</row>
    <row r="173" spans="5:63">
      <c r="E173" s="156"/>
      <c r="F173" s="156"/>
      <c r="G173" s="156"/>
      <c r="H173" s="156"/>
      <c r="I173" s="156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</row>
    <row r="174" spans="5:63">
      <c r="E174" s="156"/>
      <c r="F174" s="156"/>
      <c r="G174" s="156"/>
      <c r="H174" s="156"/>
      <c r="I174" s="156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</row>
    <row r="175" spans="5:63">
      <c r="E175" s="156"/>
      <c r="F175" s="156"/>
      <c r="G175" s="156"/>
      <c r="H175" s="156"/>
      <c r="I175" s="156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</row>
    <row r="176" spans="5:63">
      <c r="E176" s="156"/>
      <c r="F176" s="156"/>
      <c r="G176" s="156"/>
      <c r="H176" s="156"/>
      <c r="I176" s="156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</row>
    <row r="177" spans="5:63">
      <c r="E177" s="156"/>
      <c r="F177" s="156"/>
      <c r="G177" s="156"/>
      <c r="H177" s="156"/>
      <c r="I177" s="156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</row>
    <row r="178" spans="5:63">
      <c r="BD178"/>
      <c r="BE178"/>
      <c r="BF178"/>
      <c r="BG178"/>
      <c r="BH178"/>
      <c r="BI178"/>
      <c r="BJ178"/>
      <c r="BK178"/>
    </row>
    <row r="179" spans="5:63">
      <c r="BD179"/>
      <c r="BE179"/>
      <c r="BF179"/>
      <c r="BG179"/>
      <c r="BH179"/>
      <c r="BI179"/>
      <c r="BJ179"/>
      <c r="BK179"/>
    </row>
    <row r="180" spans="5:63">
      <c r="BD180"/>
      <c r="BE180"/>
      <c r="BF180"/>
      <c r="BG180"/>
      <c r="BH180"/>
      <c r="BI180"/>
      <c r="BJ180"/>
      <c r="BK180"/>
    </row>
    <row r="181" spans="5:63">
      <c r="BD181"/>
      <c r="BE181"/>
      <c r="BF181"/>
      <c r="BG181"/>
      <c r="BH181"/>
      <c r="BI181"/>
      <c r="BJ181"/>
      <c r="BK181"/>
    </row>
    <row r="182" spans="5:63">
      <c r="BD182"/>
      <c r="BE182"/>
      <c r="BF182"/>
      <c r="BG182"/>
      <c r="BH182"/>
      <c r="BI182"/>
      <c r="BJ182"/>
      <c r="BK182"/>
    </row>
    <row r="183" spans="5:63">
      <c r="BD183"/>
      <c r="BE183"/>
      <c r="BF183"/>
      <c r="BG183"/>
      <c r="BH183"/>
      <c r="BI183"/>
      <c r="BJ183"/>
      <c r="BK183"/>
    </row>
    <row r="184" spans="5:63">
      <c r="BD184"/>
      <c r="BE184"/>
      <c r="BF184"/>
      <c r="BG184"/>
      <c r="BH184"/>
      <c r="BI184"/>
      <c r="BJ184"/>
      <c r="BK184"/>
    </row>
    <row r="185" spans="5:63">
      <c r="BD185"/>
      <c r="BE185"/>
      <c r="BF185"/>
      <c r="BG185"/>
      <c r="BH185"/>
      <c r="BI185"/>
      <c r="BJ185"/>
      <c r="BK185"/>
    </row>
    <row r="186" spans="5:63">
      <c r="BD186"/>
      <c r="BE186"/>
      <c r="BF186"/>
      <c r="BG186"/>
      <c r="BH186"/>
      <c r="BI186"/>
      <c r="BJ186"/>
      <c r="BK186"/>
    </row>
    <row r="187" spans="5:63">
      <c r="BD187"/>
      <c r="BE187"/>
      <c r="BF187"/>
      <c r="BG187"/>
      <c r="BH187"/>
      <c r="BI187"/>
      <c r="BJ187"/>
      <c r="BK187"/>
    </row>
    <row r="188" spans="5:63">
      <c r="BD188"/>
      <c r="BE188"/>
      <c r="BF188"/>
      <c r="BG188"/>
      <c r="BH188"/>
      <c r="BI188"/>
      <c r="BJ188"/>
      <c r="BK188"/>
    </row>
    <row r="189" spans="5:63">
      <c r="BD189"/>
      <c r="BE189"/>
      <c r="BF189"/>
      <c r="BG189"/>
      <c r="BH189"/>
      <c r="BI189"/>
      <c r="BJ189"/>
      <c r="BK189"/>
    </row>
    <row r="190" spans="5:63">
      <c r="BD190"/>
      <c r="BE190"/>
      <c r="BF190"/>
      <c r="BG190"/>
      <c r="BH190"/>
      <c r="BI190"/>
      <c r="BJ190"/>
      <c r="BK190"/>
    </row>
    <row r="191" spans="5:63">
      <c r="BD191"/>
      <c r="BE191"/>
      <c r="BF191"/>
      <c r="BG191"/>
      <c r="BH191"/>
      <c r="BI191"/>
      <c r="BJ191"/>
      <c r="BK191"/>
    </row>
    <row r="192" spans="5:63">
      <c r="BD192"/>
      <c r="BE192"/>
      <c r="BF192"/>
      <c r="BG192"/>
      <c r="BH192"/>
      <c r="BI192"/>
      <c r="BJ192"/>
      <c r="BK192"/>
    </row>
    <row r="193" spans="56:63">
      <c r="BD193"/>
      <c r="BE193"/>
      <c r="BF193"/>
      <c r="BG193"/>
      <c r="BH193"/>
      <c r="BI193"/>
      <c r="BJ193"/>
      <c r="BK193"/>
    </row>
    <row r="194" spans="56:63">
      <c r="BD194"/>
      <c r="BE194"/>
      <c r="BF194"/>
      <c r="BG194"/>
      <c r="BH194"/>
      <c r="BI194"/>
      <c r="BJ194"/>
      <c r="BK194"/>
    </row>
    <row r="195" spans="56:63">
      <c r="BD195"/>
      <c r="BE195"/>
      <c r="BF195"/>
      <c r="BG195"/>
      <c r="BH195"/>
      <c r="BI195"/>
      <c r="BJ195"/>
      <c r="BK195"/>
    </row>
    <row r="196" spans="56:63">
      <c r="BD196"/>
      <c r="BE196"/>
      <c r="BF196"/>
      <c r="BG196"/>
      <c r="BH196"/>
      <c r="BI196"/>
      <c r="BJ196"/>
      <c r="BK196"/>
    </row>
    <row r="197" spans="56:63">
      <c r="BD197"/>
      <c r="BE197"/>
      <c r="BF197"/>
      <c r="BG197"/>
      <c r="BH197"/>
      <c r="BI197"/>
      <c r="BJ197"/>
      <c r="BK197"/>
    </row>
    <row r="198" spans="56:63">
      <c r="BD198"/>
      <c r="BE198"/>
      <c r="BF198"/>
      <c r="BG198"/>
      <c r="BH198"/>
      <c r="BI198"/>
      <c r="BJ198"/>
      <c r="BK198"/>
    </row>
    <row r="199" spans="56:63">
      <c r="BD199"/>
      <c r="BE199"/>
      <c r="BF199"/>
      <c r="BG199"/>
      <c r="BH199"/>
      <c r="BI199"/>
      <c r="BJ199"/>
      <c r="BK199"/>
    </row>
    <row r="200" spans="56:63">
      <c r="BD200"/>
      <c r="BE200"/>
      <c r="BF200"/>
      <c r="BG200"/>
      <c r="BH200"/>
      <c r="BI200"/>
      <c r="BJ200"/>
      <c r="BK200"/>
    </row>
    <row r="201" spans="56:63">
      <c r="BD201"/>
      <c r="BE201"/>
      <c r="BF201"/>
      <c r="BG201"/>
      <c r="BH201"/>
      <c r="BI201"/>
      <c r="BJ201"/>
      <c r="BK201"/>
    </row>
    <row r="202" spans="56:63">
      <c r="BD202"/>
      <c r="BE202"/>
      <c r="BF202"/>
      <c r="BG202"/>
      <c r="BH202"/>
      <c r="BI202"/>
      <c r="BJ202"/>
      <c r="BK202"/>
    </row>
    <row r="203" spans="56:63">
      <c r="BD203"/>
      <c r="BE203"/>
      <c r="BF203"/>
      <c r="BG203"/>
      <c r="BH203"/>
      <c r="BI203"/>
      <c r="BJ203"/>
      <c r="BK203"/>
    </row>
    <row r="204" spans="56:63">
      <c r="BD204"/>
      <c r="BE204"/>
      <c r="BF204"/>
      <c r="BG204"/>
      <c r="BH204"/>
      <c r="BI204"/>
      <c r="BJ204"/>
      <c r="BK204"/>
    </row>
    <row r="205" spans="56:63">
      <c r="BD205"/>
      <c r="BE205"/>
      <c r="BF205"/>
      <c r="BG205"/>
      <c r="BH205"/>
      <c r="BI205"/>
      <c r="BJ205"/>
      <c r="BK205"/>
    </row>
    <row r="206" spans="56:63">
      <c r="BD206"/>
      <c r="BE206"/>
      <c r="BF206"/>
      <c r="BG206"/>
      <c r="BH206"/>
      <c r="BI206"/>
      <c r="BJ206"/>
      <c r="BK206"/>
    </row>
    <row r="207" spans="56:63">
      <c r="BD207"/>
      <c r="BE207"/>
      <c r="BF207"/>
      <c r="BG207"/>
      <c r="BH207"/>
      <c r="BI207"/>
      <c r="BJ207"/>
      <c r="BK207"/>
    </row>
    <row r="208" spans="56:63">
      <c r="BD208"/>
      <c r="BE208"/>
      <c r="BF208"/>
      <c r="BG208"/>
      <c r="BH208"/>
      <c r="BI208"/>
      <c r="BJ208"/>
      <c r="BK208"/>
    </row>
    <row r="209" spans="56:63">
      <c r="BD209"/>
      <c r="BE209"/>
      <c r="BF209"/>
      <c r="BG209"/>
      <c r="BH209"/>
      <c r="BI209"/>
      <c r="BJ209"/>
      <c r="BK209"/>
    </row>
    <row r="210" spans="56:63">
      <c r="BD210"/>
      <c r="BE210"/>
      <c r="BF210"/>
      <c r="BG210"/>
      <c r="BH210"/>
      <c r="BI210"/>
      <c r="BJ210"/>
      <c r="BK210"/>
    </row>
    <row r="211" spans="56:63">
      <c r="BD211"/>
      <c r="BE211"/>
      <c r="BF211"/>
      <c r="BG211"/>
      <c r="BH211"/>
      <c r="BI211"/>
      <c r="BJ211"/>
      <c r="BK211"/>
    </row>
    <row r="212" spans="56:63">
      <c r="BD212"/>
      <c r="BE212"/>
      <c r="BF212"/>
      <c r="BG212"/>
      <c r="BH212"/>
      <c r="BI212"/>
      <c r="BJ212"/>
      <c r="BK212"/>
    </row>
    <row r="213" spans="56:63">
      <c r="BD213"/>
      <c r="BE213"/>
      <c r="BF213"/>
      <c r="BG213"/>
      <c r="BH213"/>
      <c r="BI213"/>
      <c r="BJ213"/>
      <c r="BK213"/>
    </row>
    <row r="214" spans="56:63">
      <c r="BD214"/>
      <c r="BE214"/>
      <c r="BF214"/>
      <c r="BG214"/>
      <c r="BH214"/>
      <c r="BI214"/>
      <c r="BJ214"/>
      <c r="BK214"/>
    </row>
    <row r="215" spans="56:63">
      <c r="BD215"/>
      <c r="BE215"/>
      <c r="BF215"/>
      <c r="BG215"/>
      <c r="BH215"/>
      <c r="BI215"/>
      <c r="BJ215"/>
      <c r="BK215"/>
    </row>
    <row r="216" spans="56:63">
      <c r="BD216"/>
      <c r="BE216"/>
      <c r="BF216"/>
      <c r="BG216"/>
      <c r="BH216"/>
      <c r="BI216"/>
      <c r="BJ216"/>
      <c r="BK216"/>
    </row>
    <row r="217" spans="56:63">
      <c r="BD217"/>
      <c r="BE217"/>
      <c r="BF217"/>
      <c r="BG217"/>
      <c r="BH217"/>
      <c r="BI217"/>
      <c r="BJ217"/>
      <c r="BK217"/>
    </row>
    <row r="218" spans="56:63">
      <c r="BD218"/>
      <c r="BE218"/>
      <c r="BF218"/>
      <c r="BG218"/>
      <c r="BH218"/>
      <c r="BI218"/>
      <c r="BJ218"/>
      <c r="BK218"/>
    </row>
    <row r="219" spans="56:63">
      <c r="BD219"/>
      <c r="BE219"/>
      <c r="BF219"/>
      <c r="BG219"/>
      <c r="BH219"/>
      <c r="BI219"/>
      <c r="BJ219"/>
      <c r="BK219"/>
    </row>
    <row r="220" spans="56:63">
      <c r="BD220"/>
      <c r="BE220"/>
      <c r="BF220"/>
      <c r="BG220"/>
      <c r="BH220"/>
      <c r="BI220"/>
      <c r="BJ220"/>
      <c r="BK220"/>
    </row>
    <row r="221" spans="56:63">
      <c r="BD221"/>
      <c r="BE221"/>
      <c r="BF221"/>
      <c r="BG221"/>
      <c r="BH221"/>
      <c r="BI221"/>
      <c r="BJ221"/>
      <c r="BK221"/>
    </row>
    <row r="222" spans="56:63">
      <c r="BD222"/>
      <c r="BE222"/>
      <c r="BF222"/>
      <c r="BG222"/>
      <c r="BH222"/>
      <c r="BI222"/>
      <c r="BJ222"/>
      <c r="BK222"/>
    </row>
    <row r="223" spans="56:63">
      <c r="BD223"/>
      <c r="BE223"/>
      <c r="BF223"/>
      <c r="BG223"/>
      <c r="BH223"/>
      <c r="BI223"/>
      <c r="BJ223"/>
      <c r="BK223"/>
    </row>
    <row r="224" spans="56:63">
      <c r="BD224"/>
      <c r="BE224"/>
      <c r="BF224"/>
      <c r="BG224"/>
      <c r="BH224"/>
      <c r="BI224"/>
      <c r="BJ224"/>
      <c r="BK224"/>
    </row>
    <row r="225" spans="56:63">
      <c r="BD225"/>
      <c r="BE225"/>
      <c r="BF225"/>
      <c r="BG225"/>
      <c r="BH225"/>
      <c r="BI225"/>
      <c r="BJ225"/>
      <c r="BK225"/>
    </row>
    <row r="226" spans="56:63">
      <c r="BD226"/>
      <c r="BE226"/>
      <c r="BF226"/>
      <c r="BG226"/>
      <c r="BH226"/>
      <c r="BI226"/>
      <c r="BJ226"/>
      <c r="BK226"/>
    </row>
    <row r="227" spans="56:63">
      <c r="BD227"/>
      <c r="BE227"/>
      <c r="BF227"/>
      <c r="BG227"/>
      <c r="BH227"/>
      <c r="BI227"/>
      <c r="BJ227"/>
      <c r="BK227"/>
    </row>
    <row r="228" spans="56:63">
      <c r="BD228"/>
      <c r="BE228"/>
      <c r="BF228"/>
      <c r="BG228"/>
      <c r="BH228"/>
      <c r="BI228"/>
      <c r="BJ228"/>
      <c r="BK228"/>
    </row>
    <row r="229" spans="56:63">
      <c r="BD229"/>
      <c r="BE229"/>
      <c r="BF229"/>
      <c r="BG229"/>
      <c r="BH229"/>
      <c r="BI229"/>
      <c r="BJ229"/>
      <c r="BK229"/>
    </row>
    <row r="230" spans="56:63">
      <c r="BD230"/>
      <c r="BE230"/>
      <c r="BF230"/>
      <c r="BG230"/>
      <c r="BH230"/>
      <c r="BI230"/>
      <c r="BJ230"/>
      <c r="BK230"/>
    </row>
    <row r="231" spans="56:63">
      <c r="BD231"/>
      <c r="BE231"/>
      <c r="BF231"/>
      <c r="BG231"/>
      <c r="BH231"/>
      <c r="BI231"/>
      <c r="BJ231"/>
      <c r="BK231"/>
    </row>
    <row r="232" spans="56:63">
      <c r="BD232"/>
      <c r="BE232"/>
      <c r="BF232"/>
      <c r="BG232"/>
      <c r="BH232"/>
      <c r="BI232"/>
      <c r="BJ232"/>
      <c r="BK232"/>
    </row>
    <row r="233" spans="56:63">
      <c r="BD233"/>
      <c r="BE233"/>
      <c r="BF233"/>
      <c r="BG233"/>
      <c r="BH233"/>
      <c r="BI233"/>
      <c r="BJ233"/>
      <c r="BK233"/>
    </row>
    <row r="234" spans="56:63">
      <c r="BD234"/>
      <c r="BE234"/>
      <c r="BF234"/>
      <c r="BG234"/>
      <c r="BH234"/>
      <c r="BI234"/>
      <c r="BJ234"/>
      <c r="BK234"/>
    </row>
    <row r="235" spans="56:63">
      <c r="BD235"/>
      <c r="BE235"/>
      <c r="BF235"/>
      <c r="BG235"/>
      <c r="BH235"/>
      <c r="BI235"/>
      <c r="BJ235"/>
      <c r="BK235"/>
    </row>
    <row r="236" spans="56:63">
      <c r="BD236"/>
      <c r="BE236"/>
      <c r="BF236"/>
      <c r="BG236"/>
      <c r="BH236"/>
      <c r="BI236"/>
      <c r="BJ236"/>
      <c r="BK236"/>
    </row>
    <row r="237" spans="56:63">
      <c r="BD237"/>
      <c r="BE237"/>
      <c r="BF237"/>
      <c r="BG237"/>
      <c r="BH237"/>
      <c r="BI237"/>
      <c r="BJ237"/>
      <c r="BK237"/>
    </row>
    <row r="238" spans="56:63">
      <c r="BD238"/>
      <c r="BE238"/>
      <c r="BF238"/>
      <c r="BG238"/>
      <c r="BH238"/>
      <c r="BI238"/>
      <c r="BJ238"/>
      <c r="BK238"/>
    </row>
    <row r="239" spans="56:63">
      <c r="BD239"/>
      <c r="BE239"/>
      <c r="BF239"/>
      <c r="BG239"/>
      <c r="BH239"/>
      <c r="BI239"/>
      <c r="BJ239"/>
      <c r="BK239"/>
    </row>
    <row r="240" spans="56:63">
      <c r="BD240"/>
      <c r="BE240"/>
      <c r="BF240"/>
      <c r="BG240"/>
      <c r="BH240"/>
      <c r="BI240"/>
      <c r="BJ240"/>
      <c r="BK240"/>
    </row>
    <row r="241" spans="56:63">
      <c r="BD241"/>
      <c r="BE241"/>
      <c r="BF241"/>
      <c r="BG241"/>
      <c r="BH241"/>
      <c r="BI241"/>
      <c r="BJ241"/>
      <c r="BK241"/>
    </row>
    <row r="242" spans="56:63">
      <c r="BD242"/>
      <c r="BE242"/>
      <c r="BF242"/>
      <c r="BG242"/>
      <c r="BH242"/>
      <c r="BI242"/>
      <c r="BJ242"/>
      <c r="BK242"/>
    </row>
    <row r="243" spans="56:63">
      <c r="BD243"/>
      <c r="BE243"/>
      <c r="BF243"/>
      <c r="BG243"/>
      <c r="BH243"/>
      <c r="BI243"/>
      <c r="BJ243"/>
      <c r="BK243"/>
    </row>
    <row r="244" spans="56:63">
      <c r="BD244"/>
      <c r="BE244"/>
      <c r="BF244"/>
      <c r="BG244"/>
      <c r="BH244"/>
      <c r="BI244"/>
      <c r="BJ244"/>
      <c r="BK244"/>
    </row>
    <row r="245" spans="56:63">
      <c r="BD245"/>
      <c r="BE245"/>
      <c r="BF245"/>
      <c r="BG245"/>
      <c r="BH245"/>
      <c r="BI245"/>
      <c r="BJ245"/>
      <c r="BK245"/>
    </row>
    <row r="246" spans="56:63">
      <c r="BD246"/>
      <c r="BE246"/>
      <c r="BF246"/>
      <c r="BG246"/>
      <c r="BH246"/>
      <c r="BI246"/>
      <c r="BJ246"/>
      <c r="BK246"/>
    </row>
    <row r="247" spans="56:63">
      <c r="BD247"/>
      <c r="BE247"/>
      <c r="BF247"/>
      <c r="BG247"/>
      <c r="BH247"/>
      <c r="BI247"/>
      <c r="BJ247"/>
      <c r="BK247"/>
    </row>
    <row r="248" spans="56:63">
      <c r="BD248"/>
      <c r="BE248"/>
      <c r="BF248"/>
      <c r="BG248"/>
      <c r="BH248"/>
      <c r="BI248"/>
      <c r="BJ248"/>
      <c r="BK248"/>
    </row>
    <row r="249" spans="56:63">
      <c r="BD249"/>
      <c r="BE249"/>
      <c r="BF249"/>
      <c r="BG249"/>
      <c r="BH249"/>
      <c r="BI249"/>
      <c r="BJ249"/>
      <c r="BK249"/>
    </row>
    <row r="250" spans="56:63">
      <c r="BD250"/>
      <c r="BE250"/>
      <c r="BF250"/>
      <c r="BG250"/>
      <c r="BH250"/>
      <c r="BI250"/>
      <c r="BJ250"/>
      <c r="BK250"/>
    </row>
    <row r="251" spans="56:63">
      <c r="BD251"/>
      <c r="BE251"/>
      <c r="BF251"/>
      <c r="BG251"/>
      <c r="BH251"/>
      <c r="BI251"/>
      <c r="BJ251"/>
      <c r="BK251"/>
    </row>
    <row r="252" spans="56:63">
      <c r="BD252"/>
      <c r="BE252"/>
      <c r="BF252"/>
      <c r="BG252"/>
      <c r="BH252"/>
      <c r="BI252"/>
      <c r="BJ252"/>
      <c r="BK252"/>
    </row>
    <row r="253" spans="56:63">
      <c r="BD253"/>
      <c r="BE253"/>
      <c r="BF253"/>
      <c r="BG253"/>
      <c r="BH253"/>
      <c r="BI253"/>
      <c r="BJ253"/>
      <c r="BK253"/>
    </row>
    <row r="254" spans="56:63">
      <c r="BD254"/>
      <c r="BE254"/>
      <c r="BF254"/>
      <c r="BG254"/>
      <c r="BH254"/>
      <c r="BI254"/>
      <c r="BJ254"/>
      <c r="BK254"/>
    </row>
    <row r="255" spans="56:63">
      <c r="BD255"/>
      <c r="BE255"/>
      <c r="BF255"/>
      <c r="BG255"/>
      <c r="BH255"/>
      <c r="BI255"/>
      <c r="BJ255"/>
      <c r="BK255"/>
    </row>
    <row r="256" spans="56:63">
      <c r="BD256"/>
      <c r="BE256"/>
      <c r="BF256"/>
      <c r="BG256"/>
      <c r="BH256"/>
      <c r="BI256"/>
      <c r="BJ256"/>
      <c r="BK256"/>
    </row>
    <row r="257" spans="56:63">
      <c r="BD257"/>
      <c r="BE257"/>
      <c r="BF257"/>
      <c r="BG257"/>
      <c r="BH257"/>
      <c r="BI257"/>
      <c r="BJ257"/>
      <c r="BK257"/>
    </row>
    <row r="258" spans="56:63">
      <c r="BD258"/>
      <c r="BE258"/>
      <c r="BF258"/>
      <c r="BG258"/>
      <c r="BH258"/>
      <c r="BI258"/>
      <c r="BJ258"/>
      <c r="BK258"/>
    </row>
    <row r="259" spans="56:63">
      <c r="BD259"/>
      <c r="BE259"/>
      <c r="BF259"/>
      <c r="BG259"/>
      <c r="BH259"/>
      <c r="BI259"/>
      <c r="BJ259"/>
      <c r="BK259"/>
    </row>
    <row r="260" spans="56:63">
      <c r="BD260"/>
      <c r="BE260"/>
      <c r="BF260"/>
      <c r="BG260"/>
      <c r="BH260"/>
      <c r="BI260"/>
      <c r="BJ260"/>
      <c r="BK260"/>
    </row>
    <row r="261" spans="56:63">
      <c r="BD261"/>
      <c r="BE261"/>
      <c r="BF261"/>
      <c r="BG261"/>
      <c r="BH261"/>
      <c r="BI261"/>
      <c r="BJ261"/>
      <c r="BK261"/>
    </row>
    <row r="262" spans="56:63">
      <c r="BD262"/>
      <c r="BE262"/>
      <c r="BF262"/>
      <c r="BG262"/>
      <c r="BH262"/>
      <c r="BI262"/>
      <c r="BJ262"/>
      <c r="BK262"/>
    </row>
    <row r="263" spans="56:63">
      <c r="BD263"/>
      <c r="BE263"/>
      <c r="BF263"/>
      <c r="BG263"/>
      <c r="BH263"/>
      <c r="BI263"/>
      <c r="BJ263"/>
      <c r="BK263"/>
    </row>
    <row r="264" spans="56:63">
      <c r="BD264"/>
      <c r="BE264"/>
      <c r="BF264"/>
      <c r="BG264"/>
      <c r="BH264"/>
      <c r="BI264"/>
      <c r="BJ264"/>
      <c r="BK264"/>
    </row>
    <row r="265" spans="56:63">
      <c r="BD265"/>
      <c r="BE265"/>
      <c r="BF265"/>
      <c r="BG265"/>
      <c r="BH265"/>
      <c r="BI265"/>
      <c r="BJ265"/>
      <c r="BK265"/>
    </row>
    <row r="266" spans="56:63">
      <c r="BD266"/>
      <c r="BE266"/>
      <c r="BF266"/>
      <c r="BG266"/>
      <c r="BH266"/>
      <c r="BI266"/>
      <c r="BJ266"/>
      <c r="BK266"/>
    </row>
    <row r="267" spans="56:63">
      <c r="BD267"/>
      <c r="BE267"/>
      <c r="BF267"/>
      <c r="BG267"/>
      <c r="BH267"/>
      <c r="BI267"/>
      <c r="BJ267"/>
      <c r="BK267"/>
    </row>
    <row r="268" spans="56:63">
      <c r="BD268"/>
      <c r="BE268"/>
      <c r="BF268"/>
      <c r="BG268"/>
      <c r="BH268"/>
      <c r="BI268"/>
      <c r="BJ268"/>
      <c r="BK268"/>
    </row>
    <row r="269" spans="56:63">
      <c r="BD269"/>
      <c r="BE269"/>
      <c r="BF269"/>
      <c r="BG269"/>
      <c r="BH269"/>
      <c r="BI269"/>
      <c r="BJ269"/>
      <c r="BK269"/>
    </row>
    <row r="270" spans="56:63">
      <c r="BD270"/>
      <c r="BE270"/>
      <c r="BF270"/>
      <c r="BG270"/>
      <c r="BH270"/>
      <c r="BI270"/>
      <c r="BJ270"/>
      <c r="BK270"/>
    </row>
    <row r="271" spans="56:63">
      <c r="BD271"/>
      <c r="BE271"/>
      <c r="BF271"/>
      <c r="BG271"/>
      <c r="BH271"/>
      <c r="BI271"/>
      <c r="BJ271"/>
      <c r="BK271"/>
    </row>
    <row r="272" spans="56:63">
      <c r="BD272"/>
      <c r="BE272"/>
      <c r="BF272"/>
      <c r="BG272"/>
      <c r="BH272"/>
      <c r="BI272"/>
      <c r="BJ272"/>
      <c r="BK272"/>
    </row>
    <row r="273" spans="56:63">
      <c r="BD273"/>
      <c r="BE273"/>
      <c r="BF273"/>
      <c r="BG273"/>
      <c r="BH273"/>
      <c r="BI273"/>
      <c r="BJ273"/>
      <c r="BK273"/>
    </row>
    <row r="274" spans="56:63">
      <c r="BD274"/>
      <c r="BE274"/>
      <c r="BF274"/>
      <c r="BG274"/>
      <c r="BH274"/>
      <c r="BI274"/>
      <c r="BJ274"/>
      <c r="BK274"/>
    </row>
    <row r="275" spans="56:63">
      <c r="BD275"/>
      <c r="BE275"/>
      <c r="BF275"/>
      <c r="BG275"/>
      <c r="BH275"/>
      <c r="BI275"/>
      <c r="BJ275"/>
      <c r="BK275"/>
    </row>
  </sheetData>
  <autoFilter ref="A2:BO69">
    <sortState ref="A3:BO69">
      <sortCondition descending="1" ref="I2:I69"/>
    </sortState>
  </autoFilter>
  <sortState ref="A3:CG68">
    <sortCondition ref="B3:B68"/>
  </sortState>
  <pageMargins left="0.62992125984251968" right="0.62992125984251968" top="0.98425196850393704" bottom="0.98425196850393704" header="0.51181102362204722" footer="0.51181102362204722"/>
  <pageSetup paperSize="9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78"/>
  <sheetViews>
    <sheetView zoomScaleNormal="100" zoomScaleSheetLayoutView="115" workbookViewId="0">
      <pane ySplit="2" topLeftCell="A3" activePane="bottomLeft" state="frozen"/>
      <selection activeCell="K1" activeCellId="1" sqref="K1 K1"/>
      <selection pane="bottomLeft" activeCell="A3" sqref="A3:XFD173"/>
    </sheetView>
  </sheetViews>
  <sheetFormatPr defaultColWidth="9.140625" defaultRowHeight="12.75"/>
  <cols>
    <col min="1" max="1" width="8.85546875" style="9" customWidth="1"/>
    <col min="2" max="2" width="23.85546875" style="9" customWidth="1"/>
    <col min="3" max="3" width="16.28515625" style="9" customWidth="1"/>
    <col min="4" max="4" width="12.85546875" style="9" customWidth="1"/>
    <col min="5" max="6" width="11.7109375" style="10" customWidth="1"/>
    <col min="7" max="7" width="17.85546875" style="10" hidden="1" customWidth="1"/>
    <col min="8" max="8" width="14.28515625" style="10" customWidth="1"/>
    <col min="9" max="9" width="17.7109375" style="10" customWidth="1"/>
    <col min="10" max="10" width="14.7109375" bestFit="1" customWidth="1"/>
    <col min="11" max="11" width="13.7109375" bestFit="1" customWidth="1"/>
    <col min="12" max="55" width="8.85546875" customWidth="1"/>
    <col min="56" max="56" width="10.140625" style="6" bestFit="1" customWidth="1"/>
    <col min="57" max="16384" width="9.140625" style="6"/>
  </cols>
  <sheetData>
    <row r="1" spans="1:85" s="16" customFormat="1" ht="13.5" customHeight="1">
      <c r="A1" s="17"/>
      <c r="B1" s="18"/>
      <c r="C1" s="18"/>
      <c r="D1" s="19"/>
      <c r="E1" s="18">
        <v>46097</v>
      </c>
      <c r="F1" s="18">
        <v>1</v>
      </c>
      <c r="G1" s="29"/>
      <c r="H1" s="29"/>
      <c r="I1" s="20"/>
      <c r="J1" s="107">
        <f>+SUM(J3:J64)</f>
        <v>11461370</v>
      </c>
      <c r="K1" s="107">
        <f t="shared" ref="K1:BV1" si="0">+SUM(K3:K64)</f>
        <v>1146137</v>
      </c>
      <c r="L1" s="107">
        <f t="shared" si="0"/>
        <v>33</v>
      </c>
      <c r="M1" s="107">
        <f t="shared" si="0"/>
        <v>201</v>
      </c>
      <c r="N1" s="107">
        <f t="shared" si="0"/>
        <v>108</v>
      </c>
      <c r="O1" s="107">
        <f t="shared" si="0"/>
        <v>807</v>
      </c>
      <c r="P1" s="107">
        <f t="shared" si="0"/>
        <v>1081</v>
      </c>
      <c r="Q1" s="107">
        <f t="shared" si="0"/>
        <v>1481</v>
      </c>
      <c r="R1" s="107">
        <f t="shared" si="0"/>
        <v>1922</v>
      </c>
      <c r="S1" s="107">
        <f t="shared" si="0"/>
        <v>2684</v>
      </c>
      <c r="T1" s="107">
        <f t="shared" si="0"/>
        <v>1398</v>
      </c>
      <c r="U1" s="107">
        <f t="shared" si="0"/>
        <v>9063</v>
      </c>
      <c r="V1" s="107">
        <f t="shared" si="0"/>
        <v>8483</v>
      </c>
      <c r="W1" s="107">
        <f t="shared" si="0"/>
        <v>9103</v>
      </c>
      <c r="X1" s="107">
        <f t="shared" si="0"/>
        <v>7568</v>
      </c>
      <c r="Y1" s="107">
        <f t="shared" si="0"/>
        <v>25089</v>
      </c>
      <c r="Z1" s="107">
        <f t="shared" si="0"/>
        <v>21514</v>
      </c>
      <c r="AA1" s="107">
        <f t="shared" si="0"/>
        <v>23084</v>
      </c>
      <c r="AB1" s="107">
        <f t="shared" si="0"/>
        <v>25705</v>
      </c>
      <c r="AC1" s="107">
        <f t="shared" si="0"/>
        <v>31613</v>
      </c>
      <c r="AD1" s="107">
        <f t="shared" si="0"/>
        <v>13005</v>
      </c>
      <c r="AE1" s="107">
        <f t="shared" si="0"/>
        <v>48016</v>
      </c>
      <c r="AF1" s="107">
        <f t="shared" si="0"/>
        <v>47821</v>
      </c>
      <c r="AG1" s="107">
        <f t="shared" si="0"/>
        <v>50565</v>
      </c>
      <c r="AH1" s="107">
        <f t="shared" si="0"/>
        <v>47244</v>
      </c>
      <c r="AI1" s="107">
        <f t="shared" si="0"/>
        <v>30947</v>
      </c>
      <c r="AJ1" s="107">
        <f t="shared" si="0"/>
        <v>6493</v>
      </c>
      <c r="AK1" s="107">
        <f t="shared" si="0"/>
        <v>27232</v>
      </c>
      <c r="AL1" s="107">
        <f t="shared" si="0"/>
        <v>33538</v>
      </c>
      <c r="AM1" s="107">
        <f t="shared" si="0"/>
        <v>40630</v>
      </c>
      <c r="AN1" s="107">
        <f t="shared" si="0"/>
        <v>41386</v>
      </c>
      <c r="AO1" s="107">
        <f t="shared" si="0"/>
        <v>40529</v>
      </c>
      <c r="AP1" s="107">
        <f t="shared" si="0"/>
        <v>9235</v>
      </c>
      <c r="AQ1" s="107">
        <f t="shared" si="0"/>
        <v>37111</v>
      </c>
      <c r="AR1" s="107">
        <f t="shared" si="0"/>
        <v>43845</v>
      </c>
      <c r="AS1" s="107">
        <f t="shared" si="0"/>
        <v>54224</v>
      </c>
      <c r="AT1" s="107">
        <f t="shared" si="0"/>
        <v>63205</v>
      </c>
      <c r="AU1" s="107">
        <f t="shared" si="0"/>
        <v>49991</v>
      </c>
      <c r="AV1" s="107">
        <f t="shared" si="0"/>
        <v>8649</v>
      </c>
      <c r="AW1" s="107">
        <f>+SUM(AW3:AW64)</f>
        <v>35044</v>
      </c>
      <c r="AX1" s="107">
        <f t="shared" si="0"/>
        <v>48083</v>
      </c>
      <c r="AY1" s="107">
        <f t="shared" si="0"/>
        <v>58212</v>
      </c>
      <c r="AZ1" s="107">
        <f t="shared" si="0"/>
        <v>64074</v>
      </c>
      <c r="BA1" s="107">
        <f t="shared" si="0"/>
        <v>43770</v>
      </c>
      <c r="BB1" s="107">
        <f t="shared" si="0"/>
        <v>8435</v>
      </c>
      <c r="BC1" s="107">
        <f t="shared" si="0"/>
        <v>23916</v>
      </c>
      <c r="BD1" s="107">
        <f t="shared" si="0"/>
        <v>0</v>
      </c>
      <c r="BE1" s="107">
        <f t="shared" si="0"/>
        <v>0</v>
      </c>
      <c r="BF1" s="107">
        <f t="shared" si="0"/>
        <v>0</v>
      </c>
      <c r="BG1" s="107">
        <f t="shared" si="0"/>
        <v>0</v>
      </c>
      <c r="BH1" s="107">
        <f t="shared" si="0"/>
        <v>0</v>
      </c>
      <c r="BI1" s="107">
        <f t="shared" si="0"/>
        <v>0</v>
      </c>
      <c r="BJ1" s="107">
        <f t="shared" si="0"/>
        <v>0</v>
      </c>
      <c r="BK1" s="107">
        <f t="shared" si="0"/>
        <v>0</v>
      </c>
      <c r="BL1" s="107">
        <f t="shared" si="0"/>
        <v>0</v>
      </c>
      <c r="BM1" s="107">
        <f t="shared" si="0"/>
        <v>0</v>
      </c>
      <c r="BN1" s="107">
        <f t="shared" si="0"/>
        <v>0</v>
      </c>
      <c r="BO1" s="107">
        <f t="shared" si="0"/>
        <v>0</v>
      </c>
      <c r="BP1" s="107">
        <f t="shared" si="0"/>
        <v>0</v>
      </c>
      <c r="BQ1" s="107">
        <f t="shared" si="0"/>
        <v>0</v>
      </c>
      <c r="BR1" s="107">
        <f t="shared" si="0"/>
        <v>0</v>
      </c>
      <c r="BS1" s="107">
        <f t="shared" si="0"/>
        <v>0</v>
      </c>
      <c r="BT1" s="107">
        <f t="shared" si="0"/>
        <v>0</v>
      </c>
      <c r="BU1" s="107">
        <f t="shared" si="0"/>
        <v>0</v>
      </c>
      <c r="BV1" s="107">
        <f t="shared" si="0"/>
        <v>0</v>
      </c>
      <c r="BW1" s="107">
        <f t="shared" ref="BW1:CG1" si="1">+SUM(BW3:BW64)</f>
        <v>0</v>
      </c>
      <c r="BX1" s="107">
        <f t="shared" si="1"/>
        <v>0</v>
      </c>
      <c r="BY1" s="107">
        <f t="shared" si="1"/>
        <v>0</v>
      </c>
      <c r="BZ1" s="107">
        <f t="shared" si="1"/>
        <v>0</v>
      </c>
      <c r="CA1" s="107">
        <f t="shared" si="1"/>
        <v>0</v>
      </c>
      <c r="CB1" s="107">
        <f t="shared" si="1"/>
        <v>0</v>
      </c>
      <c r="CC1" s="107">
        <f t="shared" si="1"/>
        <v>0</v>
      </c>
      <c r="CD1" s="107">
        <f t="shared" si="1"/>
        <v>0</v>
      </c>
      <c r="CE1" s="107">
        <f t="shared" si="1"/>
        <v>0</v>
      </c>
      <c r="CF1" s="107">
        <f t="shared" si="1"/>
        <v>0</v>
      </c>
      <c r="CG1" s="107">
        <f t="shared" si="1"/>
        <v>0</v>
      </c>
    </row>
    <row r="2" spans="1:85" s="12" customFormat="1" ht="47.25" customHeight="1">
      <c r="A2" s="108" t="s">
        <v>134</v>
      </c>
      <c r="B2" s="109" t="s">
        <v>136</v>
      </c>
      <c r="C2" s="109" t="s">
        <v>201</v>
      </c>
      <c r="D2" s="108" t="s">
        <v>202</v>
      </c>
      <c r="E2" s="108" t="s">
        <v>203</v>
      </c>
      <c r="F2" s="108" t="s">
        <v>141</v>
      </c>
      <c r="G2" s="110" t="s">
        <v>123</v>
      </c>
      <c r="H2" s="108" t="s">
        <v>138</v>
      </c>
      <c r="I2" s="111" t="s">
        <v>139</v>
      </c>
      <c r="J2" s="112" t="s">
        <v>137</v>
      </c>
      <c r="K2" s="112" t="s">
        <v>140</v>
      </c>
      <c r="L2" s="113">
        <v>43132</v>
      </c>
      <c r="M2" s="113">
        <v>43133</v>
      </c>
      <c r="N2" s="113" t="s">
        <v>208</v>
      </c>
      <c r="O2" s="113">
        <v>43136</v>
      </c>
      <c r="P2" s="113">
        <v>43137</v>
      </c>
      <c r="Q2" s="113">
        <v>43138</v>
      </c>
      <c r="R2" s="113">
        <v>43139</v>
      </c>
      <c r="S2" s="113">
        <v>43140</v>
      </c>
      <c r="T2" s="113" t="s">
        <v>209</v>
      </c>
      <c r="U2" s="113">
        <v>43143</v>
      </c>
      <c r="V2" s="113">
        <v>43144</v>
      </c>
      <c r="W2" s="113">
        <v>43145</v>
      </c>
      <c r="X2" s="113" t="s">
        <v>220</v>
      </c>
      <c r="Y2" s="113">
        <v>43150</v>
      </c>
      <c r="Z2" s="113">
        <v>43151</v>
      </c>
      <c r="AA2" s="113">
        <v>43152</v>
      </c>
      <c r="AB2" s="113">
        <v>43153</v>
      </c>
      <c r="AC2" s="113">
        <v>43154</v>
      </c>
      <c r="AD2" s="113" t="s">
        <v>210</v>
      </c>
      <c r="AE2" s="113">
        <v>43157</v>
      </c>
      <c r="AF2" s="113">
        <v>43158</v>
      </c>
      <c r="AG2" s="113">
        <v>43159</v>
      </c>
      <c r="AH2" s="113">
        <v>43160</v>
      </c>
      <c r="AI2" s="113">
        <v>43161</v>
      </c>
      <c r="AJ2" s="113" t="s">
        <v>211</v>
      </c>
      <c r="AK2" s="113">
        <v>43164</v>
      </c>
      <c r="AL2" s="113">
        <v>43165</v>
      </c>
      <c r="AM2" s="113">
        <v>43166</v>
      </c>
      <c r="AN2" s="113">
        <v>43167</v>
      </c>
      <c r="AO2" s="113">
        <v>43168</v>
      </c>
      <c r="AP2" s="113" t="s">
        <v>212</v>
      </c>
      <c r="AQ2" s="113">
        <v>43171</v>
      </c>
      <c r="AR2" s="113">
        <v>43172</v>
      </c>
      <c r="AS2" s="113">
        <v>43173</v>
      </c>
      <c r="AT2" s="113">
        <v>43174</v>
      </c>
      <c r="AU2" s="113">
        <v>43175</v>
      </c>
      <c r="AV2" s="113" t="s">
        <v>213</v>
      </c>
      <c r="AW2" s="113">
        <v>43178</v>
      </c>
      <c r="AX2" s="113">
        <v>43179</v>
      </c>
      <c r="AY2" s="113">
        <v>43180</v>
      </c>
      <c r="AZ2" s="113">
        <v>43181</v>
      </c>
      <c r="BA2" s="113">
        <v>43182</v>
      </c>
      <c r="BB2" s="113" t="s">
        <v>214</v>
      </c>
      <c r="BC2" s="113">
        <v>43185</v>
      </c>
      <c r="BD2" s="113">
        <v>43186</v>
      </c>
      <c r="BE2" s="113">
        <v>43187</v>
      </c>
      <c r="BF2" s="113">
        <v>43188</v>
      </c>
      <c r="BG2" s="113">
        <v>43189</v>
      </c>
      <c r="BH2" s="113" t="s">
        <v>215</v>
      </c>
      <c r="BI2" s="113">
        <v>43192</v>
      </c>
      <c r="BJ2" s="113">
        <v>43193</v>
      </c>
      <c r="BK2" s="113">
        <v>43194</v>
      </c>
      <c r="BL2" s="113">
        <v>43195</v>
      </c>
      <c r="BM2" s="113">
        <v>43196</v>
      </c>
      <c r="BN2" s="113" t="s">
        <v>216</v>
      </c>
      <c r="BO2" s="113">
        <v>43199</v>
      </c>
      <c r="BP2" s="113">
        <v>43200</v>
      </c>
      <c r="BQ2" s="113">
        <v>43201</v>
      </c>
      <c r="BR2" s="113">
        <v>43202</v>
      </c>
      <c r="BS2" s="113">
        <v>43203</v>
      </c>
      <c r="BT2" s="113" t="s">
        <v>217</v>
      </c>
      <c r="BU2" s="113">
        <v>43206</v>
      </c>
      <c r="BV2" s="113">
        <v>43207</v>
      </c>
      <c r="BW2" s="113">
        <v>43208</v>
      </c>
      <c r="BX2" s="113">
        <v>43209</v>
      </c>
      <c r="BY2" s="113">
        <v>43210</v>
      </c>
      <c r="BZ2" s="113" t="s">
        <v>218</v>
      </c>
      <c r="CA2" s="113">
        <v>43213</v>
      </c>
      <c r="CB2" s="113">
        <v>43214</v>
      </c>
      <c r="CC2" s="113">
        <v>43215</v>
      </c>
      <c r="CD2" s="113">
        <v>43216</v>
      </c>
      <c r="CE2" s="113">
        <v>43217</v>
      </c>
      <c r="CF2" s="113" t="s">
        <v>219</v>
      </c>
      <c r="CG2" s="113">
        <v>43220</v>
      </c>
    </row>
    <row r="3" spans="1:85" s="1" customFormat="1" ht="15">
      <c r="A3" s="50">
        <v>70220</v>
      </c>
      <c r="B3" s="14" t="s">
        <v>124</v>
      </c>
      <c r="C3" s="14" t="s">
        <v>206</v>
      </c>
      <c r="D3" s="42">
        <v>36739</v>
      </c>
      <c r="E3" s="42">
        <v>50372</v>
      </c>
      <c r="F3" s="46">
        <f>E3/E$1</f>
        <v>1.0927392238106601</v>
      </c>
      <c r="G3" s="47">
        <f>D3*F3</f>
        <v>40146.146343579843</v>
      </c>
      <c r="H3" s="46">
        <f>+J3/D3</f>
        <v>25.018645036609598</v>
      </c>
      <c r="I3" s="49">
        <f>+H3/F3</f>
        <v>22.895348214337183</v>
      </c>
      <c r="J3" s="44">
        <f>10*K3</f>
        <v>919160</v>
      </c>
      <c r="K3" s="44">
        <f>+SUM(L3:CG3)</f>
        <v>91916</v>
      </c>
      <c r="L3" s="31">
        <f>VLOOKUP(A3,'Nagradna igra-posiljke 2018'!$A$3:$W$200,11,FALSE)</f>
        <v>6</v>
      </c>
      <c r="M3" s="31">
        <f>VLOOKUP(A3,'Nagradna igra-posiljke 2018'!$A$3:$W$200,12,FALSE)</f>
        <v>24</v>
      </c>
      <c r="N3" s="31">
        <f>VLOOKUP(A3,'Nagradna igra-posiljke 2018'!$A$3:$W$200,13,FALSE)</f>
        <v>9</v>
      </c>
      <c r="O3" s="31">
        <f>VLOOKUP(A3,'Nagradna igra-posiljke 2018'!$A$3:$W$200,14,FALSE)</f>
        <v>46</v>
      </c>
      <c r="P3" s="31">
        <f>VLOOKUP(A3,'Nagradna igra-posiljke 2018'!$A$3:$W$200,15,FALSE)</f>
        <v>36</v>
      </c>
      <c r="Q3" s="31">
        <f>VLOOKUP(A3,'Nagradna igra-posiljke 2018'!$A$3:$W$200,16,FALSE)</f>
        <v>110</v>
      </c>
      <c r="R3" s="31">
        <f>VLOOKUP(A3,'Nagradna igra-posiljke 2018'!$A$3:$W$200,17,FALSE)</f>
        <v>154</v>
      </c>
      <c r="S3" s="31">
        <f>VLOOKUP(A3,'Nagradna igra-posiljke 2018'!$A$3:$W$200,18,FALSE)</f>
        <v>179</v>
      </c>
      <c r="T3" s="31">
        <f>VLOOKUP(A3,'Nagradna igra-posiljke 2018'!$A$3:$W$200,19,FALSE)</f>
        <v>138</v>
      </c>
      <c r="U3" s="31">
        <f>VLOOKUP(A3,'Nagradna igra-posiljke 2018'!$A$3:$W$200,20,FALSE)</f>
        <v>719</v>
      </c>
      <c r="V3" s="31">
        <f>VLOOKUP(A3,'Nagradna igra-posiljke 2018'!$A$3:$W$200,21,FALSE)</f>
        <v>537</v>
      </c>
      <c r="W3" s="31">
        <f>VLOOKUP(A3,'Nagradna igra-posiljke 2018'!$A$3:$W$200,22,FALSE)</f>
        <v>508</v>
      </c>
      <c r="X3" s="31">
        <f>VLOOKUP(A3,'Nagradna igra-posiljke 2018'!$A$3:$W$200,23,FALSE)</f>
        <v>726</v>
      </c>
      <c r="Y3" s="31">
        <f>VLOOKUP(A3,'Nagradna igra-posiljke 2018'!$A$3:$CF$200,24,FALSE)</f>
        <v>1582</v>
      </c>
      <c r="Z3" s="31">
        <f>VLOOKUP(A3,'Nagradna igra-posiljke 2018'!$A$3:$CF$200,25,FALSE)</f>
        <v>1240</v>
      </c>
      <c r="AA3" s="31">
        <f>VLOOKUP(A3,'Nagradna igra-posiljke 2018'!$A$3:$CF$200,26,FALSE)</f>
        <v>1595</v>
      </c>
      <c r="AB3" s="31">
        <f>VLOOKUP(A3,'Nagradna igra-posiljke 2018'!$A$3:$CF$200,27,FALSE)</f>
        <v>1973</v>
      </c>
      <c r="AC3" s="31">
        <f>VLOOKUP(A3,'Nagradna igra-posiljke 2018'!$A$3:$CF$200,28,FALSE)</f>
        <v>1839</v>
      </c>
      <c r="AD3" s="31">
        <f>VLOOKUP(A3,'Nagradna igra-posiljke 2018'!$A$3:$CF$200,29,FALSE)</f>
        <v>1122</v>
      </c>
      <c r="AE3" s="31">
        <f>VLOOKUP(A3,'Nagradna igra-posiljke 2018'!$A$3:$CF$200,30,FALSE)</f>
        <v>3273</v>
      </c>
      <c r="AF3" s="31">
        <f>VLOOKUP(A3,'Nagradna igra-posiljke 2018'!$A$3:$CF$200,31,FALSE)</f>
        <v>3224</v>
      </c>
      <c r="AG3" s="31">
        <f>VLOOKUP($A3,'Nagradna igra-posiljke 2018'!$A$3:$CF$200,32,FALSE)</f>
        <v>4388</v>
      </c>
      <c r="AH3" s="14">
        <f>VLOOKUP($A3,'Nagradna igra-posiljke 2018'!$A$3:$CF$200,33,FALSE)</f>
        <v>4369</v>
      </c>
      <c r="AI3" s="14">
        <f>VLOOKUP($A3,'Nagradna igra-posiljke 2018'!$A$3:$CF$200,34,FALSE)</f>
        <v>2851</v>
      </c>
      <c r="AJ3" s="14">
        <f>VLOOKUP($A3,'Nagradna igra-posiljke 2018'!$A$3:$CF$200,35,FALSE)</f>
        <v>671</v>
      </c>
      <c r="AK3" s="14">
        <f>VLOOKUP($A3,'Nagradna igra-posiljke 2018'!$A$3:$CF$200,36,FALSE)</f>
        <v>1819</v>
      </c>
      <c r="AL3" s="14">
        <f>VLOOKUP($A3,'Nagradna igra-posiljke 2018'!$A$3:$CF$200,37,FALSE)</f>
        <v>2154</v>
      </c>
      <c r="AM3" s="45">
        <f>VLOOKUP($A3,'Nagradna igra-posiljke 2018'!$A$3:$CF$200,38,FALSE)</f>
        <v>2556</v>
      </c>
      <c r="AN3" s="45">
        <f>VLOOKUP($A3,'Nagradna igra-posiljke 2018'!$A$3:$CF$200,39,FALSE)</f>
        <v>3267</v>
      </c>
      <c r="AO3" s="14">
        <f>VLOOKUP($A3,'Nagradna igra-posiljke 2018'!$A$3:$CF$200,40,FALSE)</f>
        <v>4580</v>
      </c>
      <c r="AP3" s="14">
        <f>VLOOKUP($A3,'Nagradna igra-posiljke 2018'!$A$3:$CF$200,41,FALSE)</f>
        <v>737</v>
      </c>
      <c r="AQ3" s="14">
        <f>VLOOKUP($A3,'Nagradna igra-posiljke 2018'!$A$3:$CF$200,42,FALSE)</f>
        <v>2754</v>
      </c>
      <c r="AR3" s="14">
        <f>VLOOKUP($A3,'Nagradna igra-posiljke 2018'!$A$3:$CF$200,43,FALSE)</f>
        <v>3395</v>
      </c>
      <c r="AS3" s="14">
        <f>VLOOKUP($A3,'Nagradna igra-posiljke 2018'!$A$3:$CF$200,44,FALSE)</f>
        <v>4087</v>
      </c>
      <c r="AT3" s="14">
        <f>VLOOKUP($A3,'Nagradna igra-posiljke 2018'!$A$3:$CF$200,45,FALSE)</f>
        <v>6002</v>
      </c>
      <c r="AU3" s="14">
        <f>VLOOKUP($A3,'Nagradna igra-posiljke 2018'!$A$3:$CF$200,46,FALSE)</f>
        <v>5216</v>
      </c>
      <c r="AV3" s="14">
        <f>VLOOKUP($A3,'Nagradna igra-posiljke 2018'!$A$3:$CF$200,47,FALSE)</f>
        <v>663</v>
      </c>
      <c r="AW3" s="14">
        <f>VLOOKUP($A3,'Nagradna igra-posiljke 2018'!$A$3:$CF$200,48,FALSE)</f>
        <v>2462</v>
      </c>
      <c r="AX3" s="14">
        <f>VLOOKUP($A3,'Nagradna igra-posiljke 2018'!$A$3:$CF$200,49,FALSE)</f>
        <v>3263</v>
      </c>
      <c r="AY3" s="14">
        <f>VLOOKUP($A3,'Nagradna igra-posiljke 2018'!$A$3:$CF$200,50,FALSE)</f>
        <v>4687</v>
      </c>
      <c r="AZ3" s="14">
        <f>VLOOKUP($A3,'Nagradna igra-posiljke 2018'!$A$3:$CF$200,51,FALSE)</f>
        <v>5114</v>
      </c>
      <c r="BA3" s="14">
        <f>VLOOKUP($A3,'Nagradna igra-posiljke 2018'!$A$3:$CF$200,52,FALSE)</f>
        <v>4905</v>
      </c>
      <c r="BB3" s="14">
        <f>VLOOKUP($A3,'Nagradna igra-posiljke 2018'!$A$3:$CF$200,53,FALSE)</f>
        <v>791</v>
      </c>
      <c r="BC3" s="14">
        <f>VLOOKUP($A3,'Nagradna igra-posiljke 2018'!$A$3:$CF$200,54,FALSE)</f>
        <v>2145</v>
      </c>
      <c r="BD3" s="14">
        <f>VLOOKUP($A3,'Nagradna igra-posiljke 2018'!$A$3:$CF$200,55,FALSE)</f>
        <v>0</v>
      </c>
      <c r="BE3" s="14">
        <f>VLOOKUP($A3,'Nagradna igra-posiljke 2018'!$A$3:$CF$200,56,FALSE)</f>
        <v>0</v>
      </c>
      <c r="BF3" s="14">
        <f>VLOOKUP($A3,'Nagradna igra-posiljke 2018'!$A$3:$CF$200,57,FALSE)</f>
        <v>0</v>
      </c>
      <c r="BG3" s="14">
        <f>VLOOKUP($A3,'Nagradna igra-posiljke 2018'!$A$3:$CF$200,58,FALSE)</f>
        <v>0</v>
      </c>
      <c r="BH3" s="14">
        <f>VLOOKUP($A3,'Nagradna igra-posiljke 2018'!$A$3:$CF$200,59,FALSE)</f>
        <v>0</v>
      </c>
      <c r="BI3" s="14">
        <f>VLOOKUP($A3,'Nagradna igra-posiljke 2018'!$A$3:$CF$200,60,FALSE)</f>
        <v>0</v>
      </c>
      <c r="BJ3" s="14">
        <f>VLOOKUP($A3,'Nagradna igra-posiljke 2018'!$A$3:$CF$200,61,FALSE)</f>
        <v>0</v>
      </c>
      <c r="BK3" s="14">
        <f>VLOOKUP($A3,'Nagradna igra-posiljke 2018'!$A$3:$CF$200,62,FALSE)</f>
        <v>0</v>
      </c>
      <c r="BL3" s="14">
        <f>VLOOKUP($A3,'Nagradna igra-posiljke 2018'!$A$3:$CF$200,63,FALSE)</f>
        <v>0</v>
      </c>
      <c r="BM3" s="14">
        <f>VLOOKUP($A3,'Nagradna igra-posiljke 2018'!$A$3:$CF$200,64,FALSE)</f>
        <v>0</v>
      </c>
      <c r="BN3" s="14">
        <f>VLOOKUP($A3,'Nagradna igra-posiljke 2018'!$A$3:$CF$200,65,FALSE)</f>
        <v>0</v>
      </c>
      <c r="BO3" s="14">
        <f>VLOOKUP($A3,'Nagradna igra-posiljke 2018'!$A$3:$CF$200,66,FALSE)</f>
        <v>0</v>
      </c>
      <c r="BP3" s="14">
        <f>VLOOKUP($A3,'Nagradna igra-posiljke 2018'!$A$3:$CF$200,67,FALSE)</f>
        <v>0</v>
      </c>
      <c r="BQ3" s="14">
        <f>VLOOKUP($A3,'Nagradna igra-posiljke 2018'!$A$3:$CF$200,68,FALSE)</f>
        <v>0</v>
      </c>
      <c r="BR3" s="14">
        <f>VLOOKUP($A3,'Nagradna igra-posiljke 2018'!$A$3:$CF$200,69,FALSE)</f>
        <v>0</v>
      </c>
      <c r="BS3" s="14">
        <f>VLOOKUP($A3,'Nagradna igra-posiljke 2018'!$A$3:$CF$200,70,FALSE)</f>
        <v>0</v>
      </c>
      <c r="BT3" s="14">
        <f>VLOOKUP($A3,'Nagradna igra-posiljke 2018'!$A$3:$CF$200,71,FALSE)</f>
        <v>0</v>
      </c>
      <c r="BU3" s="14">
        <f>VLOOKUP($A3,'Nagradna igra-posiljke 2018'!$A$3:$CF$200,72,FALSE)</f>
        <v>0</v>
      </c>
      <c r="BV3" s="14">
        <f>VLOOKUP($A3,'Nagradna igra-posiljke 2018'!$A$3:$CF$200,73,FALSE)</f>
        <v>0</v>
      </c>
      <c r="BW3" s="14">
        <f>VLOOKUP($A3,'Nagradna igra-posiljke 2018'!$A$3:$CF$200,74,FALSE)</f>
        <v>0</v>
      </c>
      <c r="BX3" s="14">
        <f>VLOOKUP($A3,'Nagradna igra-posiljke 2018'!$A$3:$CF$200,75,FALSE)</f>
        <v>0</v>
      </c>
      <c r="BY3" s="14">
        <f>VLOOKUP($A3,'Nagradna igra-posiljke 2018'!$A$3:$CF$200,76,FALSE)</f>
        <v>0</v>
      </c>
      <c r="BZ3" s="14">
        <f>VLOOKUP($A3,'Nagradna igra-posiljke 2018'!$A$3:$CF$200,77,FALSE)</f>
        <v>0</v>
      </c>
      <c r="CA3" s="14">
        <f>VLOOKUP($A3,'Nagradna igra-posiljke 2018'!$A$3:$CF$200,78,FALSE)</f>
        <v>0</v>
      </c>
      <c r="CB3" s="14">
        <f>VLOOKUP($A3,'Nagradna igra-posiljke 2018'!$A$3:$CF$200,79,FALSE)</f>
        <v>0</v>
      </c>
      <c r="CC3" s="14">
        <f>VLOOKUP($A3,'Nagradna igra-posiljke 2018'!$A$3:$CF$200,80,FALSE)</f>
        <v>0</v>
      </c>
      <c r="CD3" s="14">
        <f>VLOOKUP($A3,'Nagradna igra-posiljke 2018'!$A$3:$CF$200,81,FALSE)</f>
        <v>0</v>
      </c>
      <c r="CE3" s="14">
        <f>VLOOKUP($A3,'Nagradna igra-posiljke 2018'!$A$3:$CF$200,82,FALSE)</f>
        <v>0</v>
      </c>
      <c r="CF3" s="14">
        <f>VLOOKUP($A3,'Nagradna igra-posiljke 2018'!$A$3:$CF$200,83,FALSE)</f>
        <v>0</v>
      </c>
      <c r="CG3" s="14">
        <f>VLOOKUP($A3,'Nagradna igra-posiljke 2018'!$A$3:$CF$200,84,FALSE)</f>
        <v>0</v>
      </c>
    </row>
    <row r="4" spans="1:85" s="1" customFormat="1" ht="15">
      <c r="A4" s="50">
        <v>80233</v>
      </c>
      <c r="B4" s="14" t="s">
        <v>1</v>
      </c>
      <c r="C4" s="14" t="s">
        <v>206</v>
      </c>
      <c r="D4" s="42">
        <v>40550</v>
      </c>
      <c r="E4" s="42">
        <v>38459</v>
      </c>
      <c r="F4" s="46">
        <f>E4/E$1</f>
        <v>0.83430592012495386</v>
      </c>
      <c r="G4" s="47">
        <f>D4*F4</f>
        <v>33831.105061066883</v>
      </c>
      <c r="H4" s="46">
        <f>+J4/D4</f>
        <v>12.139827373612823</v>
      </c>
      <c r="I4" s="49">
        <f>+H4/F4</f>
        <v>14.550810536972628</v>
      </c>
      <c r="J4" s="44">
        <f>10*K4</f>
        <v>492270</v>
      </c>
      <c r="K4" s="44">
        <f>+SUM(L4:CG4)</f>
        <v>49227</v>
      </c>
      <c r="L4" s="31">
        <f>VLOOKUP(A4,'Nagradna igra-posiljke 2018'!$A$3:$W$200,11,FALSE)</f>
        <v>0</v>
      </c>
      <c r="M4" s="31">
        <f>VLOOKUP(A4,'Nagradna igra-posiljke 2018'!$A$3:$W$200,12,FALSE)</f>
        <v>11</v>
      </c>
      <c r="N4" s="31">
        <f>VLOOKUP(A4,'Nagradna igra-posiljke 2018'!$A$3:$W$200,13,FALSE)</f>
        <v>0</v>
      </c>
      <c r="O4" s="31">
        <f>VLOOKUP(A4,'Nagradna igra-posiljke 2018'!$A$3:$W$200,14,FALSE)</f>
        <v>36</v>
      </c>
      <c r="P4" s="31">
        <f>VLOOKUP(A4,'Nagradna igra-posiljke 2018'!$A$3:$W$200,15,FALSE)</f>
        <v>36</v>
      </c>
      <c r="Q4" s="31">
        <f>VLOOKUP(A4,'Nagradna igra-posiljke 2018'!$A$3:$W$200,16,FALSE)</f>
        <v>38</v>
      </c>
      <c r="R4" s="31">
        <f>VLOOKUP(A4,'Nagradna igra-posiljke 2018'!$A$3:$W$200,17,FALSE)</f>
        <v>78</v>
      </c>
      <c r="S4" s="31">
        <f>VLOOKUP(A4,'Nagradna igra-posiljke 2018'!$A$3:$W$200,18,FALSE)</f>
        <v>91</v>
      </c>
      <c r="T4" s="31">
        <f>VLOOKUP(A4,'Nagradna igra-posiljke 2018'!$A$3:$W$200,19,FALSE)</f>
        <v>34</v>
      </c>
      <c r="U4" s="31">
        <f>VLOOKUP(A4,'Nagradna igra-posiljke 2018'!$A$3:$W$200,20,FALSE)</f>
        <v>310</v>
      </c>
      <c r="V4" s="31">
        <f>VLOOKUP(A4,'Nagradna igra-posiljke 2018'!$A$3:$W$200,21,FALSE)</f>
        <v>407</v>
      </c>
      <c r="W4" s="31">
        <f>VLOOKUP(A4,'Nagradna igra-posiljke 2018'!$A$3:$W$200,22,FALSE)</f>
        <v>374</v>
      </c>
      <c r="X4" s="31">
        <f>VLOOKUP(A4,'Nagradna igra-posiljke 2018'!$A$3:$W$200,23,FALSE)</f>
        <v>89</v>
      </c>
      <c r="Y4" s="31">
        <f>VLOOKUP(A4,'Nagradna igra-posiljke 2018'!$A$3:$CF$200,24,FALSE)</f>
        <v>1369</v>
      </c>
      <c r="Z4" s="31">
        <f>VLOOKUP(A4,'Nagradna igra-posiljke 2018'!$A$3:$CF$200,25,FALSE)</f>
        <v>823</v>
      </c>
      <c r="AA4" s="31">
        <f>VLOOKUP(A4,'Nagradna igra-posiljke 2018'!$A$3:$CF$200,26,FALSE)</f>
        <v>912</v>
      </c>
      <c r="AB4" s="31">
        <f>VLOOKUP(A4,'Nagradna igra-posiljke 2018'!$A$3:$CF$200,27,FALSE)</f>
        <v>1234</v>
      </c>
      <c r="AC4" s="31">
        <f>VLOOKUP(A4,'Nagradna igra-posiljke 2018'!$A$3:$CF$200,28,FALSE)</f>
        <v>1495</v>
      </c>
      <c r="AD4" s="31">
        <f>VLOOKUP(A4,'Nagradna igra-posiljke 2018'!$A$3:$CF$200,29,FALSE)</f>
        <v>412</v>
      </c>
      <c r="AE4" s="31">
        <f>VLOOKUP(A4,'Nagradna igra-posiljke 2018'!$A$3:$CF$200,30,FALSE)</f>
        <v>2271</v>
      </c>
      <c r="AF4" s="31">
        <f>VLOOKUP(A4,'Nagradna igra-posiljke 2018'!$A$3:$CF$200,31,FALSE)</f>
        <v>2097</v>
      </c>
      <c r="AG4" s="31">
        <f>VLOOKUP($A4,'Nagradna igra-posiljke 2018'!$A$3:$CF$200,32,FALSE)</f>
        <v>2310</v>
      </c>
      <c r="AH4" s="14">
        <f>VLOOKUP($A4,'Nagradna igra-posiljke 2018'!$A$3:$CF$200,33,FALSE)</f>
        <v>1860</v>
      </c>
      <c r="AI4" s="14">
        <f>VLOOKUP($A4,'Nagradna igra-posiljke 2018'!$A$3:$CF$200,34,FALSE)</f>
        <v>1135</v>
      </c>
      <c r="AJ4" s="14">
        <f>VLOOKUP($A4,'Nagradna igra-posiljke 2018'!$A$3:$CF$200,35,FALSE)</f>
        <v>265</v>
      </c>
      <c r="AK4" s="14">
        <f>VLOOKUP($A4,'Nagradna igra-posiljke 2018'!$A$3:$CF$200,36,FALSE)</f>
        <v>1107</v>
      </c>
      <c r="AL4" s="14">
        <f>VLOOKUP($A4,'Nagradna igra-posiljke 2018'!$A$3:$CF$200,37,FALSE)</f>
        <v>1584</v>
      </c>
      <c r="AM4" s="45">
        <f>VLOOKUP($A4,'Nagradna igra-posiljke 2018'!$A$3:$CF$200,38,FALSE)</f>
        <v>2047</v>
      </c>
      <c r="AN4" s="45">
        <f>VLOOKUP($A4,'Nagradna igra-posiljke 2018'!$A$3:$CF$200,39,FALSE)</f>
        <v>1813</v>
      </c>
      <c r="AO4" s="14">
        <f>VLOOKUP($A4,'Nagradna igra-posiljke 2018'!$A$3:$CF$200,40,FALSE)</f>
        <v>1596</v>
      </c>
      <c r="AP4" s="14">
        <f>VLOOKUP($A4,'Nagradna igra-posiljke 2018'!$A$3:$CF$200,41,FALSE)</f>
        <v>429</v>
      </c>
      <c r="AQ4" s="14">
        <f>VLOOKUP($A4,'Nagradna igra-posiljke 2018'!$A$3:$CF$200,42,FALSE)</f>
        <v>1675</v>
      </c>
      <c r="AR4" s="14">
        <f>VLOOKUP($A4,'Nagradna igra-posiljke 2018'!$A$3:$CF$200,43,FALSE)</f>
        <v>1849</v>
      </c>
      <c r="AS4" s="14">
        <f>VLOOKUP($A4,'Nagradna igra-posiljke 2018'!$A$3:$CF$200,44,FALSE)</f>
        <v>2424</v>
      </c>
      <c r="AT4" s="14">
        <f>VLOOKUP($A4,'Nagradna igra-posiljke 2018'!$A$3:$CF$200,45,FALSE)</f>
        <v>2715</v>
      </c>
      <c r="AU4" s="14">
        <f>VLOOKUP($A4,'Nagradna igra-posiljke 2018'!$A$3:$CF$200,46,FALSE)</f>
        <v>1725</v>
      </c>
      <c r="AV4" s="14">
        <f>VLOOKUP($A4,'Nagradna igra-posiljke 2018'!$A$3:$CF$200,47,FALSE)</f>
        <v>314</v>
      </c>
      <c r="AW4" s="14">
        <f>VLOOKUP($A4,'Nagradna igra-posiljke 2018'!$A$3:$CF$200,48,FALSE)</f>
        <v>1215</v>
      </c>
      <c r="AX4" s="14">
        <f>VLOOKUP($A4,'Nagradna igra-posiljke 2018'!$A$3:$CF$200,49,FALSE)</f>
        <v>2339</v>
      </c>
      <c r="AY4" s="14">
        <f>VLOOKUP($A4,'Nagradna igra-posiljke 2018'!$A$3:$CF$200,50,FALSE)</f>
        <v>2533</v>
      </c>
      <c r="AZ4" s="14">
        <f>VLOOKUP($A4,'Nagradna igra-posiljke 2018'!$A$3:$CF$200,51,FALSE)</f>
        <v>3026</v>
      </c>
      <c r="BA4" s="14">
        <f>VLOOKUP($A4,'Nagradna igra-posiljke 2018'!$A$3:$CF$200,52,FALSE)</f>
        <v>1434</v>
      </c>
      <c r="BB4" s="14">
        <f>VLOOKUP($A4,'Nagradna igra-posiljke 2018'!$A$3:$CF$200,53,FALSE)</f>
        <v>215</v>
      </c>
      <c r="BC4" s="14">
        <f>VLOOKUP($A4,'Nagradna igra-posiljke 2018'!$A$3:$CF$200,54,FALSE)</f>
        <v>1500</v>
      </c>
      <c r="BD4" s="14">
        <f>VLOOKUP($A4,'Nagradna igra-posiljke 2018'!$A$3:$CF$200,55,FALSE)</f>
        <v>0</v>
      </c>
      <c r="BE4" s="14">
        <f>VLOOKUP($A4,'Nagradna igra-posiljke 2018'!$A$3:$CF$200,56,FALSE)</f>
        <v>0</v>
      </c>
      <c r="BF4" s="14">
        <f>VLOOKUP($A4,'Nagradna igra-posiljke 2018'!$A$3:$CF$200,57,FALSE)</f>
        <v>0</v>
      </c>
      <c r="BG4" s="14">
        <f>VLOOKUP($A4,'Nagradna igra-posiljke 2018'!$A$3:$CF$200,58,FALSE)</f>
        <v>0</v>
      </c>
      <c r="BH4" s="14">
        <f>VLOOKUP($A4,'Nagradna igra-posiljke 2018'!$A$3:$CF$200,59,FALSE)</f>
        <v>0</v>
      </c>
      <c r="BI4" s="14">
        <f>VLOOKUP($A4,'Nagradna igra-posiljke 2018'!$A$3:$CF$200,60,FALSE)</f>
        <v>0</v>
      </c>
      <c r="BJ4" s="14">
        <f>VLOOKUP($A4,'Nagradna igra-posiljke 2018'!$A$3:$CF$200,61,FALSE)</f>
        <v>0</v>
      </c>
      <c r="BK4" s="14">
        <f>VLOOKUP($A4,'Nagradna igra-posiljke 2018'!$A$3:$CF$200,62,FALSE)</f>
        <v>0</v>
      </c>
      <c r="BL4" s="14">
        <f>VLOOKUP($A4,'Nagradna igra-posiljke 2018'!$A$3:$CF$200,63,FALSE)</f>
        <v>0</v>
      </c>
      <c r="BM4" s="14">
        <f>VLOOKUP($A4,'Nagradna igra-posiljke 2018'!$A$3:$CF$200,64,FALSE)</f>
        <v>0</v>
      </c>
      <c r="BN4" s="14">
        <f>VLOOKUP($A4,'Nagradna igra-posiljke 2018'!$A$3:$CF$200,65,FALSE)</f>
        <v>0</v>
      </c>
      <c r="BO4" s="14">
        <f>VLOOKUP($A4,'Nagradna igra-posiljke 2018'!$A$3:$CF$200,66,FALSE)</f>
        <v>0</v>
      </c>
      <c r="BP4" s="14">
        <f>VLOOKUP($A4,'Nagradna igra-posiljke 2018'!$A$3:$CF$200,67,FALSE)</f>
        <v>0</v>
      </c>
      <c r="BQ4" s="14">
        <f>VLOOKUP($A4,'Nagradna igra-posiljke 2018'!$A$3:$CF$200,68,FALSE)</f>
        <v>0</v>
      </c>
      <c r="BR4" s="14">
        <f>VLOOKUP($A4,'Nagradna igra-posiljke 2018'!$A$3:$CF$200,69,FALSE)</f>
        <v>0</v>
      </c>
      <c r="BS4" s="14">
        <f>VLOOKUP($A4,'Nagradna igra-posiljke 2018'!$A$3:$CF$200,70,FALSE)</f>
        <v>0</v>
      </c>
      <c r="BT4" s="14">
        <f>VLOOKUP($A4,'Nagradna igra-posiljke 2018'!$A$3:$CF$200,71,FALSE)</f>
        <v>0</v>
      </c>
      <c r="BU4" s="14">
        <f>VLOOKUP($A4,'Nagradna igra-posiljke 2018'!$A$3:$CF$200,72,FALSE)</f>
        <v>0</v>
      </c>
      <c r="BV4" s="14">
        <f>VLOOKUP($A4,'Nagradna igra-posiljke 2018'!$A$3:$CF$200,73,FALSE)</f>
        <v>0</v>
      </c>
      <c r="BW4" s="14">
        <f>VLOOKUP($A4,'Nagradna igra-posiljke 2018'!$A$3:$CF$200,74,FALSE)</f>
        <v>0</v>
      </c>
      <c r="BX4" s="14">
        <f>VLOOKUP($A4,'Nagradna igra-posiljke 2018'!$A$3:$CF$200,75,FALSE)</f>
        <v>0</v>
      </c>
      <c r="BY4" s="14">
        <f>VLOOKUP($A4,'Nagradna igra-posiljke 2018'!$A$3:$CF$200,76,FALSE)</f>
        <v>0</v>
      </c>
      <c r="BZ4" s="14">
        <f>VLOOKUP($A4,'Nagradna igra-posiljke 2018'!$A$3:$CF$200,77,FALSE)</f>
        <v>0</v>
      </c>
      <c r="CA4" s="14">
        <f>VLOOKUP($A4,'Nagradna igra-posiljke 2018'!$A$3:$CF$200,78,FALSE)</f>
        <v>0</v>
      </c>
      <c r="CB4" s="14">
        <f>VLOOKUP($A4,'Nagradna igra-posiljke 2018'!$A$3:$CF$200,79,FALSE)</f>
        <v>0</v>
      </c>
      <c r="CC4" s="14">
        <f>VLOOKUP($A4,'Nagradna igra-posiljke 2018'!$A$3:$CF$200,80,FALSE)</f>
        <v>0</v>
      </c>
      <c r="CD4" s="14">
        <f>VLOOKUP($A4,'Nagradna igra-posiljke 2018'!$A$3:$CF$200,81,FALSE)</f>
        <v>0</v>
      </c>
      <c r="CE4" s="14">
        <f>VLOOKUP($A4,'Nagradna igra-posiljke 2018'!$A$3:$CF$200,82,FALSE)</f>
        <v>0</v>
      </c>
      <c r="CF4" s="14">
        <f>VLOOKUP($A4,'Nagradna igra-posiljke 2018'!$A$3:$CF$200,83,FALSE)</f>
        <v>0</v>
      </c>
      <c r="CG4" s="14">
        <f>VLOOKUP($A4,'Nagradna igra-posiljke 2018'!$A$3:$CF$200,84,FALSE)</f>
        <v>0</v>
      </c>
    </row>
    <row r="5" spans="1:85" s="1" customFormat="1" ht="13.5" customHeight="1">
      <c r="A5" s="50">
        <v>70998</v>
      </c>
      <c r="B5" s="14" t="s">
        <v>105</v>
      </c>
      <c r="C5" s="14" t="s">
        <v>206</v>
      </c>
      <c r="D5" s="42">
        <v>42068</v>
      </c>
      <c r="E5" s="42">
        <v>34231</v>
      </c>
      <c r="F5" s="46">
        <f>E5/E$1</f>
        <v>0.74258628544156891</v>
      </c>
      <c r="G5" s="47">
        <f>D5*F5</f>
        <v>31239.11985595592</v>
      </c>
      <c r="H5" s="46">
        <f>+J5/D5</f>
        <v>10.602833507654275</v>
      </c>
      <c r="I5" s="49">
        <f>+H5/F5</f>
        <v>14.278251181745759</v>
      </c>
      <c r="J5" s="44">
        <f>10*K5</f>
        <v>446040</v>
      </c>
      <c r="K5" s="44">
        <f>+SUM(L5:CG5)</f>
        <v>44604</v>
      </c>
      <c r="L5" s="31">
        <f>VLOOKUP(A5,'Nagradna igra-posiljke 2018'!$A$3:$W$200,11,FALSE)</f>
        <v>0</v>
      </c>
      <c r="M5" s="31">
        <f>VLOOKUP(A5,'Nagradna igra-posiljke 2018'!$A$3:$W$200,12,FALSE)</f>
        <v>9</v>
      </c>
      <c r="N5" s="31">
        <f>VLOOKUP(A5,'Nagradna igra-posiljke 2018'!$A$3:$W$200,13,FALSE)</f>
        <v>1</v>
      </c>
      <c r="O5" s="31">
        <f>VLOOKUP(A5,'Nagradna igra-posiljke 2018'!$A$3:$W$200,14,FALSE)</f>
        <v>41</v>
      </c>
      <c r="P5" s="31">
        <f>VLOOKUP(A5,'Nagradna igra-posiljke 2018'!$A$3:$W$200,15,FALSE)</f>
        <v>64</v>
      </c>
      <c r="Q5" s="31">
        <f>VLOOKUP(A5,'Nagradna igra-posiljke 2018'!$A$3:$W$200,16,FALSE)</f>
        <v>66</v>
      </c>
      <c r="R5" s="31">
        <f>VLOOKUP(A5,'Nagradna igra-posiljke 2018'!$A$3:$W$200,17,FALSE)</f>
        <v>79</v>
      </c>
      <c r="S5" s="31">
        <f>VLOOKUP(A5,'Nagradna igra-posiljke 2018'!$A$3:$W$200,18,FALSE)</f>
        <v>95</v>
      </c>
      <c r="T5" s="31">
        <f>VLOOKUP(A5,'Nagradna igra-posiljke 2018'!$A$3:$W$200,19,FALSE)</f>
        <v>71</v>
      </c>
      <c r="U5" s="31">
        <f>VLOOKUP(A5,'Nagradna igra-posiljke 2018'!$A$3:$W$200,20,FALSE)</f>
        <v>483</v>
      </c>
      <c r="V5" s="31">
        <f>VLOOKUP(A5,'Nagradna igra-posiljke 2018'!$A$3:$W$200,21,FALSE)</f>
        <v>322</v>
      </c>
      <c r="W5" s="31">
        <f>VLOOKUP(A5,'Nagradna igra-posiljke 2018'!$A$3:$W$200,22,FALSE)</f>
        <v>488</v>
      </c>
      <c r="X5" s="31">
        <f>VLOOKUP(A5,'Nagradna igra-posiljke 2018'!$A$3:$W$200,23,FALSE)</f>
        <v>455</v>
      </c>
      <c r="Y5" s="31">
        <f>VLOOKUP(A5,'Nagradna igra-posiljke 2018'!$A$3:$CF$200,24,FALSE)</f>
        <v>1153</v>
      </c>
      <c r="Z5" s="31">
        <f>VLOOKUP(A5,'Nagradna igra-posiljke 2018'!$A$3:$CF$200,25,FALSE)</f>
        <v>692</v>
      </c>
      <c r="AA5" s="31">
        <f>VLOOKUP(A5,'Nagradna igra-posiljke 2018'!$A$3:$CF$200,26,FALSE)</f>
        <v>1145</v>
      </c>
      <c r="AB5" s="31">
        <f>VLOOKUP(A5,'Nagradna igra-posiljke 2018'!$A$3:$CF$200,27,FALSE)</f>
        <v>1149</v>
      </c>
      <c r="AC5" s="31">
        <f>VLOOKUP(A5,'Nagradna igra-posiljke 2018'!$A$3:$CF$200,28,FALSE)</f>
        <v>1230</v>
      </c>
      <c r="AD5" s="31">
        <f>VLOOKUP(A5,'Nagradna igra-posiljke 2018'!$A$3:$CF$200,29,FALSE)</f>
        <v>493</v>
      </c>
      <c r="AE5" s="31">
        <f>VLOOKUP(A5,'Nagradna igra-posiljke 2018'!$A$3:$CF$200,30,FALSE)</f>
        <v>1777</v>
      </c>
      <c r="AF5" s="31">
        <f>VLOOKUP(A5,'Nagradna igra-posiljke 2018'!$A$3:$CF$200,31,FALSE)</f>
        <v>1607</v>
      </c>
      <c r="AG5" s="31">
        <f>VLOOKUP($A5,'Nagradna igra-posiljke 2018'!$A$3:$CF$200,32,FALSE)</f>
        <v>1807</v>
      </c>
      <c r="AH5" s="14">
        <f>VLOOKUP($A5,'Nagradna igra-posiljke 2018'!$A$3:$CF$200,33,FALSE)</f>
        <v>1801</v>
      </c>
      <c r="AI5" s="14">
        <f>VLOOKUP($A5,'Nagradna igra-posiljke 2018'!$A$3:$CF$200,34,FALSE)</f>
        <v>1216</v>
      </c>
      <c r="AJ5" s="14">
        <f>VLOOKUP($A5,'Nagradna igra-posiljke 2018'!$A$3:$CF$200,35,FALSE)</f>
        <v>265</v>
      </c>
      <c r="AK5" s="14">
        <f>VLOOKUP($A5,'Nagradna igra-posiljke 2018'!$A$3:$CF$200,36,FALSE)</f>
        <v>1223</v>
      </c>
      <c r="AL5" s="14">
        <f>VLOOKUP($A5,'Nagradna igra-posiljke 2018'!$A$3:$CF$200,37,FALSE)</f>
        <v>1126</v>
      </c>
      <c r="AM5" s="45">
        <f>VLOOKUP($A5,'Nagradna igra-posiljke 2018'!$A$3:$CF$200,38,FALSE)</f>
        <v>1593</v>
      </c>
      <c r="AN5" s="45">
        <f>VLOOKUP($A5,'Nagradna igra-posiljke 2018'!$A$3:$CF$200,39,FALSE)</f>
        <v>1492</v>
      </c>
      <c r="AO5" s="14">
        <f>VLOOKUP($A5,'Nagradna igra-posiljke 2018'!$A$3:$CF$200,40,FALSE)</f>
        <v>1664</v>
      </c>
      <c r="AP5" s="14">
        <f>VLOOKUP($A5,'Nagradna igra-posiljke 2018'!$A$3:$CF$200,41,FALSE)</f>
        <v>404</v>
      </c>
      <c r="AQ5" s="14">
        <f>VLOOKUP($A5,'Nagradna igra-posiljke 2018'!$A$3:$CF$200,42,FALSE)</f>
        <v>1617</v>
      </c>
      <c r="AR5" s="14">
        <f>VLOOKUP($A5,'Nagradna igra-posiljke 2018'!$A$3:$CF$200,43,FALSE)</f>
        <v>1707</v>
      </c>
      <c r="AS5" s="14">
        <f>VLOOKUP($A5,'Nagradna igra-posiljke 2018'!$A$3:$CF$200,44,FALSE)</f>
        <v>2072</v>
      </c>
      <c r="AT5" s="14">
        <f>VLOOKUP($A5,'Nagradna igra-posiljke 2018'!$A$3:$CF$200,45,FALSE)</f>
        <v>2374</v>
      </c>
      <c r="AU5" s="14">
        <f>VLOOKUP($A5,'Nagradna igra-posiljke 2018'!$A$3:$CF$200,46,FALSE)</f>
        <v>2226</v>
      </c>
      <c r="AV5" s="14">
        <f>VLOOKUP($A5,'Nagradna igra-posiljke 2018'!$A$3:$CF$200,47,FALSE)</f>
        <v>452</v>
      </c>
      <c r="AW5" s="14">
        <f>VLOOKUP($A5,'Nagradna igra-posiljke 2018'!$A$3:$CF$200,48,FALSE)</f>
        <v>1272</v>
      </c>
      <c r="AX5" s="14">
        <f>VLOOKUP($A5,'Nagradna igra-posiljke 2018'!$A$3:$CF$200,49,FALSE)</f>
        <v>1896</v>
      </c>
      <c r="AY5" s="14">
        <f>VLOOKUP($A5,'Nagradna igra-posiljke 2018'!$A$3:$CF$200,50,FALSE)</f>
        <v>2074</v>
      </c>
      <c r="AZ5" s="14">
        <f>VLOOKUP($A5,'Nagradna igra-posiljke 2018'!$A$3:$CF$200,51,FALSE)</f>
        <v>2291</v>
      </c>
      <c r="BA5" s="14">
        <f>VLOOKUP($A5,'Nagradna igra-posiljke 2018'!$A$3:$CF$200,52,FALSE)</f>
        <v>1352</v>
      </c>
      <c r="BB5" s="14">
        <f>VLOOKUP($A5,'Nagradna igra-posiljke 2018'!$A$3:$CF$200,53,FALSE)</f>
        <v>294</v>
      </c>
      <c r="BC5" s="14">
        <f>VLOOKUP($A5,'Nagradna igra-posiljke 2018'!$A$3:$CF$200,54,FALSE)</f>
        <v>966</v>
      </c>
      <c r="BD5" s="14">
        <f>VLOOKUP($A5,'Nagradna igra-posiljke 2018'!$A$3:$CF$200,55,FALSE)</f>
        <v>0</v>
      </c>
      <c r="BE5" s="14">
        <f>VLOOKUP($A5,'Nagradna igra-posiljke 2018'!$A$3:$CF$200,56,FALSE)</f>
        <v>0</v>
      </c>
      <c r="BF5" s="14">
        <f>VLOOKUP($A5,'Nagradna igra-posiljke 2018'!$A$3:$CF$200,57,FALSE)</f>
        <v>0</v>
      </c>
      <c r="BG5" s="14">
        <f>VLOOKUP($A5,'Nagradna igra-posiljke 2018'!$A$3:$CF$200,58,FALSE)</f>
        <v>0</v>
      </c>
      <c r="BH5" s="14">
        <f>VLOOKUP($A5,'Nagradna igra-posiljke 2018'!$A$3:$CF$200,59,FALSE)</f>
        <v>0</v>
      </c>
      <c r="BI5" s="14">
        <f>VLOOKUP($A5,'Nagradna igra-posiljke 2018'!$A$3:$CF$200,60,FALSE)</f>
        <v>0</v>
      </c>
      <c r="BJ5" s="14">
        <f>VLOOKUP($A5,'Nagradna igra-posiljke 2018'!$A$3:$CF$200,61,FALSE)</f>
        <v>0</v>
      </c>
      <c r="BK5" s="14">
        <f>VLOOKUP($A5,'Nagradna igra-posiljke 2018'!$A$3:$CF$200,62,FALSE)</f>
        <v>0</v>
      </c>
      <c r="BL5" s="14">
        <f>VLOOKUP($A5,'Nagradna igra-posiljke 2018'!$A$3:$CF$200,63,FALSE)</f>
        <v>0</v>
      </c>
      <c r="BM5" s="14">
        <f>VLOOKUP($A5,'Nagradna igra-posiljke 2018'!$A$3:$CF$200,64,FALSE)</f>
        <v>0</v>
      </c>
      <c r="BN5" s="14">
        <f>VLOOKUP($A5,'Nagradna igra-posiljke 2018'!$A$3:$CF$200,65,FALSE)</f>
        <v>0</v>
      </c>
      <c r="BO5" s="14">
        <f>VLOOKUP($A5,'Nagradna igra-posiljke 2018'!$A$3:$CF$200,66,FALSE)</f>
        <v>0</v>
      </c>
      <c r="BP5" s="14">
        <f>VLOOKUP($A5,'Nagradna igra-posiljke 2018'!$A$3:$CF$200,67,FALSE)</f>
        <v>0</v>
      </c>
      <c r="BQ5" s="14">
        <f>VLOOKUP($A5,'Nagradna igra-posiljke 2018'!$A$3:$CF$200,68,FALSE)</f>
        <v>0</v>
      </c>
      <c r="BR5" s="14">
        <f>VLOOKUP($A5,'Nagradna igra-posiljke 2018'!$A$3:$CF$200,69,FALSE)</f>
        <v>0</v>
      </c>
      <c r="BS5" s="14">
        <f>VLOOKUP($A5,'Nagradna igra-posiljke 2018'!$A$3:$CF$200,70,FALSE)</f>
        <v>0</v>
      </c>
      <c r="BT5" s="14">
        <f>VLOOKUP($A5,'Nagradna igra-posiljke 2018'!$A$3:$CF$200,71,FALSE)</f>
        <v>0</v>
      </c>
      <c r="BU5" s="14">
        <f>VLOOKUP($A5,'Nagradna igra-posiljke 2018'!$A$3:$CF$200,72,FALSE)</f>
        <v>0</v>
      </c>
      <c r="BV5" s="14">
        <f>VLOOKUP($A5,'Nagradna igra-posiljke 2018'!$A$3:$CF$200,73,FALSE)</f>
        <v>0</v>
      </c>
      <c r="BW5" s="14">
        <f>VLOOKUP($A5,'Nagradna igra-posiljke 2018'!$A$3:$CF$200,74,FALSE)</f>
        <v>0</v>
      </c>
      <c r="BX5" s="14">
        <f>VLOOKUP($A5,'Nagradna igra-posiljke 2018'!$A$3:$CF$200,75,FALSE)</f>
        <v>0</v>
      </c>
      <c r="BY5" s="14">
        <f>VLOOKUP($A5,'Nagradna igra-posiljke 2018'!$A$3:$CF$200,76,FALSE)</f>
        <v>0</v>
      </c>
      <c r="BZ5" s="14">
        <f>VLOOKUP($A5,'Nagradna igra-posiljke 2018'!$A$3:$CF$200,77,FALSE)</f>
        <v>0</v>
      </c>
      <c r="CA5" s="14">
        <f>VLOOKUP($A5,'Nagradna igra-posiljke 2018'!$A$3:$CF$200,78,FALSE)</f>
        <v>0</v>
      </c>
      <c r="CB5" s="14">
        <f>VLOOKUP($A5,'Nagradna igra-posiljke 2018'!$A$3:$CF$200,79,FALSE)</f>
        <v>0</v>
      </c>
      <c r="CC5" s="14">
        <f>VLOOKUP($A5,'Nagradna igra-posiljke 2018'!$A$3:$CF$200,80,FALSE)</f>
        <v>0</v>
      </c>
      <c r="CD5" s="14">
        <f>VLOOKUP($A5,'Nagradna igra-posiljke 2018'!$A$3:$CF$200,81,FALSE)</f>
        <v>0</v>
      </c>
      <c r="CE5" s="14">
        <f>VLOOKUP($A5,'Nagradna igra-posiljke 2018'!$A$3:$CF$200,82,FALSE)</f>
        <v>0</v>
      </c>
      <c r="CF5" s="14">
        <f>VLOOKUP($A5,'Nagradna igra-posiljke 2018'!$A$3:$CF$200,83,FALSE)</f>
        <v>0</v>
      </c>
      <c r="CG5" s="14">
        <f>VLOOKUP($A5,'Nagradna igra-posiljke 2018'!$A$3:$CF$200,84,FALSE)</f>
        <v>0</v>
      </c>
    </row>
    <row r="6" spans="1:85" s="1" customFormat="1" ht="15">
      <c r="A6" s="50">
        <v>70424</v>
      </c>
      <c r="B6" s="14" t="s">
        <v>86</v>
      </c>
      <c r="C6" s="14" t="s">
        <v>206</v>
      </c>
      <c r="D6" s="42">
        <v>28327</v>
      </c>
      <c r="E6" s="42">
        <v>31874</v>
      </c>
      <c r="F6" s="46">
        <f>E6/E$1</f>
        <v>0.69145497537800726</v>
      </c>
      <c r="G6" s="47">
        <f>D6*F6</f>
        <v>19586.845087532813</v>
      </c>
      <c r="H6" s="46">
        <f>+J6/D6</f>
        <v>9.7673597627705018</v>
      </c>
      <c r="I6" s="49">
        <f>+H6/F6</f>
        <v>14.125807334643653</v>
      </c>
      <c r="J6" s="44">
        <f>10*K6</f>
        <v>276680</v>
      </c>
      <c r="K6" s="44">
        <f>+SUM(L6:CG6)</f>
        <v>27668</v>
      </c>
      <c r="L6" s="31">
        <f>VLOOKUP(A6,'Nagradna igra-posiljke 2018'!$A$3:$W$200,11,FALSE)</f>
        <v>0</v>
      </c>
      <c r="M6" s="31">
        <f>VLOOKUP(A6,'Nagradna igra-posiljke 2018'!$A$3:$W$200,12,FALSE)</f>
        <v>10</v>
      </c>
      <c r="N6" s="31">
        <f>VLOOKUP(A6,'Nagradna igra-posiljke 2018'!$A$3:$W$200,13,FALSE)</f>
        <v>0</v>
      </c>
      <c r="O6" s="31">
        <f>VLOOKUP(A6,'Nagradna igra-posiljke 2018'!$A$3:$W$200,14,FALSE)</f>
        <v>37</v>
      </c>
      <c r="P6" s="31">
        <f>VLOOKUP(A6,'Nagradna igra-posiljke 2018'!$A$3:$W$200,15,FALSE)</f>
        <v>0</v>
      </c>
      <c r="Q6" s="31">
        <f>VLOOKUP(A6,'Nagradna igra-posiljke 2018'!$A$3:$W$200,16,FALSE)</f>
        <v>51</v>
      </c>
      <c r="R6" s="31">
        <f>VLOOKUP(A6,'Nagradna igra-posiljke 2018'!$A$3:$W$200,17,FALSE)</f>
        <v>60</v>
      </c>
      <c r="S6" s="31">
        <f>VLOOKUP(A6,'Nagradna igra-posiljke 2018'!$A$3:$W$200,18,FALSE)</f>
        <v>113</v>
      </c>
      <c r="T6" s="31">
        <f>VLOOKUP(A6,'Nagradna igra-posiljke 2018'!$A$3:$W$200,19,FALSE)</f>
        <v>28</v>
      </c>
      <c r="U6" s="31">
        <f>VLOOKUP(A6,'Nagradna igra-posiljke 2018'!$A$3:$W$200,20,FALSE)</f>
        <v>360</v>
      </c>
      <c r="V6" s="31">
        <f>VLOOKUP(A6,'Nagradna igra-posiljke 2018'!$A$3:$W$200,21,FALSE)</f>
        <v>110</v>
      </c>
      <c r="W6" s="31">
        <f>VLOOKUP(A6,'Nagradna igra-posiljke 2018'!$A$3:$W$200,22,FALSE)</f>
        <v>176</v>
      </c>
      <c r="X6" s="31">
        <f>VLOOKUP(A6,'Nagradna igra-posiljke 2018'!$A$3:$W$200,23,FALSE)</f>
        <v>132</v>
      </c>
      <c r="Y6" s="31">
        <f>VLOOKUP(A6,'Nagradna igra-posiljke 2018'!$A$3:$CF$200,24,FALSE)</f>
        <v>961</v>
      </c>
      <c r="Z6" s="31">
        <f>VLOOKUP(A6,'Nagradna igra-posiljke 2018'!$A$3:$CF$200,25,FALSE)</f>
        <v>109</v>
      </c>
      <c r="AA6" s="31">
        <f>VLOOKUP(A6,'Nagradna igra-posiljke 2018'!$A$3:$CF$200,26,FALSE)</f>
        <v>618</v>
      </c>
      <c r="AB6" s="31">
        <f>VLOOKUP(A6,'Nagradna igra-posiljke 2018'!$A$3:$CF$200,27,FALSE)</f>
        <v>543</v>
      </c>
      <c r="AC6" s="31">
        <f>VLOOKUP(A6,'Nagradna igra-posiljke 2018'!$A$3:$CF$200,28,FALSE)</f>
        <v>1420</v>
      </c>
      <c r="AD6" s="31">
        <f>VLOOKUP(A6,'Nagradna igra-posiljke 2018'!$A$3:$CF$200,29,FALSE)</f>
        <v>259</v>
      </c>
      <c r="AE6" s="31">
        <f>VLOOKUP(A6,'Nagradna igra-posiljke 2018'!$A$3:$CF$200,30,FALSE)</f>
        <v>1500</v>
      </c>
      <c r="AF6" s="31">
        <f>VLOOKUP(A6,'Nagradna igra-posiljke 2018'!$A$3:$CF$200,31,FALSE)</f>
        <v>1419</v>
      </c>
      <c r="AG6" s="31">
        <f>VLOOKUP($A6,'Nagradna igra-posiljke 2018'!$A$3:$CF$200,32,FALSE)</f>
        <v>650</v>
      </c>
      <c r="AH6" s="14">
        <f>VLOOKUP($A6,'Nagradna igra-posiljke 2018'!$A$3:$CF$200,33,FALSE)</f>
        <v>2220</v>
      </c>
      <c r="AI6" s="14">
        <f>VLOOKUP($A6,'Nagradna igra-posiljke 2018'!$A$3:$CF$200,34,FALSE)</f>
        <v>864</v>
      </c>
      <c r="AJ6" s="14">
        <f>VLOOKUP($A6,'Nagradna igra-posiljke 2018'!$A$3:$CF$200,35,FALSE)</f>
        <v>145</v>
      </c>
      <c r="AK6" s="14">
        <f>VLOOKUP($A6,'Nagradna igra-posiljke 2018'!$A$3:$CF$200,36,FALSE)</f>
        <v>713</v>
      </c>
      <c r="AL6" s="14">
        <f>VLOOKUP($A6,'Nagradna igra-posiljke 2018'!$A$3:$CF$200,37,FALSE)</f>
        <v>550</v>
      </c>
      <c r="AM6" s="45">
        <f>VLOOKUP($A6,'Nagradna igra-posiljke 2018'!$A$3:$CF$200,38,FALSE)</f>
        <v>1196</v>
      </c>
      <c r="AN6" s="45">
        <f>VLOOKUP($A6,'Nagradna igra-posiljke 2018'!$A$3:$CF$200,39,FALSE)</f>
        <v>456</v>
      </c>
      <c r="AO6" s="14">
        <f>VLOOKUP($A6,'Nagradna igra-posiljke 2018'!$A$3:$CF$200,40,FALSE)</f>
        <v>1100</v>
      </c>
      <c r="AP6" s="14">
        <f>VLOOKUP($A6,'Nagradna igra-posiljke 2018'!$A$3:$CF$200,41,FALSE)</f>
        <v>100</v>
      </c>
      <c r="AQ6" s="14">
        <f>VLOOKUP($A6,'Nagradna igra-posiljke 2018'!$A$3:$CF$200,42,FALSE)</f>
        <v>863</v>
      </c>
      <c r="AR6" s="14">
        <f>VLOOKUP($A6,'Nagradna igra-posiljke 2018'!$A$3:$CF$200,43,FALSE)</f>
        <v>281</v>
      </c>
      <c r="AS6" s="14">
        <f>VLOOKUP($A6,'Nagradna igra-posiljke 2018'!$A$3:$CF$200,44,FALSE)</f>
        <v>1448</v>
      </c>
      <c r="AT6" s="14">
        <f>VLOOKUP($A6,'Nagradna igra-posiljke 2018'!$A$3:$CF$200,45,FALSE)</f>
        <v>1917</v>
      </c>
      <c r="AU6" s="14">
        <f>VLOOKUP($A6,'Nagradna igra-posiljke 2018'!$A$3:$CF$200,46,FALSE)</f>
        <v>1064</v>
      </c>
      <c r="AV6" s="14">
        <f>VLOOKUP($A6,'Nagradna igra-posiljke 2018'!$A$3:$CF$200,47,FALSE)</f>
        <v>30</v>
      </c>
      <c r="AW6" s="14">
        <f>VLOOKUP($A6,'Nagradna igra-posiljke 2018'!$A$3:$CF$200,48,FALSE)</f>
        <v>977</v>
      </c>
      <c r="AX6" s="14">
        <f>VLOOKUP($A6,'Nagradna igra-posiljke 2018'!$A$3:$CF$200,49,FALSE)</f>
        <v>748</v>
      </c>
      <c r="AY6" s="14">
        <f>VLOOKUP($A6,'Nagradna igra-posiljke 2018'!$A$3:$CF$200,50,FALSE)</f>
        <v>1283</v>
      </c>
      <c r="AZ6" s="14">
        <f>VLOOKUP($A6,'Nagradna igra-posiljke 2018'!$A$3:$CF$200,51,FALSE)</f>
        <v>1395</v>
      </c>
      <c r="BA6" s="14">
        <f>VLOOKUP($A6,'Nagradna igra-posiljke 2018'!$A$3:$CF$200,52,FALSE)</f>
        <v>1058</v>
      </c>
      <c r="BB6" s="14">
        <f>VLOOKUP($A6,'Nagradna igra-posiljke 2018'!$A$3:$CF$200,53,FALSE)</f>
        <v>170</v>
      </c>
      <c r="BC6" s="14">
        <f>VLOOKUP($A6,'Nagradna igra-posiljke 2018'!$A$3:$CF$200,54,FALSE)</f>
        <v>534</v>
      </c>
      <c r="BD6" s="14">
        <f>VLOOKUP($A6,'Nagradna igra-posiljke 2018'!$A$3:$CF$200,55,FALSE)</f>
        <v>0</v>
      </c>
      <c r="BE6" s="14">
        <f>VLOOKUP($A6,'Nagradna igra-posiljke 2018'!$A$3:$CF$200,56,FALSE)</f>
        <v>0</v>
      </c>
      <c r="BF6" s="14">
        <f>VLOOKUP($A6,'Nagradna igra-posiljke 2018'!$A$3:$CF$200,57,FALSE)</f>
        <v>0</v>
      </c>
      <c r="BG6" s="14">
        <f>VLOOKUP($A6,'Nagradna igra-posiljke 2018'!$A$3:$CF$200,58,FALSE)</f>
        <v>0</v>
      </c>
      <c r="BH6" s="14">
        <f>VLOOKUP($A6,'Nagradna igra-posiljke 2018'!$A$3:$CF$200,59,FALSE)</f>
        <v>0</v>
      </c>
      <c r="BI6" s="14">
        <f>VLOOKUP($A6,'Nagradna igra-posiljke 2018'!$A$3:$CF$200,60,FALSE)</f>
        <v>0</v>
      </c>
      <c r="BJ6" s="14">
        <f>VLOOKUP($A6,'Nagradna igra-posiljke 2018'!$A$3:$CF$200,61,FALSE)</f>
        <v>0</v>
      </c>
      <c r="BK6" s="14">
        <f>VLOOKUP($A6,'Nagradna igra-posiljke 2018'!$A$3:$CF$200,62,FALSE)</f>
        <v>0</v>
      </c>
      <c r="BL6" s="14">
        <f>VLOOKUP($A6,'Nagradna igra-posiljke 2018'!$A$3:$CF$200,63,FALSE)</f>
        <v>0</v>
      </c>
      <c r="BM6" s="14">
        <f>VLOOKUP($A6,'Nagradna igra-posiljke 2018'!$A$3:$CF$200,64,FALSE)</f>
        <v>0</v>
      </c>
      <c r="BN6" s="14">
        <f>VLOOKUP($A6,'Nagradna igra-posiljke 2018'!$A$3:$CF$200,65,FALSE)</f>
        <v>0</v>
      </c>
      <c r="BO6" s="14">
        <f>VLOOKUP($A6,'Nagradna igra-posiljke 2018'!$A$3:$CF$200,66,FALSE)</f>
        <v>0</v>
      </c>
      <c r="BP6" s="14">
        <f>VLOOKUP($A6,'Nagradna igra-posiljke 2018'!$A$3:$CF$200,67,FALSE)</f>
        <v>0</v>
      </c>
      <c r="BQ6" s="14">
        <f>VLOOKUP($A6,'Nagradna igra-posiljke 2018'!$A$3:$CF$200,68,FALSE)</f>
        <v>0</v>
      </c>
      <c r="BR6" s="14">
        <f>VLOOKUP($A6,'Nagradna igra-posiljke 2018'!$A$3:$CF$200,69,FALSE)</f>
        <v>0</v>
      </c>
      <c r="BS6" s="14">
        <f>VLOOKUP($A6,'Nagradna igra-posiljke 2018'!$A$3:$CF$200,70,FALSE)</f>
        <v>0</v>
      </c>
      <c r="BT6" s="14">
        <f>VLOOKUP($A6,'Nagradna igra-posiljke 2018'!$A$3:$CF$200,71,FALSE)</f>
        <v>0</v>
      </c>
      <c r="BU6" s="14">
        <f>VLOOKUP($A6,'Nagradna igra-posiljke 2018'!$A$3:$CF$200,72,FALSE)</f>
        <v>0</v>
      </c>
      <c r="BV6" s="14">
        <f>VLOOKUP($A6,'Nagradna igra-posiljke 2018'!$A$3:$CF$200,73,FALSE)</f>
        <v>0</v>
      </c>
      <c r="BW6" s="14">
        <f>VLOOKUP($A6,'Nagradna igra-posiljke 2018'!$A$3:$CF$200,74,FALSE)</f>
        <v>0</v>
      </c>
      <c r="BX6" s="14">
        <f>VLOOKUP($A6,'Nagradna igra-posiljke 2018'!$A$3:$CF$200,75,FALSE)</f>
        <v>0</v>
      </c>
      <c r="BY6" s="14">
        <f>VLOOKUP($A6,'Nagradna igra-posiljke 2018'!$A$3:$CF$200,76,FALSE)</f>
        <v>0</v>
      </c>
      <c r="BZ6" s="14">
        <f>VLOOKUP($A6,'Nagradna igra-posiljke 2018'!$A$3:$CF$200,77,FALSE)</f>
        <v>0</v>
      </c>
      <c r="CA6" s="14">
        <f>VLOOKUP($A6,'Nagradna igra-posiljke 2018'!$A$3:$CF$200,78,FALSE)</f>
        <v>0</v>
      </c>
      <c r="CB6" s="14">
        <f>VLOOKUP($A6,'Nagradna igra-posiljke 2018'!$A$3:$CF$200,79,FALSE)</f>
        <v>0</v>
      </c>
      <c r="CC6" s="14">
        <f>VLOOKUP($A6,'Nagradna igra-posiljke 2018'!$A$3:$CF$200,80,FALSE)</f>
        <v>0</v>
      </c>
      <c r="CD6" s="14">
        <f>VLOOKUP($A6,'Nagradna igra-posiljke 2018'!$A$3:$CF$200,81,FALSE)</f>
        <v>0</v>
      </c>
      <c r="CE6" s="14">
        <f>VLOOKUP($A6,'Nagradna igra-posiljke 2018'!$A$3:$CF$200,82,FALSE)</f>
        <v>0</v>
      </c>
      <c r="CF6" s="14">
        <f>VLOOKUP($A6,'Nagradna igra-posiljke 2018'!$A$3:$CF$200,83,FALSE)</f>
        <v>0</v>
      </c>
      <c r="CG6" s="14">
        <f>VLOOKUP($A6,'Nagradna igra-posiljke 2018'!$A$3:$CF$200,84,FALSE)</f>
        <v>0</v>
      </c>
    </row>
    <row r="7" spans="1:85" s="1" customFormat="1" ht="13.5" customHeight="1">
      <c r="A7" s="50">
        <v>80071</v>
      </c>
      <c r="B7" s="14" t="s">
        <v>24</v>
      </c>
      <c r="C7" s="14" t="s">
        <v>206</v>
      </c>
      <c r="D7" s="42">
        <v>31517</v>
      </c>
      <c r="E7" s="42">
        <v>38450</v>
      </c>
      <c r="F7" s="46">
        <f>E7/E$1</f>
        <v>0.83411067965377361</v>
      </c>
      <c r="G7" s="47">
        <f>D7*F7</f>
        <v>26288.666290647983</v>
      </c>
      <c r="H7" s="46">
        <f>+J7/D7</f>
        <v>10.983913443538407</v>
      </c>
      <c r="I7" s="49">
        <f>+H7/F7</f>
        <v>13.168412431906109</v>
      </c>
      <c r="J7" s="44">
        <f>10*K7</f>
        <v>346180</v>
      </c>
      <c r="K7" s="44">
        <f>+SUM(L7:CG7)</f>
        <v>34618</v>
      </c>
      <c r="L7" s="31">
        <f>VLOOKUP(A7,'Nagradna igra-posiljke 2018'!$A$3:$W$200,11,FALSE)</f>
        <v>0</v>
      </c>
      <c r="M7" s="31">
        <f>VLOOKUP(A7,'Nagradna igra-posiljke 2018'!$A$3:$W$200,12,FALSE)</f>
        <v>1</v>
      </c>
      <c r="N7" s="31">
        <f>VLOOKUP(A7,'Nagradna igra-posiljke 2018'!$A$3:$W$200,13,FALSE)</f>
        <v>0</v>
      </c>
      <c r="O7" s="31">
        <f>VLOOKUP(A7,'Nagradna igra-posiljke 2018'!$A$3:$W$200,14,FALSE)</f>
        <v>28</v>
      </c>
      <c r="P7" s="31">
        <f>VLOOKUP(A7,'Nagradna igra-posiljke 2018'!$A$3:$W$200,15,FALSE)</f>
        <v>37</v>
      </c>
      <c r="Q7" s="31">
        <f>VLOOKUP(A7,'Nagradna igra-posiljke 2018'!$A$3:$W$200,16,FALSE)</f>
        <v>45</v>
      </c>
      <c r="R7" s="31">
        <f>VLOOKUP(A7,'Nagradna igra-posiljke 2018'!$A$3:$W$200,17,FALSE)</f>
        <v>56</v>
      </c>
      <c r="S7" s="31">
        <f>VLOOKUP(A7,'Nagradna igra-posiljke 2018'!$A$3:$W$200,18,FALSE)</f>
        <v>81</v>
      </c>
      <c r="T7" s="31">
        <f>VLOOKUP(A7,'Nagradna igra-posiljke 2018'!$A$3:$W$200,19,FALSE)</f>
        <v>46</v>
      </c>
      <c r="U7" s="31">
        <f>VLOOKUP(A7,'Nagradna igra-posiljke 2018'!$A$3:$W$200,20,FALSE)</f>
        <v>258</v>
      </c>
      <c r="V7" s="31">
        <f>VLOOKUP(A7,'Nagradna igra-posiljke 2018'!$A$3:$W$200,21,FALSE)</f>
        <v>307</v>
      </c>
      <c r="W7" s="31">
        <f>VLOOKUP(A7,'Nagradna igra-posiljke 2018'!$A$3:$W$200,22,FALSE)</f>
        <v>320</v>
      </c>
      <c r="X7" s="31">
        <f>VLOOKUP(A7,'Nagradna igra-posiljke 2018'!$A$3:$W$200,23,FALSE)</f>
        <v>213</v>
      </c>
      <c r="Y7" s="31">
        <f>VLOOKUP(A7,'Nagradna igra-posiljke 2018'!$A$3:$CF$200,24,FALSE)</f>
        <v>892</v>
      </c>
      <c r="Z7" s="31">
        <f>VLOOKUP(A7,'Nagradna igra-posiljke 2018'!$A$3:$CF$200,25,FALSE)</f>
        <v>849</v>
      </c>
      <c r="AA7" s="31">
        <f>VLOOKUP(A7,'Nagradna igra-posiljke 2018'!$A$3:$CF$200,26,FALSE)</f>
        <v>875</v>
      </c>
      <c r="AB7" s="31">
        <f>VLOOKUP(A7,'Nagradna igra-posiljke 2018'!$A$3:$CF$200,27,FALSE)</f>
        <v>857</v>
      </c>
      <c r="AC7" s="31">
        <f>VLOOKUP(A7,'Nagradna igra-posiljke 2018'!$A$3:$CF$200,28,FALSE)</f>
        <v>1285</v>
      </c>
      <c r="AD7" s="31">
        <f>VLOOKUP(A7,'Nagradna igra-posiljke 2018'!$A$3:$CF$200,29,FALSE)</f>
        <v>476</v>
      </c>
      <c r="AE7" s="31">
        <f>VLOOKUP(A7,'Nagradna igra-posiljke 2018'!$A$3:$CF$200,30,FALSE)</f>
        <v>1530</v>
      </c>
      <c r="AF7" s="31">
        <f>VLOOKUP(A7,'Nagradna igra-posiljke 2018'!$A$3:$CF$200,31,FALSE)</f>
        <v>1467</v>
      </c>
      <c r="AG7" s="31">
        <f>VLOOKUP($A7,'Nagradna igra-posiljke 2018'!$A$3:$CF$200,32,FALSE)</f>
        <v>1621</v>
      </c>
      <c r="AH7" s="14">
        <f>VLOOKUP($A7,'Nagradna igra-posiljke 2018'!$A$3:$CF$200,33,FALSE)</f>
        <v>1127</v>
      </c>
      <c r="AI7" s="14">
        <f>VLOOKUP($A7,'Nagradna igra-posiljke 2018'!$A$3:$CF$200,34,FALSE)</f>
        <v>910</v>
      </c>
      <c r="AJ7" s="14">
        <f>VLOOKUP($A7,'Nagradna igra-posiljke 2018'!$A$3:$CF$200,35,FALSE)</f>
        <v>88</v>
      </c>
      <c r="AK7" s="14">
        <f>VLOOKUP($A7,'Nagradna igra-posiljke 2018'!$A$3:$CF$200,36,FALSE)</f>
        <v>759</v>
      </c>
      <c r="AL7" s="14">
        <f>VLOOKUP($A7,'Nagradna igra-posiljke 2018'!$A$3:$CF$200,37,FALSE)</f>
        <v>1208</v>
      </c>
      <c r="AM7" s="45">
        <f>VLOOKUP($A7,'Nagradna igra-posiljke 2018'!$A$3:$CF$200,38,FALSE)</f>
        <v>1266</v>
      </c>
      <c r="AN7" s="45">
        <f>VLOOKUP($A7,'Nagradna igra-posiljke 2018'!$A$3:$CF$200,39,FALSE)</f>
        <v>1010</v>
      </c>
      <c r="AO7" s="14">
        <f>VLOOKUP($A7,'Nagradna igra-posiljke 2018'!$A$3:$CF$200,40,FALSE)</f>
        <v>1195</v>
      </c>
      <c r="AP7" s="14">
        <f>VLOOKUP($A7,'Nagradna igra-posiljke 2018'!$A$3:$CF$200,41,FALSE)</f>
        <v>200</v>
      </c>
      <c r="AQ7" s="14">
        <f>VLOOKUP($A7,'Nagradna igra-posiljke 2018'!$A$3:$CF$200,42,FALSE)</f>
        <v>1206</v>
      </c>
      <c r="AR7" s="14">
        <f>VLOOKUP($A7,'Nagradna igra-posiljke 2018'!$A$3:$CF$200,43,FALSE)</f>
        <v>1319</v>
      </c>
      <c r="AS7" s="14">
        <f>VLOOKUP($A7,'Nagradna igra-posiljke 2018'!$A$3:$CF$200,44,FALSE)</f>
        <v>1757</v>
      </c>
      <c r="AT7" s="14">
        <f>VLOOKUP($A7,'Nagradna igra-posiljke 2018'!$A$3:$CF$200,45,FALSE)</f>
        <v>1556</v>
      </c>
      <c r="AU7" s="14">
        <f>VLOOKUP($A7,'Nagradna igra-posiljke 2018'!$A$3:$CF$200,46,FALSE)</f>
        <v>1349</v>
      </c>
      <c r="AV7" s="14">
        <f>VLOOKUP($A7,'Nagradna igra-posiljke 2018'!$A$3:$CF$200,47,FALSE)</f>
        <v>234</v>
      </c>
      <c r="AW7" s="14">
        <f>VLOOKUP($A7,'Nagradna igra-posiljke 2018'!$A$3:$CF$200,48,FALSE)</f>
        <v>1024</v>
      </c>
      <c r="AX7" s="14">
        <f>VLOOKUP($A7,'Nagradna igra-posiljke 2018'!$A$3:$CF$200,49,FALSE)</f>
        <v>1625</v>
      </c>
      <c r="AY7" s="14">
        <f>VLOOKUP($A7,'Nagradna igra-posiljke 2018'!$A$3:$CF$200,50,FALSE)</f>
        <v>1762</v>
      </c>
      <c r="AZ7" s="14">
        <f>VLOOKUP($A7,'Nagradna igra-posiljke 2018'!$A$3:$CF$200,51,FALSE)</f>
        <v>1762</v>
      </c>
      <c r="BA7" s="14">
        <f>VLOOKUP($A7,'Nagradna igra-posiljke 2018'!$A$3:$CF$200,52,FALSE)</f>
        <v>1091</v>
      </c>
      <c r="BB7" s="14">
        <f>VLOOKUP($A7,'Nagradna igra-posiljke 2018'!$A$3:$CF$200,53,FALSE)</f>
        <v>192</v>
      </c>
      <c r="BC7" s="14">
        <f>VLOOKUP($A7,'Nagradna igra-posiljke 2018'!$A$3:$CF$200,54,FALSE)</f>
        <v>734</v>
      </c>
      <c r="BD7" s="14">
        <f>VLOOKUP($A7,'Nagradna igra-posiljke 2018'!$A$3:$CF$200,55,FALSE)</f>
        <v>0</v>
      </c>
      <c r="BE7" s="14">
        <f>VLOOKUP($A7,'Nagradna igra-posiljke 2018'!$A$3:$CF$200,56,FALSE)</f>
        <v>0</v>
      </c>
      <c r="BF7" s="14">
        <f>VLOOKUP($A7,'Nagradna igra-posiljke 2018'!$A$3:$CF$200,57,FALSE)</f>
        <v>0</v>
      </c>
      <c r="BG7" s="14">
        <f>VLOOKUP($A7,'Nagradna igra-posiljke 2018'!$A$3:$CF$200,58,FALSE)</f>
        <v>0</v>
      </c>
      <c r="BH7" s="14">
        <f>VLOOKUP($A7,'Nagradna igra-posiljke 2018'!$A$3:$CF$200,59,FALSE)</f>
        <v>0</v>
      </c>
      <c r="BI7" s="14">
        <f>VLOOKUP($A7,'Nagradna igra-posiljke 2018'!$A$3:$CF$200,60,FALSE)</f>
        <v>0</v>
      </c>
      <c r="BJ7" s="14">
        <f>VLOOKUP($A7,'Nagradna igra-posiljke 2018'!$A$3:$CF$200,61,FALSE)</f>
        <v>0</v>
      </c>
      <c r="BK7" s="14">
        <f>VLOOKUP($A7,'Nagradna igra-posiljke 2018'!$A$3:$CF$200,62,FALSE)</f>
        <v>0</v>
      </c>
      <c r="BL7" s="14">
        <f>VLOOKUP($A7,'Nagradna igra-posiljke 2018'!$A$3:$CF$200,63,FALSE)</f>
        <v>0</v>
      </c>
      <c r="BM7" s="14">
        <f>VLOOKUP($A7,'Nagradna igra-posiljke 2018'!$A$3:$CF$200,64,FALSE)</f>
        <v>0</v>
      </c>
      <c r="BN7" s="14">
        <f>VLOOKUP($A7,'Nagradna igra-posiljke 2018'!$A$3:$CF$200,65,FALSE)</f>
        <v>0</v>
      </c>
      <c r="BO7" s="14">
        <f>VLOOKUP($A7,'Nagradna igra-posiljke 2018'!$A$3:$CF$200,66,FALSE)</f>
        <v>0</v>
      </c>
      <c r="BP7" s="14">
        <f>VLOOKUP($A7,'Nagradna igra-posiljke 2018'!$A$3:$CF$200,67,FALSE)</f>
        <v>0</v>
      </c>
      <c r="BQ7" s="14">
        <f>VLOOKUP($A7,'Nagradna igra-posiljke 2018'!$A$3:$CF$200,68,FALSE)</f>
        <v>0</v>
      </c>
      <c r="BR7" s="14">
        <f>VLOOKUP($A7,'Nagradna igra-posiljke 2018'!$A$3:$CF$200,69,FALSE)</f>
        <v>0</v>
      </c>
      <c r="BS7" s="14">
        <f>VLOOKUP($A7,'Nagradna igra-posiljke 2018'!$A$3:$CF$200,70,FALSE)</f>
        <v>0</v>
      </c>
      <c r="BT7" s="14">
        <f>VLOOKUP($A7,'Nagradna igra-posiljke 2018'!$A$3:$CF$200,71,FALSE)</f>
        <v>0</v>
      </c>
      <c r="BU7" s="14">
        <f>VLOOKUP($A7,'Nagradna igra-posiljke 2018'!$A$3:$CF$200,72,FALSE)</f>
        <v>0</v>
      </c>
      <c r="BV7" s="14">
        <f>VLOOKUP($A7,'Nagradna igra-posiljke 2018'!$A$3:$CF$200,73,FALSE)</f>
        <v>0</v>
      </c>
      <c r="BW7" s="14">
        <f>VLOOKUP($A7,'Nagradna igra-posiljke 2018'!$A$3:$CF$200,74,FALSE)</f>
        <v>0</v>
      </c>
      <c r="BX7" s="14">
        <f>VLOOKUP($A7,'Nagradna igra-posiljke 2018'!$A$3:$CF$200,75,FALSE)</f>
        <v>0</v>
      </c>
      <c r="BY7" s="14">
        <f>VLOOKUP($A7,'Nagradna igra-posiljke 2018'!$A$3:$CF$200,76,FALSE)</f>
        <v>0</v>
      </c>
      <c r="BZ7" s="14">
        <f>VLOOKUP($A7,'Nagradna igra-posiljke 2018'!$A$3:$CF$200,77,FALSE)</f>
        <v>0</v>
      </c>
      <c r="CA7" s="14">
        <f>VLOOKUP($A7,'Nagradna igra-posiljke 2018'!$A$3:$CF$200,78,FALSE)</f>
        <v>0</v>
      </c>
      <c r="CB7" s="14">
        <f>VLOOKUP($A7,'Nagradna igra-posiljke 2018'!$A$3:$CF$200,79,FALSE)</f>
        <v>0</v>
      </c>
      <c r="CC7" s="14">
        <f>VLOOKUP($A7,'Nagradna igra-posiljke 2018'!$A$3:$CF$200,80,FALSE)</f>
        <v>0</v>
      </c>
      <c r="CD7" s="14">
        <f>VLOOKUP($A7,'Nagradna igra-posiljke 2018'!$A$3:$CF$200,81,FALSE)</f>
        <v>0</v>
      </c>
      <c r="CE7" s="14">
        <f>VLOOKUP($A7,'Nagradna igra-posiljke 2018'!$A$3:$CF$200,82,FALSE)</f>
        <v>0</v>
      </c>
      <c r="CF7" s="14">
        <f>VLOOKUP($A7,'Nagradna igra-posiljke 2018'!$A$3:$CF$200,83,FALSE)</f>
        <v>0</v>
      </c>
      <c r="CG7" s="14">
        <f>VLOOKUP($A7,'Nagradna igra-posiljke 2018'!$A$3:$CF$200,84,FALSE)</f>
        <v>0</v>
      </c>
    </row>
    <row r="8" spans="1:85" s="1" customFormat="1" ht="15">
      <c r="A8" s="50">
        <v>80462</v>
      </c>
      <c r="B8" s="14" t="s">
        <v>13</v>
      </c>
      <c r="C8" s="14" t="s">
        <v>206</v>
      </c>
      <c r="D8" s="42">
        <v>40214</v>
      </c>
      <c r="E8" s="42">
        <v>38909</v>
      </c>
      <c r="F8" s="46">
        <f>E8/E$1</f>
        <v>0.84406794368397076</v>
      </c>
      <c r="G8" s="47">
        <f>D8*F8</f>
        <v>33943.348287307199</v>
      </c>
      <c r="H8" s="46">
        <f>+J8/D8</f>
        <v>11.075247426269458</v>
      </c>
      <c r="I8" s="49">
        <f>+H8/F8</f>
        <v>13.12127478497888</v>
      </c>
      <c r="J8" s="44">
        <f>10*K8</f>
        <v>445380</v>
      </c>
      <c r="K8" s="44">
        <f>+SUM(L8:CG8)</f>
        <v>44538</v>
      </c>
      <c r="L8" s="31">
        <f>VLOOKUP(A8,'Nagradna igra-posiljke 2018'!$A$3:$W$200,11,FALSE)</f>
        <v>9</v>
      </c>
      <c r="M8" s="31">
        <f>VLOOKUP(A8,'Nagradna igra-posiljke 2018'!$A$3:$W$200,12,FALSE)</f>
        <v>18</v>
      </c>
      <c r="N8" s="31">
        <f>VLOOKUP(A8,'Nagradna igra-posiljke 2018'!$A$3:$W$200,13,FALSE)</f>
        <v>7</v>
      </c>
      <c r="O8" s="31">
        <f>VLOOKUP(A8,'Nagradna igra-posiljke 2018'!$A$3:$W$200,14,FALSE)</f>
        <v>51</v>
      </c>
      <c r="P8" s="31">
        <f>VLOOKUP(A8,'Nagradna igra-posiljke 2018'!$A$3:$W$200,15,FALSE)</f>
        <v>52</v>
      </c>
      <c r="Q8" s="31">
        <f>VLOOKUP(A8,'Nagradna igra-posiljke 2018'!$A$3:$W$200,16,FALSE)</f>
        <v>41</v>
      </c>
      <c r="R8" s="31">
        <f>VLOOKUP(A8,'Nagradna igra-posiljke 2018'!$A$3:$W$200,17,FALSE)</f>
        <v>65</v>
      </c>
      <c r="S8" s="31">
        <f>VLOOKUP(A8,'Nagradna igra-posiljke 2018'!$A$3:$W$200,18,FALSE)</f>
        <v>156</v>
      </c>
      <c r="T8" s="31">
        <f>VLOOKUP(A8,'Nagradna igra-posiljke 2018'!$A$3:$W$200,19,FALSE)</f>
        <v>74</v>
      </c>
      <c r="U8" s="31">
        <f>VLOOKUP(A8,'Nagradna igra-posiljke 2018'!$A$3:$W$200,20,FALSE)</f>
        <v>308</v>
      </c>
      <c r="V8" s="31">
        <f>VLOOKUP(A8,'Nagradna igra-posiljke 2018'!$A$3:$W$200,21,FALSE)</f>
        <v>311</v>
      </c>
      <c r="W8" s="31">
        <f>VLOOKUP(A8,'Nagradna igra-posiljke 2018'!$A$3:$W$200,22,FALSE)</f>
        <v>310</v>
      </c>
      <c r="X8" s="31">
        <f>VLOOKUP(A8,'Nagradna igra-posiljke 2018'!$A$3:$W$200,23,FALSE)</f>
        <v>396</v>
      </c>
      <c r="Y8" s="31">
        <f>VLOOKUP(A8,'Nagradna igra-posiljke 2018'!$A$3:$CF$200,24,FALSE)</f>
        <v>1133</v>
      </c>
      <c r="Z8" s="31">
        <f>VLOOKUP(A8,'Nagradna igra-posiljke 2018'!$A$3:$CF$200,25,FALSE)</f>
        <v>728</v>
      </c>
      <c r="AA8" s="31">
        <f>VLOOKUP(A8,'Nagradna igra-posiljke 2018'!$A$3:$CF$200,26,FALSE)</f>
        <v>965</v>
      </c>
      <c r="AB8" s="31">
        <f>VLOOKUP(A8,'Nagradna igra-posiljke 2018'!$A$3:$CF$200,27,FALSE)</f>
        <v>930</v>
      </c>
      <c r="AC8" s="31">
        <f>VLOOKUP(A8,'Nagradna igra-posiljke 2018'!$A$3:$CF$200,28,FALSE)</f>
        <v>1163</v>
      </c>
      <c r="AD8" s="31">
        <f>VLOOKUP(A8,'Nagradna igra-posiljke 2018'!$A$3:$CF$200,29,FALSE)</f>
        <v>516</v>
      </c>
      <c r="AE8" s="31">
        <f>VLOOKUP(A8,'Nagradna igra-posiljke 2018'!$A$3:$CF$200,30,FALSE)</f>
        <v>1478</v>
      </c>
      <c r="AF8" s="31">
        <f>VLOOKUP(A8,'Nagradna igra-posiljke 2018'!$A$3:$CF$200,31,FALSE)</f>
        <v>2028</v>
      </c>
      <c r="AG8" s="31">
        <f>VLOOKUP($A8,'Nagradna igra-posiljke 2018'!$A$3:$CF$200,32,FALSE)</f>
        <v>1788</v>
      </c>
      <c r="AH8" s="14">
        <f>VLOOKUP($A8,'Nagradna igra-posiljke 2018'!$A$3:$CF$200,33,FALSE)</f>
        <v>1705</v>
      </c>
      <c r="AI8" s="14">
        <f>VLOOKUP($A8,'Nagradna igra-posiljke 2018'!$A$3:$CF$200,34,FALSE)</f>
        <v>1194</v>
      </c>
      <c r="AJ8" s="14">
        <f>VLOOKUP($A8,'Nagradna igra-posiljke 2018'!$A$3:$CF$200,35,FALSE)</f>
        <v>317</v>
      </c>
      <c r="AK8" s="14">
        <f>VLOOKUP($A8,'Nagradna igra-posiljke 2018'!$A$3:$CF$200,36,FALSE)</f>
        <v>1117</v>
      </c>
      <c r="AL8" s="14">
        <f>VLOOKUP($A8,'Nagradna igra-posiljke 2018'!$A$3:$CF$200,37,FALSE)</f>
        <v>1416</v>
      </c>
      <c r="AM8" s="45">
        <f>VLOOKUP($A8,'Nagradna igra-posiljke 2018'!$A$3:$CF$200,38,FALSE)</f>
        <v>1462</v>
      </c>
      <c r="AN8" s="45">
        <f>VLOOKUP($A8,'Nagradna igra-posiljke 2018'!$A$3:$CF$200,39,FALSE)</f>
        <v>1597</v>
      </c>
      <c r="AO8" s="14">
        <f>VLOOKUP($A8,'Nagradna igra-posiljke 2018'!$A$3:$CF$200,40,FALSE)</f>
        <v>1402</v>
      </c>
      <c r="AP8" s="14">
        <f>VLOOKUP($A8,'Nagradna igra-posiljke 2018'!$A$3:$CF$200,41,FALSE)</f>
        <v>409</v>
      </c>
      <c r="AQ8" s="14">
        <f>VLOOKUP($A8,'Nagradna igra-posiljke 2018'!$A$3:$CF$200,42,FALSE)</f>
        <v>1194</v>
      </c>
      <c r="AR8" s="14">
        <f>VLOOKUP($A8,'Nagradna igra-posiljke 2018'!$A$3:$CF$200,43,FALSE)</f>
        <v>1749</v>
      </c>
      <c r="AS8" s="14">
        <f>VLOOKUP($A8,'Nagradna igra-posiljke 2018'!$A$3:$CF$200,44,FALSE)</f>
        <v>1690</v>
      </c>
      <c r="AT8" s="14">
        <f>VLOOKUP($A8,'Nagradna igra-posiljke 2018'!$A$3:$CF$200,45,FALSE)</f>
        <v>2724</v>
      </c>
      <c r="AU8" s="14">
        <f>VLOOKUP($A8,'Nagradna igra-posiljke 2018'!$A$3:$CF$200,46,FALSE)</f>
        <v>1914</v>
      </c>
      <c r="AV8" s="14">
        <f>VLOOKUP($A8,'Nagradna igra-posiljke 2018'!$A$3:$CF$200,47,FALSE)</f>
        <v>302</v>
      </c>
      <c r="AW8" s="14">
        <f>VLOOKUP($A8,'Nagradna igra-posiljke 2018'!$A$3:$CF$200,48,FALSE)</f>
        <v>1314</v>
      </c>
      <c r="AX8" s="14">
        <f>VLOOKUP($A8,'Nagradna igra-posiljke 2018'!$A$3:$CF$200,49,FALSE)</f>
        <v>1877</v>
      </c>
      <c r="AY8" s="14">
        <f>VLOOKUP($A8,'Nagradna igra-posiljke 2018'!$A$3:$CF$200,50,FALSE)</f>
        <v>2478</v>
      </c>
      <c r="AZ8" s="14">
        <f>VLOOKUP($A8,'Nagradna igra-posiljke 2018'!$A$3:$CF$200,51,FALSE)</f>
        <v>2898</v>
      </c>
      <c r="BA8" s="14">
        <f>VLOOKUP($A8,'Nagradna igra-posiljke 2018'!$A$3:$CF$200,52,FALSE)</f>
        <v>1873</v>
      </c>
      <c r="BB8" s="14">
        <f>VLOOKUP($A8,'Nagradna igra-posiljke 2018'!$A$3:$CF$200,53,FALSE)</f>
        <v>388</v>
      </c>
      <c r="BC8" s="14">
        <f>VLOOKUP($A8,'Nagradna igra-posiljke 2018'!$A$3:$CF$200,54,FALSE)</f>
        <v>991</v>
      </c>
      <c r="BD8" s="14">
        <f>VLOOKUP($A8,'Nagradna igra-posiljke 2018'!$A$3:$CF$200,55,FALSE)</f>
        <v>0</v>
      </c>
      <c r="BE8" s="14">
        <f>VLOOKUP($A8,'Nagradna igra-posiljke 2018'!$A$3:$CF$200,56,FALSE)</f>
        <v>0</v>
      </c>
      <c r="BF8" s="14">
        <f>VLOOKUP($A8,'Nagradna igra-posiljke 2018'!$A$3:$CF$200,57,FALSE)</f>
        <v>0</v>
      </c>
      <c r="BG8" s="14">
        <f>VLOOKUP($A8,'Nagradna igra-posiljke 2018'!$A$3:$CF$200,58,FALSE)</f>
        <v>0</v>
      </c>
      <c r="BH8" s="14">
        <f>VLOOKUP($A8,'Nagradna igra-posiljke 2018'!$A$3:$CF$200,59,FALSE)</f>
        <v>0</v>
      </c>
      <c r="BI8" s="14">
        <f>VLOOKUP($A8,'Nagradna igra-posiljke 2018'!$A$3:$CF$200,60,FALSE)</f>
        <v>0</v>
      </c>
      <c r="BJ8" s="14">
        <f>VLOOKUP($A8,'Nagradna igra-posiljke 2018'!$A$3:$CF$200,61,FALSE)</f>
        <v>0</v>
      </c>
      <c r="BK8" s="14">
        <f>VLOOKUP($A8,'Nagradna igra-posiljke 2018'!$A$3:$CF$200,62,FALSE)</f>
        <v>0</v>
      </c>
      <c r="BL8" s="14">
        <f>VLOOKUP($A8,'Nagradna igra-posiljke 2018'!$A$3:$CF$200,63,FALSE)</f>
        <v>0</v>
      </c>
      <c r="BM8" s="14">
        <f>VLOOKUP($A8,'Nagradna igra-posiljke 2018'!$A$3:$CF$200,64,FALSE)</f>
        <v>0</v>
      </c>
      <c r="BN8" s="14">
        <f>VLOOKUP($A8,'Nagradna igra-posiljke 2018'!$A$3:$CF$200,65,FALSE)</f>
        <v>0</v>
      </c>
      <c r="BO8" s="14">
        <f>VLOOKUP($A8,'Nagradna igra-posiljke 2018'!$A$3:$CF$200,66,FALSE)</f>
        <v>0</v>
      </c>
      <c r="BP8" s="14">
        <f>VLOOKUP($A8,'Nagradna igra-posiljke 2018'!$A$3:$CF$200,67,FALSE)</f>
        <v>0</v>
      </c>
      <c r="BQ8" s="14">
        <f>VLOOKUP($A8,'Nagradna igra-posiljke 2018'!$A$3:$CF$200,68,FALSE)</f>
        <v>0</v>
      </c>
      <c r="BR8" s="14">
        <f>VLOOKUP($A8,'Nagradna igra-posiljke 2018'!$A$3:$CF$200,69,FALSE)</f>
        <v>0</v>
      </c>
      <c r="BS8" s="14">
        <f>VLOOKUP($A8,'Nagradna igra-posiljke 2018'!$A$3:$CF$200,70,FALSE)</f>
        <v>0</v>
      </c>
      <c r="BT8" s="14">
        <f>VLOOKUP($A8,'Nagradna igra-posiljke 2018'!$A$3:$CF$200,71,FALSE)</f>
        <v>0</v>
      </c>
      <c r="BU8" s="14">
        <f>VLOOKUP($A8,'Nagradna igra-posiljke 2018'!$A$3:$CF$200,72,FALSE)</f>
        <v>0</v>
      </c>
      <c r="BV8" s="14">
        <f>VLOOKUP($A8,'Nagradna igra-posiljke 2018'!$A$3:$CF$200,73,FALSE)</f>
        <v>0</v>
      </c>
      <c r="BW8" s="14">
        <f>VLOOKUP($A8,'Nagradna igra-posiljke 2018'!$A$3:$CF$200,74,FALSE)</f>
        <v>0</v>
      </c>
      <c r="BX8" s="14">
        <f>VLOOKUP($A8,'Nagradna igra-posiljke 2018'!$A$3:$CF$200,75,FALSE)</f>
        <v>0</v>
      </c>
      <c r="BY8" s="14">
        <f>VLOOKUP($A8,'Nagradna igra-posiljke 2018'!$A$3:$CF$200,76,FALSE)</f>
        <v>0</v>
      </c>
      <c r="BZ8" s="14">
        <f>VLOOKUP($A8,'Nagradna igra-posiljke 2018'!$A$3:$CF$200,77,FALSE)</f>
        <v>0</v>
      </c>
      <c r="CA8" s="14">
        <f>VLOOKUP($A8,'Nagradna igra-posiljke 2018'!$A$3:$CF$200,78,FALSE)</f>
        <v>0</v>
      </c>
      <c r="CB8" s="14">
        <f>VLOOKUP($A8,'Nagradna igra-posiljke 2018'!$A$3:$CF$200,79,FALSE)</f>
        <v>0</v>
      </c>
      <c r="CC8" s="14">
        <f>VLOOKUP($A8,'Nagradna igra-posiljke 2018'!$A$3:$CF$200,80,FALSE)</f>
        <v>0</v>
      </c>
      <c r="CD8" s="14">
        <f>VLOOKUP($A8,'Nagradna igra-posiljke 2018'!$A$3:$CF$200,81,FALSE)</f>
        <v>0</v>
      </c>
      <c r="CE8" s="14">
        <f>VLOOKUP($A8,'Nagradna igra-posiljke 2018'!$A$3:$CF$200,82,FALSE)</f>
        <v>0</v>
      </c>
      <c r="CF8" s="14">
        <f>VLOOKUP($A8,'Nagradna igra-posiljke 2018'!$A$3:$CF$200,83,FALSE)</f>
        <v>0</v>
      </c>
      <c r="CG8" s="14">
        <f>VLOOKUP($A8,'Nagradna igra-posiljke 2018'!$A$3:$CF$200,84,FALSE)</f>
        <v>0</v>
      </c>
    </row>
    <row r="9" spans="1:85" s="1" customFormat="1" ht="15">
      <c r="A9" s="50">
        <v>80039</v>
      </c>
      <c r="B9" s="14" t="s">
        <v>3</v>
      </c>
      <c r="C9" s="14" t="s">
        <v>206</v>
      </c>
      <c r="D9" s="42">
        <v>18995</v>
      </c>
      <c r="E9" s="42">
        <v>28515</v>
      </c>
      <c r="F9" s="46">
        <f>E9/E$1</f>
        <v>0.61858689285636814</v>
      </c>
      <c r="G9" s="47">
        <f>D9*F9</f>
        <v>11750.058029806713</v>
      </c>
      <c r="H9" s="46">
        <f>+J9/D9</f>
        <v>7.6588575941037114</v>
      </c>
      <c r="I9" s="49">
        <f>+H9/F9</f>
        <v>12.381215448549842</v>
      </c>
      <c r="J9" s="44">
        <f>10*K9</f>
        <v>145480</v>
      </c>
      <c r="K9" s="44">
        <f>+SUM(L9:CG9)</f>
        <v>14548</v>
      </c>
      <c r="L9" s="31">
        <f>VLOOKUP(A9,'Nagradna igra-posiljke 2018'!$A$3:$W$200,11,FALSE)</f>
        <v>0</v>
      </c>
      <c r="M9" s="31">
        <f>VLOOKUP(A9,'Nagradna igra-posiljke 2018'!$A$3:$W$200,12,FALSE)</f>
        <v>0</v>
      </c>
      <c r="N9" s="31">
        <f>VLOOKUP(A9,'Nagradna igra-posiljke 2018'!$A$3:$W$200,13,FALSE)</f>
        <v>0</v>
      </c>
      <c r="O9" s="31">
        <f>VLOOKUP(A9,'Nagradna igra-posiljke 2018'!$A$3:$W$200,14,FALSE)</f>
        <v>12</v>
      </c>
      <c r="P9" s="31">
        <f>VLOOKUP(A9,'Nagradna igra-posiljke 2018'!$A$3:$W$200,15,FALSE)</f>
        <v>12</v>
      </c>
      <c r="Q9" s="31">
        <f>VLOOKUP(A9,'Nagradna igra-posiljke 2018'!$A$3:$W$200,16,FALSE)</f>
        <v>23</v>
      </c>
      <c r="R9" s="31">
        <f>VLOOKUP(A9,'Nagradna igra-posiljke 2018'!$A$3:$W$200,17,FALSE)</f>
        <v>71</v>
      </c>
      <c r="S9" s="31">
        <f>VLOOKUP(A9,'Nagradna igra-posiljke 2018'!$A$3:$W$200,18,FALSE)</f>
        <v>72</v>
      </c>
      <c r="T9" s="31">
        <f>VLOOKUP(A9,'Nagradna igra-posiljke 2018'!$A$3:$W$200,19,FALSE)</f>
        <v>9</v>
      </c>
      <c r="U9" s="31">
        <f>VLOOKUP(A9,'Nagradna igra-posiljke 2018'!$A$3:$W$200,20,FALSE)</f>
        <v>160</v>
      </c>
      <c r="V9" s="31">
        <f>VLOOKUP(A9,'Nagradna igra-posiljke 2018'!$A$3:$W$200,21,FALSE)</f>
        <v>130</v>
      </c>
      <c r="W9" s="31">
        <f>VLOOKUP(A9,'Nagradna igra-posiljke 2018'!$A$3:$W$200,22,FALSE)</f>
        <v>159</v>
      </c>
      <c r="X9" s="31">
        <f>VLOOKUP(A9,'Nagradna igra-posiljke 2018'!$A$3:$W$200,23,FALSE)</f>
        <v>40</v>
      </c>
      <c r="Y9" s="31">
        <f>VLOOKUP(A9,'Nagradna igra-posiljke 2018'!$A$3:$CF$200,24,FALSE)</f>
        <v>332</v>
      </c>
      <c r="Z9" s="31">
        <f>VLOOKUP(A9,'Nagradna igra-posiljke 2018'!$A$3:$CF$200,25,FALSE)</f>
        <v>411</v>
      </c>
      <c r="AA9" s="31">
        <f>VLOOKUP(A9,'Nagradna igra-posiljke 2018'!$A$3:$CF$200,26,FALSE)</f>
        <v>302</v>
      </c>
      <c r="AB9" s="31">
        <f>VLOOKUP(A9,'Nagradna igra-posiljke 2018'!$A$3:$CF$200,27,FALSE)</f>
        <v>293</v>
      </c>
      <c r="AC9" s="31">
        <f>VLOOKUP(A9,'Nagradna igra-posiljke 2018'!$A$3:$CF$200,28,FALSE)</f>
        <v>439</v>
      </c>
      <c r="AD9" s="31">
        <f>VLOOKUP(A9,'Nagradna igra-posiljke 2018'!$A$3:$CF$200,29,FALSE)</f>
        <v>69</v>
      </c>
      <c r="AE9" s="31">
        <f>VLOOKUP(A9,'Nagradna igra-posiljke 2018'!$A$3:$CF$200,30,FALSE)</f>
        <v>661</v>
      </c>
      <c r="AF9" s="31">
        <f>VLOOKUP(A9,'Nagradna igra-posiljke 2018'!$A$3:$CF$200,31,FALSE)</f>
        <v>773</v>
      </c>
      <c r="AG9" s="31">
        <f>VLOOKUP($A9,'Nagradna igra-posiljke 2018'!$A$3:$CF$200,32,FALSE)</f>
        <v>730</v>
      </c>
      <c r="AH9" s="14">
        <f>VLOOKUP($A9,'Nagradna igra-posiljke 2018'!$A$3:$CF$200,33,FALSE)</f>
        <v>554</v>
      </c>
      <c r="AI9" s="14">
        <f>VLOOKUP($A9,'Nagradna igra-posiljke 2018'!$A$3:$CF$200,34,FALSE)</f>
        <v>332</v>
      </c>
      <c r="AJ9" s="14">
        <f>VLOOKUP($A9,'Nagradna igra-posiljke 2018'!$A$3:$CF$200,35,FALSE)</f>
        <v>9</v>
      </c>
      <c r="AK9" s="14">
        <f>VLOOKUP($A9,'Nagradna igra-posiljke 2018'!$A$3:$CF$200,36,FALSE)</f>
        <v>358</v>
      </c>
      <c r="AL9" s="14">
        <f>VLOOKUP($A9,'Nagradna igra-posiljke 2018'!$A$3:$CF$200,37,FALSE)</f>
        <v>356</v>
      </c>
      <c r="AM9" s="45">
        <f>VLOOKUP($A9,'Nagradna igra-posiljke 2018'!$A$3:$CF$200,38,FALSE)</f>
        <v>502</v>
      </c>
      <c r="AN9" s="45">
        <f>VLOOKUP($A9,'Nagradna igra-posiljke 2018'!$A$3:$CF$200,39,FALSE)</f>
        <v>541</v>
      </c>
      <c r="AO9" s="14">
        <f>VLOOKUP($A9,'Nagradna igra-posiljke 2018'!$A$3:$CF$200,40,FALSE)</f>
        <v>484</v>
      </c>
      <c r="AP9" s="14">
        <f>VLOOKUP($A9,'Nagradna igra-posiljke 2018'!$A$3:$CF$200,41,FALSE)</f>
        <v>32</v>
      </c>
      <c r="AQ9" s="14">
        <f>VLOOKUP($A9,'Nagradna igra-posiljke 2018'!$A$3:$CF$200,42,FALSE)</f>
        <v>459</v>
      </c>
      <c r="AR9" s="14">
        <f>VLOOKUP($A9,'Nagradna igra-posiljke 2018'!$A$3:$CF$200,43,FALSE)</f>
        <v>569</v>
      </c>
      <c r="AS9" s="14">
        <f>VLOOKUP($A9,'Nagradna igra-posiljke 2018'!$A$3:$CF$200,44,FALSE)</f>
        <v>651</v>
      </c>
      <c r="AT9" s="14">
        <f>VLOOKUP($A9,'Nagradna igra-posiljke 2018'!$A$3:$CF$200,45,FALSE)</f>
        <v>894</v>
      </c>
      <c r="AU9" s="14">
        <f>VLOOKUP($A9,'Nagradna igra-posiljke 2018'!$A$3:$CF$200,46,FALSE)</f>
        <v>491</v>
      </c>
      <c r="AV9" s="14">
        <f>VLOOKUP($A9,'Nagradna igra-posiljke 2018'!$A$3:$CF$200,47,FALSE)</f>
        <v>8</v>
      </c>
      <c r="AW9" s="14">
        <f>VLOOKUP($A9,'Nagradna igra-posiljke 2018'!$A$3:$CF$200,48,FALSE)</f>
        <v>471</v>
      </c>
      <c r="AX9" s="14">
        <f>VLOOKUP($A9,'Nagradna igra-posiljke 2018'!$A$3:$CF$200,49,FALSE)</f>
        <v>505</v>
      </c>
      <c r="AY9" s="14">
        <f>VLOOKUP($A9,'Nagradna igra-posiljke 2018'!$A$3:$CF$200,50,FALSE)</f>
        <v>798</v>
      </c>
      <c r="AZ9" s="14">
        <f>VLOOKUP($A9,'Nagradna igra-posiljke 2018'!$A$3:$CF$200,51,FALSE)</f>
        <v>897</v>
      </c>
      <c r="BA9" s="14">
        <f>VLOOKUP($A9,'Nagradna igra-posiljke 2018'!$A$3:$CF$200,52,FALSE)</f>
        <v>632</v>
      </c>
      <c r="BB9" s="14">
        <f>VLOOKUP($A9,'Nagradna igra-posiljke 2018'!$A$3:$CF$200,53,FALSE)</f>
        <v>46</v>
      </c>
      <c r="BC9" s="14">
        <f>VLOOKUP($A9,'Nagradna igra-posiljke 2018'!$A$3:$CF$200,54,FALSE)</f>
        <v>261</v>
      </c>
      <c r="BD9" s="14">
        <f>VLOOKUP($A9,'Nagradna igra-posiljke 2018'!$A$3:$CF$200,55,FALSE)</f>
        <v>0</v>
      </c>
      <c r="BE9" s="14">
        <f>VLOOKUP($A9,'Nagradna igra-posiljke 2018'!$A$3:$CF$200,56,FALSE)</f>
        <v>0</v>
      </c>
      <c r="BF9" s="14">
        <f>VLOOKUP($A9,'Nagradna igra-posiljke 2018'!$A$3:$CF$200,57,FALSE)</f>
        <v>0</v>
      </c>
      <c r="BG9" s="14">
        <f>VLOOKUP($A9,'Nagradna igra-posiljke 2018'!$A$3:$CF$200,58,FALSE)</f>
        <v>0</v>
      </c>
      <c r="BH9" s="14">
        <f>VLOOKUP($A9,'Nagradna igra-posiljke 2018'!$A$3:$CF$200,59,FALSE)</f>
        <v>0</v>
      </c>
      <c r="BI9" s="14">
        <f>VLOOKUP($A9,'Nagradna igra-posiljke 2018'!$A$3:$CF$200,60,FALSE)</f>
        <v>0</v>
      </c>
      <c r="BJ9" s="14">
        <f>VLOOKUP($A9,'Nagradna igra-posiljke 2018'!$A$3:$CF$200,61,FALSE)</f>
        <v>0</v>
      </c>
      <c r="BK9" s="14">
        <f>VLOOKUP($A9,'Nagradna igra-posiljke 2018'!$A$3:$CF$200,62,FALSE)</f>
        <v>0</v>
      </c>
      <c r="BL9" s="14">
        <f>VLOOKUP($A9,'Nagradna igra-posiljke 2018'!$A$3:$CF$200,63,FALSE)</f>
        <v>0</v>
      </c>
      <c r="BM9" s="14">
        <f>VLOOKUP($A9,'Nagradna igra-posiljke 2018'!$A$3:$CF$200,64,FALSE)</f>
        <v>0</v>
      </c>
      <c r="BN9" s="14">
        <f>VLOOKUP($A9,'Nagradna igra-posiljke 2018'!$A$3:$CF$200,65,FALSE)</f>
        <v>0</v>
      </c>
      <c r="BO9" s="14">
        <f>VLOOKUP($A9,'Nagradna igra-posiljke 2018'!$A$3:$CF$200,66,FALSE)</f>
        <v>0</v>
      </c>
      <c r="BP9" s="14">
        <f>VLOOKUP($A9,'Nagradna igra-posiljke 2018'!$A$3:$CF$200,67,FALSE)</f>
        <v>0</v>
      </c>
      <c r="BQ9" s="14">
        <f>VLOOKUP($A9,'Nagradna igra-posiljke 2018'!$A$3:$CF$200,68,FALSE)</f>
        <v>0</v>
      </c>
      <c r="BR9" s="14">
        <f>VLOOKUP($A9,'Nagradna igra-posiljke 2018'!$A$3:$CF$200,69,FALSE)</f>
        <v>0</v>
      </c>
      <c r="BS9" s="14">
        <f>VLOOKUP($A9,'Nagradna igra-posiljke 2018'!$A$3:$CF$200,70,FALSE)</f>
        <v>0</v>
      </c>
      <c r="BT9" s="14">
        <f>VLOOKUP($A9,'Nagradna igra-posiljke 2018'!$A$3:$CF$200,71,FALSE)</f>
        <v>0</v>
      </c>
      <c r="BU9" s="14">
        <f>VLOOKUP($A9,'Nagradna igra-posiljke 2018'!$A$3:$CF$200,72,FALSE)</f>
        <v>0</v>
      </c>
      <c r="BV9" s="14">
        <f>VLOOKUP($A9,'Nagradna igra-posiljke 2018'!$A$3:$CF$200,73,FALSE)</f>
        <v>0</v>
      </c>
      <c r="BW9" s="14">
        <f>VLOOKUP($A9,'Nagradna igra-posiljke 2018'!$A$3:$CF$200,74,FALSE)</f>
        <v>0</v>
      </c>
      <c r="BX9" s="14">
        <f>VLOOKUP($A9,'Nagradna igra-posiljke 2018'!$A$3:$CF$200,75,FALSE)</f>
        <v>0</v>
      </c>
      <c r="BY9" s="14">
        <f>VLOOKUP($A9,'Nagradna igra-posiljke 2018'!$A$3:$CF$200,76,FALSE)</f>
        <v>0</v>
      </c>
      <c r="BZ9" s="14">
        <f>VLOOKUP($A9,'Nagradna igra-posiljke 2018'!$A$3:$CF$200,77,FALSE)</f>
        <v>0</v>
      </c>
      <c r="CA9" s="14">
        <f>VLOOKUP($A9,'Nagradna igra-posiljke 2018'!$A$3:$CF$200,78,FALSE)</f>
        <v>0</v>
      </c>
      <c r="CB9" s="14">
        <f>VLOOKUP($A9,'Nagradna igra-posiljke 2018'!$A$3:$CF$200,79,FALSE)</f>
        <v>0</v>
      </c>
      <c r="CC9" s="14">
        <f>VLOOKUP($A9,'Nagradna igra-posiljke 2018'!$A$3:$CF$200,80,FALSE)</f>
        <v>0</v>
      </c>
      <c r="CD9" s="14">
        <f>VLOOKUP($A9,'Nagradna igra-posiljke 2018'!$A$3:$CF$200,81,FALSE)</f>
        <v>0</v>
      </c>
      <c r="CE9" s="14">
        <f>VLOOKUP($A9,'Nagradna igra-posiljke 2018'!$A$3:$CF$200,82,FALSE)</f>
        <v>0</v>
      </c>
      <c r="CF9" s="14">
        <f>VLOOKUP($A9,'Nagradna igra-posiljke 2018'!$A$3:$CF$200,83,FALSE)</f>
        <v>0</v>
      </c>
      <c r="CG9" s="14">
        <f>VLOOKUP($A9,'Nagradna igra-posiljke 2018'!$A$3:$CF$200,84,FALSE)</f>
        <v>0</v>
      </c>
    </row>
    <row r="10" spans="1:85" s="1" customFormat="1" ht="15">
      <c r="A10" s="50">
        <v>70459</v>
      </c>
      <c r="B10" s="14" t="s">
        <v>64</v>
      </c>
      <c r="C10" s="14" t="s">
        <v>206</v>
      </c>
      <c r="D10" s="42">
        <v>26544</v>
      </c>
      <c r="E10" s="42">
        <v>33487</v>
      </c>
      <c r="F10" s="46">
        <f>E10/E$1</f>
        <v>0.72644640649066095</v>
      </c>
      <c r="G10" s="47">
        <f>D10*F10</f>
        <v>19282.793413888103</v>
      </c>
      <c r="H10" s="46">
        <f>+J10/D10</f>
        <v>8.5883815551537079</v>
      </c>
      <c r="I10" s="49">
        <f>+H10/F10</f>
        <v>11.822457208705483</v>
      </c>
      <c r="J10" s="44">
        <f>10*K10</f>
        <v>227970</v>
      </c>
      <c r="K10" s="44">
        <f>+SUM(L10:CG10)</f>
        <v>22797</v>
      </c>
      <c r="L10" s="31">
        <f>VLOOKUP(A10,'Nagradna igra-posiljke 2018'!$A$3:$W$200,11,FALSE)</f>
        <v>2</v>
      </c>
      <c r="M10" s="31">
        <f>VLOOKUP(A10,'Nagradna igra-posiljke 2018'!$A$3:$W$200,12,FALSE)</f>
        <v>2</v>
      </c>
      <c r="N10" s="31">
        <f>VLOOKUP(A10,'Nagradna igra-posiljke 2018'!$A$3:$W$200,13,FALSE)</f>
        <v>10</v>
      </c>
      <c r="O10" s="31">
        <f>VLOOKUP(A10,'Nagradna igra-posiljke 2018'!$A$3:$W$200,14,FALSE)</f>
        <v>18</v>
      </c>
      <c r="P10" s="31">
        <f>VLOOKUP(A10,'Nagradna igra-posiljke 2018'!$A$3:$W$200,15,FALSE)</f>
        <v>25</v>
      </c>
      <c r="Q10" s="31">
        <f>VLOOKUP(A10,'Nagradna igra-posiljke 2018'!$A$3:$W$200,16,FALSE)</f>
        <v>56</v>
      </c>
      <c r="R10" s="31">
        <f>VLOOKUP(A10,'Nagradna igra-posiljke 2018'!$A$3:$W$200,17,FALSE)</f>
        <v>49</v>
      </c>
      <c r="S10" s="31">
        <f>VLOOKUP(A10,'Nagradna igra-posiljke 2018'!$A$3:$W$200,18,FALSE)</f>
        <v>49</v>
      </c>
      <c r="T10" s="31">
        <f>VLOOKUP(A10,'Nagradna igra-posiljke 2018'!$A$3:$W$200,19,FALSE)</f>
        <v>33</v>
      </c>
      <c r="U10" s="31">
        <f>VLOOKUP(A10,'Nagradna igra-posiljke 2018'!$A$3:$W$200,20,FALSE)</f>
        <v>194</v>
      </c>
      <c r="V10" s="31">
        <f>VLOOKUP(A10,'Nagradna igra-posiljke 2018'!$A$3:$W$200,21,FALSE)</f>
        <v>143</v>
      </c>
      <c r="W10" s="31">
        <f>VLOOKUP(A10,'Nagradna igra-posiljke 2018'!$A$3:$W$200,22,FALSE)</f>
        <v>235</v>
      </c>
      <c r="X10" s="31">
        <f>VLOOKUP(A10,'Nagradna igra-posiljke 2018'!$A$3:$W$200,23,FALSE)</f>
        <v>223</v>
      </c>
      <c r="Y10" s="31">
        <f>VLOOKUP(A10,'Nagradna igra-posiljke 2018'!$A$3:$CF$200,24,FALSE)</f>
        <v>552</v>
      </c>
      <c r="Z10" s="31">
        <f>VLOOKUP(A10,'Nagradna igra-posiljke 2018'!$A$3:$CF$200,25,FALSE)</f>
        <v>544</v>
      </c>
      <c r="AA10" s="31">
        <f>VLOOKUP(A10,'Nagradna igra-posiljke 2018'!$A$3:$CF$200,26,FALSE)</f>
        <v>420</v>
      </c>
      <c r="AB10" s="31">
        <f>VLOOKUP(A10,'Nagradna igra-posiljke 2018'!$A$3:$CF$200,27,FALSE)</f>
        <v>479</v>
      </c>
      <c r="AC10" s="31">
        <f>VLOOKUP(A10,'Nagradna igra-posiljke 2018'!$A$3:$CF$200,28,FALSE)</f>
        <v>592</v>
      </c>
      <c r="AD10" s="31">
        <f>VLOOKUP(A10,'Nagradna igra-posiljke 2018'!$A$3:$CF$200,29,FALSE)</f>
        <v>449</v>
      </c>
      <c r="AE10" s="31">
        <f>VLOOKUP(A10,'Nagradna igra-posiljke 2018'!$A$3:$CF$200,30,FALSE)</f>
        <v>923</v>
      </c>
      <c r="AF10" s="31">
        <f>VLOOKUP(A10,'Nagradna igra-posiljke 2018'!$A$3:$CF$200,31,FALSE)</f>
        <v>617</v>
      </c>
      <c r="AG10" s="31">
        <f>VLOOKUP($A10,'Nagradna igra-posiljke 2018'!$A$3:$CF$200,32,FALSE)</f>
        <v>1174</v>
      </c>
      <c r="AH10" s="14">
        <f>VLOOKUP($A10,'Nagradna igra-posiljke 2018'!$A$3:$CF$200,33,FALSE)</f>
        <v>698</v>
      </c>
      <c r="AI10" s="14">
        <f>VLOOKUP($A10,'Nagradna igra-posiljke 2018'!$A$3:$CF$200,34,FALSE)</f>
        <v>754</v>
      </c>
      <c r="AJ10" s="14">
        <f>VLOOKUP($A10,'Nagradna igra-posiljke 2018'!$A$3:$CF$200,35,FALSE)</f>
        <v>164</v>
      </c>
      <c r="AK10" s="14">
        <f>VLOOKUP($A10,'Nagradna igra-posiljke 2018'!$A$3:$CF$200,36,FALSE)</f>
        <v>560</v>
      </c>
      <c r="AL10" s="14">
        <f>VLOOKUP($A10,'Nagradna igra-posiljke 2018'!$A$3:$CF$200,37,FALSE)</f>
        <v>595</v>
      </c>
      <c r="AM10" s="45">
        <f>VLOOKUP($A10,'Nagradna igra-posiljke 2018'!$A$3:$CF$200,38,FALSE)</f>
        <v>821</v>
      </c>
      <c r="AN10" s="45">
        <f>VLOOKUP($A10,'Nagradna igra-posiljke 2018'!$A$3:$CF$200,39,FALSE)</f>
        <v>883</v>
      </c>
      <c r="AO10" s="14">
        <f>VLOOKUP($A10,'Nagradna igra-posiljke 2018'!$A$3:$CF$200,40,FALSE)</f>
        <v>978</v>
      </c>
      <c r="AP10" s="14">
        <f>VLOOKUP($A10,'Nagradna igra-posiljke 2018'!$A$3:$CF$200,41,FALSE)</f>
        <v>256</v>
      </c>
      <c r="AQ10" s="14">
        <f>VLOOKUP($A10,'Nagradna igra-posiljke 2018'!$A$3:$CF$200,42,FALSE)</f>
        <v>719</v>
      </c>
      <c r="AR10" s="14">
        <f>VLOOKUP($A10,'Nagradna igra-posiljke 2018'!$A$3:$CF$200,43,FALSE)</f>
        <v>1031</v>
      </c>
      <c r="AS10" s="14">
        <f>VLOOKUP($A10,'Nagradna igra-posiljke 2018'!$A$3:$CF$200,44,FALSE)</f>
        <v>1229</v>
      </c>
      <c r="AT10" s="14">
        <f>VLOOKUP($A10,'Nagradna igra-posiljke 2018'!$A$3:$CF$200,45,FALSE)</f>
        <v>1301</v>
      </c>
      <c r="AU10" s="14">
        <f>VLOOKUP($A10,'Nagradna igra-posiljke 2018'!$A$3:$CF$200,46,FALSE)</f>
        <v>685</v>
      </c>
      <c r="AV10" s="14">
        <f>VLOOKUP($A10,'Nagradna igra-posiljke 2018'!$A$3:$CF$200,47,FALSE)</f>
        <v>384</v>
      </c>
      <c r="AW10" s="14">
        <f>VLOOKUP($A10,'Nagradna igra-posiljke 2018'!$A$3:$CF$200,48,FALSE)</f>
        <v>607</v>
      </c>
      <c r="AX10" s="14">
        <f>VLOOKUP($A10,'Nagradna igra-posiljke 2018'!$A$3:$CF$200,49,FALSE)</f>
        <v>833</v>
      </c>
      <c r="AY10" s="14">
        <f>VLOOKUP($A10,'Nagradna igra-posiljke 2018'!$A$3:$CF$200,50,FALSE)</f>
        <v>1003</v>
      </c>
      <c r="AZ10" s="14">
        <f>VLOOKUP($A10,'Nagradna igra-posiljke 2018'!$A$3:$CF$200,51,FALSE)</f>
        <v>1053</v>
      </c>
      <c r="BA10" s="14">
        <f>VLOOKUP($A10,'Nagradna igra-posiljke 2018'!$A$3:$CF$200,52,FALSE)</f>
        <v>750</v>
      </c>
      <c r="BB10" s="14">
        <f>VLOOKUP($A10,'Nagradna igra-posiljke 2018'!$A$3:$CF$200,53,FALSE)</f>
        <v>354</v>
      </c>
      <c r="BC10" s="14">
        <f>VLOOKUP($A10,'Nagradna igra-posiljke 2018'!$A$3:$CF$200,54,FALSE)</f>
        <v>350</v>
      </c>
      <c r="BD10" s="14">
        <f>VLOOKUP($A10,'Nagradna igra-posiljke 2018'!$A$3:$CF$200,55,FALSE)</f>
        <v>0</v>
      </c>
      <c r="BE10" s="14">
        <f>VLOOKUP($A10,'Nagradna igra-posiljke 2018'!$A$3:$CF$200,56,FALSE)</f>
        <v>0</v>
      </c>
      <c r="BF10" s="14">
        <f>VLOOKUP($A10,'Nagradna igra-posiljke 2018'!$A$3:$CF$200,57,FALSE)</f>
        <v>0</v>
      </c>
      <c r="BG10" s="14">
        <f>VLOOKUP($A10,'Nagradna igra-posiljke 2018'!$A$3:$CF$200,58,FALSE)</f>
        <v>0</v>
      </c>
      <c r="BH10" s="14">
        <f>VLOOKUP($A10,'Nagradna igra-posiljke 2018'!$A$3:$CF$200,59,FALSE)</f>
        <v>0</v>
      </c>
      <c r="BI10" s="14">
        <f>VLOOKUP($A10,'Nagradna igra-posiljke 2018'!$A$3:$CF$200,60,FALSE)</f>
        <v>0</v>
      </c>
      <c r="BJ10" s="14">
        <f>VLOOKUP($A10,'Nagradna igra-posiljke 2018'!$A$3:$CF$200,61,FALSE)</f>
        <v>0</v>
      </c>
      <c r="BK10" s="14">
        <f>VLOOKUP($A10,'Nagradna igra-posiljke 2018'!$A$3:$CF$200,62,FALSE)</f>
        <v>0</v>
      </c>
      <c r="BL10" s="14">
        <f>VLOOKUP($A10,'Nagradna igra-posiljke 2018'!$A$3:$CF$200,63,FALSE)</f>
        <v>0</v>
      </c>
      <c r="BM10" s="14">
        <f>VLOOKUP($A10,'Nagradna igra-posiljke 2018'!$A$3:$CF$200,64,FALSE)</f>
        <v>0</v>
      </c>
      <c r="BN10" s="14">
        <f>VLOOKUP($A10,'Nagradna igra-posiljke 2018'!$A$3:$CF$200,65,FALSE)</f>
        <v>0</v>
      </c>
      <c r="BO10" s="14">
        <f>VLOOKUP($A10,'Nagradna igra-posiljke 2018'!$A$3:$CF$200,66,FALSE)</f>
        <v>0</v>
      </c>
      <c r="BP10" s="14">
        <f>VLOOKUP($A10,'Nagradna igra-posiljke 2018'!$A$3:$CF$200,67,FALSE)</f>
        <v>0</v>
      </c>
      <c r="BQ10" s="14">
        <f>VLOOKUP($A10,'Nagradna igra-posiljke 2018'!$A$3:$CF$200,68,FALSE)</f>
        <v>0</v>
      </c>
      <c r="BR10" s="14">
        <f>VLOOKUP($A10,'Nagradna igra-posiljke 2018'!$A$3:$CF$200,69,FALSE)</f>
        <v>0</v>
      </c>
      <c r="BS10" s="14">
        <f>VLOOKUP($A10,'Nagradna igra-posiljke 2018'!$A$3:$CF$200,70,FALSE)</f>
        <v>0</v>
      </c>
      <c r="BT10" s="14">
        <f>VLOOKUP($A10,'Nagradna igra-posiljke 2018'!$A$3:$CF$200,71,FALSE)</f>
        <v>0</v>
      </c>
      <c r="BU10" s="14">
        <f>VLOOKUP($A10,'Nagradna igra-posiljke 2018'!$A$3:$CF$200,72,FALSE)</f>
        <v>0</v>
      </c>
      <c r="BV10" s="14">
        <f>VLOOKUP($A10,'Nagradna igra-posiljke 2018'!$A$3:$CF$200,73,FALSE)</f>
        <v>0</v>
      </c>
      <c r="BW10" s="14">
        <f>VLOOKUP($A10,'Nagradna igra-posiljke 2018'!$A$3:$CF$200,74,FALSE)</f>
        <v>0</v>
      </c>
      <c r="BX10" s="14">
        <f>VLOOKUP($A10,'Nagradna igra-posiljke 2018'!$A$3:$CF$200,75,FALSE)</f>
        <v>0</v>
      </c>
      <c r="BY10" s="14">
        <f>VLOOKUP($A10,'Nagradna igra-posiljke 2018'!$A$3:$CF$200,76,FALSE)</f>
        <v>0</v>
      </c>
      <c r="BZ10" s="14">
        <f>VLOOKUP($A10,'Nagradna igra-posiljke 2018'!$A$3:$CF$200,77,FALSE)</f>
        <v>0</v>
      </c>
      <c r="CA10" s="14">
        <f>VLOOKUP($A10,'Nagradna igra-posiljke 2018'!$A$3:$CF$200,78,FALSE)</f>
        <v>0</v>
      </c>
      <c r="CB10" s="14">
        <f>VLOOKUP($A10,'Nagradna igra-posiljke 2018'!$A$3:$CF$200,79,FALSE)</f>
        <v>0</v>
      </c>
      <c r="CC10" s="14">
        <f>VLOOKUP($A10,'Nagradna igra-posiljke 2018'!$A$3:$CF$200,80,FALSE)</f>
        <v>0</v>
      </c>
      <c r="CD10" s="14">
        <f>VLOOKUP($A10,'Nagradna igra-posiljke 2018'!$A$3:$CF$200,81,FALSE)</f>
        <v>0</v>
      </c>
      <c r="CE10" s="14">
        <f>VLOOKUP($A10,'Nagradna igra-posiljke 2018'!$A$3:$CF$200,82,FALSE)</f>
        <v>0</v>
      </c>
      <c r="CF10" s="14">
        <f>VLOOKUP($A10,'Nagradna igra-posiljke 2018'!$A$3:$CF$200,83,FALSE)</f>
        <v>0</v>
      </c>
      <c r="CG10" s="14">
        <f>VLOOKUP($A10,'Nagradna igra-posiljke 2018'!$A$3:$CF$200,84,FALSE)</f>
        <v>0</v>
      </c>
    </row>
    <row r="11" spans="1:85" s="5" customFormat="1" ht="15">
      <c r="A11" s="50">
        <v>80446</v>
      </c>
      <c r="B11" s="14" t="s">
        <v>17</v>
      </c>
      <c r="C11" s="14" t="s">
        <v>206</v>
      </c>
      <c r="D11" s="42">
        <v>27830</v>
      </c>
      <c r="E11" s="42">
        <v>34881</v>
      </c>
      <c r="F11" s="46">
        <f>E11/E$1</f>
        <v>0.75668698613792651</v>
      </c>
      <c r="G11" s="47">
        <f>D11*F11</f>
        <v>21058.598824218494</v>
      </c>
      <c r="H11" s="46">
        <f>+J11/D11</f>
        <v>8.7930291052820699</v>
      </c>
      <c r="I11" s="49">
        <f>+H11/F11</f>
        <v>11.620431256735403</v>
      </c>
      <c r="J11" s="44">
        <f>10*K11</f>
        <v>244710</v>
      </c>
      <c r="K11" s="44">
        <f>+SUM(L11:CG11)</f>
        <v>24471</v>
      </c>
      <c r="L11" s="31">
        <f>VLOOKUP(A11,'Nagradna igra-posiljke 2018'!$A$3:$W$200,11,FALSE)</f>
        <v>0</v>
      </c>
      <c r="M11" s="31">
        <f>VLOOKUP(A11,'Nagradna igra-posiljke 2018'!$A$3:$W$200,12,FALSE)</f>
        <v>4</v>
      </c>
      <c r="N11" s="31">
        <f>VLOOKUP(A11,'Nagradna igra-posiljke 2018'!$A$3:$W$200,13,FALSE)</f>
        <v>0</v>
      </c>
      <c r="O11" s="31">
        <f>VLOOKUP(A11,'Nagradna igra-posiljke 2018'!$A$3:$W$200,14,FALSE)</f>
        <v>17</v>
      </c>
      <c r="P11" s="31">
        <f>VLOOKUP(A11,'Nagradna igra-posiljke 2018'!$A$3:$W$200,15,FALSE)</f>
        <v>11</v>
      </c>
      <c r="Q11" s="31">
        <f>VLOOKUP(A11,'Nagradna igra-posiljke 2018'!$A$3:$W$200,16,FALSE)</f>
        <v>12</v>
      </c>
      <c r="R11" s="31">
        <f>VLOOKUP(A11,'Nagradna igra-posiljke 2018'!$A$3:$W$200,17,FALSE)</f>
        <v>22</v>
      </c>
      <c r="S11" s="31">
        <f>VLOOKUP(A11,'Nagradna igra-posiljke 2018'!$A$3:$W$200,18,FALSE)</f>
        <v>32</v>
      </c>
      <c r="T11" s="31">
        <f>VLOOKUP(A11,'Nagradna igra-posiljke 2018'!$A$3:$W$200,19,FALSE)</f>
        <v>7</v>
      </c>
      <c r="U11" s="31">
        <f>VLOOKUP(A11,'Nagradna igra-posiljke 2018'!$A$3:$W$200,20,FALSE)</f>
        <v>226</v>
      </c>
      <c r="V11" s="31">
        <f>VLOOKUP(A11,'Nagradna igra-posiljke 2018'!$A$3:$W$200,21,FALSE)</f>
        <v>139</v>
      </c>
      <c r="W11" s="31">
        <f>VLOOKUP(A11,'Nagradna igra-posiljke 2018'!$A$3:$W$200,22,FALSE)</f>
        <v>259</v>
      </c>
      <c r="X11" s="31">
        <f>VLOOKUP(A11,'Nagradna igra-posiljke 2018'!$A$3:$W$200,23,FALSE)</f>
        <v>273</v>
      </c>
      <c r="Y11" s="31">
        <f>VLOOKUP(A11,'Nagradna igra-posiljke 2018'!$A$3:$CF$200,24,FALSE)</f>
        <v>451</v>
      </c>
      <c r="Z11" s="31">
        <f>VLOOKUP(A11,'Nagradna igra-posiljke 2018'!$A$3:$CF$200,25,FALSE)</f>
        <v>440</v>
      </c>
      <c r="AA11" s="31">
        <f>VLOOKUP(A11,'Nagradna igra-posiljke 2018'!$A$3:$CF$200,26,FALSE)</f>
        <v>419</v>
      </c>
      <c r="AB11" s="31">
        <f>VLOOKUP(A11,'Nagradna igra-posiljke 2018'!$A$3:$CF$200,27,FALSE)</f>
        <v>546</v>
      </c>
      <c r="AC11" s="31">
        <f>VLOOKUP(A11,'Nagradna igra-posiljke 2018'!$A$3:$CF$200,28,FALSE)</f>
        <v>700</v>
      </c>
      <c r="AD11" s="31">
        <f>VLOOKUP(A11,'Nagradna igra-posiljke 2018'!$A$3:$CF$200,29,FALSE)</f>
        <v>198</v>
      </c>
      <c r="AE11" s="31">
        <f>VLOOKUP(A11,'Nagradna igra-posiljke 2018'!$A$3:$CF$200,30,FALSE)</f>
        <v>1097</v>
      </c>
      <c r="AF11" s="31">
        <f>VLOOKUP(A11,'Nagradna igra-posiljke 2018'!$A$3:$CF$200,31,FALSE)</f>
        <v>793</v>
      </c>
      <c r="AG11" s="31">
        <f>VLOOKUP($A11,'Nagradna igra-posiljke 2018'!$A$3:$CF$200,32,FALSE)</f>
        <v>902</v>
      </c>
      <c r="AH11" s="14">
        <f>VLOOKUP($A11,'Nagradna igra-posiljke 2018'!$A$3:$CF$200,33,FALSE)</f>
        <v>858</v>
      </c>
      <c r="AI11" s="14">
        <f>VLOOKUP($A11,'Nagradna igra-posiljke 2018'!$A$3:$CF$200,34,FALSE)</f>
        <v>440</v>
      </c>
      <c r="AJ11" s="14">
        <f>VLOOKUP($A11,'Nagradna igra-posiljke 2018'!$A$3:$CF$200,35,FALSE)</f>
        <v>122</v>
      </c>
      <c r="AK11" s="14">
        <f>VLOOKUP($A11,'Nagradna igra-posiljke 2018'!$A$3:$CF$200,36,FALSE)</f>
        <v>574</v>
      </c>
      <c r="AL11" s="14">
        <f>VLOOKUP($A11,'Nagradna igra-posiljke 2018'!$A$3:$CF$200,37,FALSE)</f>
        <v>940</v>
      </c>
      <c r="AM11" s="45">
        <f>VLOOKUP($A11,'Nagradna igra-posiljke 2018'!$A$3:$CF$200,38,FALSE)</f>
        <v>768</v>
      </c>
      <c r="AN11" s="45">
        <f>VLOOKUP($A11,'Nagradna igra-posiljke 2018'!$A$3:$CF$200,39,FALSE)</f>
        <v>1281</v>
      </c>
      <c r="AO11" s="14">
        <f>VLOOKUP($A11,'Nagradna igra-posiljke 2018'!$A$3:$CF$200,40,FALSE)</f>
        <v>624</v>
      </c>
      <c r="AP11" s="14">
        <f>VLOOKUP($A11,'Nagradna igra-posiljke 2018'!$A$3:$CF$200,41,FALSE)</f>
        <v>182</v>
      </c>
      <c r="AQ11" s="14">
        <f>VLOOKUP($A11,'Nagradna igra-posiljke 2018'!$A$3:$CF$200,42,FALSE)</f>
        <v>891</v>
      </c>
      <c r="AR11" s="14">
        <f>VLOOKUP($A11,'Nagradna igra-posiljke 2018'!$A$3:$CF$200,43,FALSE)</f>
        <v>906</v>
      </c>
      <c r="AS11" s="14">
        <f>VLOOKUP($A11,'Nagradna igra-posiljke 2018'!$A$3:$CF$200,44,FALSE)</f>
        <v>1305</v>
      </c>
      <c r="AT11" s="14">
        <f>VLOOKUP($A11,'Nagradna igra-posiljke 2018'!$A$3:$CF$200,45,FALSE)</f>
        <v>1305</v>
      </c>
      <c r="AU11" s="14">
        <f>VLOOKUP($A11,'Nagradna igra-posiljke 2018'!$A$3:$CF$200,46,FALSE)</f>
        <v>955</v>
      </c>
      <c r="AV11" s="14">
        <f>VLOOKUP($A11,'Nagradna igra-posiljke 2018'!$A$3:$CF$200,47,FALSE)</f>
        <v>210</v>
      </c>
      <c r="AW11" s="14">
        <f>VLOOKUP($A11,'Nagradna igra-posiljke 2018'!$A$3:$CF$200,48,FALSE)</f>
        <v>1091</v>
      </c>
      <c r="AX11" s="14">
        <f>VLOOKUP($A11,'Nagradna igra-posiljke 2018'!$A$3:$CF$200,49,FALSE)</f>
        <v>1132</v>
      </c>
      <c r="AY11" s="14">
        <f>VLOOKUP($A11,'Nagradna igra-posiljke 2018'!$A$3:$CF$200,50,FALSE)</f>
        <v>969</v>
      </c>
      <c r="AZ11" s="14">
        <f>VLOOKUP($A11,'Nagradna igra-posiljke 2018'!$A$3:$CF$200,51,FALSE)</f>
        <v>1774</v>
      </c>
      <c r="BA11" s="14">
        <f>VLOOKUP($A11,'Nagradna igra-posiljke 2018'!$A$3:$CF$200,52,FALSE)</f>
        <v>875</v>
      </c>
      <c r="BB11" s="14">
        <f>VLOOKUP($A11,'Nagradna igra-posiljke 2018'!$A$3:$CF$200,53,FALSE)</f>
        <v>171</v>
      </c>
      <c r="BC11" s="14">
        <f>VLOOKUP($A11,'Nagradna igra-posiljke 2018'!$A$3:$CF$200,54,FALSE)</f>
        <v>550</v>
      </c>
      <c r="BD11" s="14">
        <f>VLOOKUP($A11,'Nagradna igra-posiljke 2018'!$A$3:$CF$200,55,FALSE)</f>
        <v>0</v>
      </c>
      <c r="BE11" s="14">
        <f>VLOOKUP($A11,'Nagradna igra-posiljke 2018'!$A$3:$CF$200,56,FALSE)</f>
        <v>0</v>
      </c>
      <c r="BF11" s="14">
        <f>VLOOKUP($A11,'Nagradna igra-posiljke 2018'!$A$3:$CF$200,57,FALSE)</f>
        <v>0</v>
      </c>
      <c r="BG11" s="14">
        <f>VLOOKUP($A11,'Nagradna igra-posiljke 2018'!$A$3:$CF$200,58,FALSE)</f>
        <v>0</v>
      </c>
      <c r="BH11" s="14">
        <f>VLOOKUP($A11,'Nagradna igra-posiljke 2018'!$A$3:$CF$200,59,FALSE)</f>
        <v>0</v>
      </c>
      <c r="BI11" s="14">
        <f>VLOOKUP($A11,'Nagradna igra-posiljke 2018'!$A$3:$CF$200,60,FALSE)</f>
        <v>0</v>
      </c>
      <c r="BJ11" s="14">
        <f>VLOOKUP($A11,'Nagradna igra-posiljke 2018'!$A$3:$CF$200,61,FALSE)</f>
        <v>0</v>
      </c>
      <c r="BK11" s="14">
        <f>VLOOKUP($A11,'Nagradna igra-posiljke 2018'!$A$3:$CF$200,62,FALSE)</f>
        <v>0</v>
      </c>
      <c r="BL11" s="14">
        <f>VLOOKUP($A11,'Nagradna igra-posiljke 2018'!$A$3:$CF$200,63,FALSE)</f>
        <v>0</v>
      </c>
      <c r="BM11" s="14">
        <f>VLOOKUP($A11,'Nagradna igra-posiljke 2018'!$A$3:$CF$200,64,FALSE)</f>
        <v>0</v>
      </c>
      <c r="BN11" s="14">
        <f>VLOOKUP($A11,'Nagradna igra-posiljke 2018'!$A$3:$CF$200,65,FALSE)</f>
        <v>0</v>
      </c>
      <c r="BO11" s="14">
        <f>VLOOKUP($A11,'Nagradna igra-posiljke 2018'!$A$3:$CF$200,66,FALSE)</f>
        <v>0</v>
      </c>
      <c r="BP11" s="14">
        <f>VLOOKUP($A11,'Nagradna igra-posiljke 2018'!$A$3:$CF$200,67,FALSE)</f>
        <v>0</v>
      </c>
      <c r="BQ11" s="14">
        <f>VLOOKUP($A11,'Nagradna igra-posiljke 2018'!$A$3:$CF$200,68,FALSE)</f>
        <v>0</v>
      </c>
      <c r="BR11" s="14">
        <f>VLOOKUP($A11,'Nagradna igra-posiljke 2018'!$A$3:$CF$200,69,FALSE)</f>
        <v>0</v>
      </c>
      <c r="BS11" s="14">
        <f>VLOOKUP($A11,'Nagradna igra-posiljke 2018'!$A$3:$CF$200,70,FALSE)</f>
        <v>0</v>
      </c>
      <c r="BT11" s="14">
        <f>VLOOKUP($A11,'Nagradna igra-posiljke 2018'!$A$3:$CF$200,71,FALSE)</f>
        <v>0</v>
      </c>
      <c r="BU11" s="14">
        <f>VLOOKUP($A11,'Nagradna igra-posiljke 2018'!$A$3:$CF$200,72,FALSE)</f>
        <v>0</v>
      </c>
      <c r="BV11" s="14">
        <f>VLOOKUP($A11,'Nagradna igra-posiljke 2018'!$A$3:$CF$200,73,FALSE)</f>
        <v>0</v>
      </c>
      <c r="BW11" s="14">
        <f>VLOOKUP($A11,'Nagradna igra-posiljke 2018'!$A$3:$CF$200,74,FALSE)</f>
        <v>0</v>
      </c>
      <c r="BX11" s="14">
        <f>VLOOKUP($A11,'Nagradna igra-posiljke 2018'!$A$3:$CF$200,75,FALSE)</f>
        <v>0</v>
      </c>
      <c r="BY11" s="14">
        <f>VLOOKUP($A11,'Nagradna igra-posiljke 2018'!$A$3:$CF$200,76,FALSE)</f>
        <v>0</v>
      </c>
      <c r="BZ11" s="14">
        <f>VLOOKUP($A11,'Nagradna igra-posiljke 2018'!$A$3:$CF$200,77,FALSE)</f>
        <v>0</v>
      </c>
      <c r="CA11" s="14">
        <f>VLOOKUP($A11,'Nagradna igra-posiljke 2018'!$A$3:$CF$200,78,FALSE)</f>
        <v>0</v>
      </c>
      <c r="CB11" s="14">
        <f>VLOOKUP($A11,'Nagradna igra-posiljke 2018'!$A$3:$CF$200,79,FALSE)</f>
        <v>0</v>
      </c>
      <c r="CC11" s="14">
        <f>VLOOKUP($A11,'Nagradna igra-posiljke 2018'!$A$3:$CF$200,80,FALSE)</f>
        <v>0</v>
      </c>
      <c r="CD11" s="14">
        <f>VLOOKUP($A11,'Nagradna igra-posiljke 2018'!$A$3:$CF$200,81,FALSE)</f>
        <v>0</v>
      </c>
      <c r="CE11" s="14">
        <f>VLOOKUP($A11,'Nagradna igra-posiljke 2018'!$A$3:$CF$200,82,FALSE)</f>
        <v>0</v>
      </c>
      <c r="CF11" s="14">
        <f>VLOOKUP($A11,'Nagradna igra-posiljke 2018'!$A$3:$CF$200,83,FALSE)</f>
        <v>0</v>
      </c>
      <c r="CG11" s="14">
        <f>VLOOKUP($A11,'Nagradna igra-posiljke 2018'!$A$3:$CF$200,84,FALSE)</f>
        <v>0</v>
      </c>
    </row>
    <row r="12" spans="1:85" s="1" customFormat="1" ht="15">
      <c r="A12" s="50">
        <v>80306</v>
      </c>
      <c r="B12" s="14" t="s">
        <v>2</v>
      </c>
      <c r="C12" s="14" t="s">
        <v>206</v>
      </c>
      <c r="D12" s="42">
        <v>28130</v>
      </c>
      <c r="E12" s="42">
        <v>39671</v>
      </c>
      <c r="F12" s="46">
        <f>E12/E$1</f>
        <v>0.86059830357723932</v>
      </c>
      <c r="G12" s="47">
        <f>D12*F12</f>
        <v>24208.630279627741</v>
      </c>
      <c r="H12" s="46">
        <f>+J12/D12</f>
        <v>9.921436189121934</v>
      </c>
      <c r="I12" s="49">
        <f>+H12/F12</f>
        <v>11.528533286530559</v>
      </c>
      <c r="J12" s="44">
        <f>10*K12</f>
        <v>279090</v>
      </c>
      <c r="K12" s="44">
        <f>+SUM(L12:CG12)</f>
        <v>27909</v>
      </c>
      <c r="L12" s="31">
        <f>VLOOKUP(A12,'Nagradna igra-posiljke 2018'!$A$3:$W$200,11,FALSE)</f>
        <v>0</v>
      </c>
      <c r="M12" s="31">
        <f>VLOOKUP(A12,'Nagradna igra-posiljke 2018'!$A$3:$W$200,12,FALSE)</f>
        <v>0</v>
      </c>
      <c r="N12" s="31">
        <f>VLOOKUP(A12,'Nagradna igra-posiljke 2018'!$A$3:$W$200,13,FALSE)</f>
        <v>0</v>
      </c>
      <c r="O12" s="31">
        <f>VLOOKUP(A12,'Nagradna igra-posiljke 2018'!$A$3:$W$200,14,FALSE)</f>
        <v>1</v>
      </c>
      <c r="P12" s="31">
        <f>VLOOKUP(A12,'Nagradna igra-posiljke 2018'!$A$3:$W$200,15,FALSE)</f>
        <v>17</v>
      </c>
      <c r="Q12" s="31">
        <f>VLOOKUP(A12,'Nagradna igra-posiljke 2018'!$A$3:$W$200,16,FALSE)</f>
        <v>9</v>
      </c>
      <c r="R12" s="31">
        <f>VLOOKUP(A12,'Nagradna igra-posiljke 2018'!$A$3:$W$200,17,FALSE)</f>
        <v>50</v>
      </c>
      <c r="S12" s="31">
        <f>VLOOKUP(A12,'Nagradna igra-posiljke 2018'!$A$3:$W$200,18,FALSE)</f>
        <v>94</v>
      </c>
      <c r="T12" s="31">
        <f>VLOOKUP(A12,'Nagradna igra-posiljke 2018'!$A$3:$W$200,19,FALSE)</f>
        <v>14</v>
      </c>
      <c r="U12" s="31">
        <f>VLOOKUP(A12,'Nagradna igra-posiljke 2018'!$A$3:$W$200,20,FALSE)</f>
        <v>204</v>
      </c>
      <c r="V12" s="31">
        <f>VLOOKUP(A12,'Nagradna igra-posiljke 2018'!$A$3:$W$200,21,FALSE)</f>
        <v>210</v>
      </c>
      <c r="W12" s="31">
        <f>VLOOKUP(A12,'Nagradna igra-posiljke 2018'!$A$3:$W$200,22,FALSE)</f>
        <v>143</v>
      </c>
      <c r="X12" s="31">
        <f>VLOOKUP(A12,'Nagradna igra-posiljke 2018'!$A$3:$W$200,23,FALSE)</f>
        <v>196</v>
      </c>
      <c r="Y12" s="31">
        <f>VLOOKUP(A12,'Nagradna igra-posiljke 2018'!$A$3:$CF$200,24,FALSE)</f>
        <v>514</v>
      </c>
      <c r="Z12" s="31">
        <f>VLOOKUP(A12,'Nagradna igra-posiljke 2018'!$A$3:$CF$200,25,FALSE)</f>
        <v>446</v>
      </c>
      <c r="AA12" s="31">
        <f>VLOOKUP(A12,'Nagradna igra-posiljke 2018'!$A$3:$CF$200,26,FALSE)</f>
        <v>531</v>
      </c>
      <c r="AB12" s="31">
        <f>VLOOKUP(A12,'Nagradna igra-posiljke 2018'!$A$3:$CF$200,27,FALSE)</f>
        <v>688</v>
      </c>
      <c r="AC12" s="31">
        <f>VLOOKUP(A12,'Nagradna igra-posiljke 2018'!$A$3:$CF$200,28,FALSE)</f>
        <v>658</v>
      </c>
      <c r="AD12" s="31">
        <f>VLOOKUP(A12,'Nagradna igra-posiljke 2018'!$A$3:$CF$200,29,FALSE)</f>
        <v>237</v>
      </c>
      <c r="AE12" s="31">
        <f>VLOOKUP(A12,'Nagradna igra-posiljke 2018'!$A$3:$CF$200,30,FALSE)</f>
        <v>1412</v>
      </c>
      <c r="AF12" s="31">
        <f>VLOOKUP(A12,'Nagradna igra-posiljke 2018'!$A$3:$CF$200,31,FALSE)</f>
        <v>1048</v>
      </c>
      <c r="AG12" s="31">
        <f>VLOOKUP($A12,'Nagradna igra-posiljke 2018'!$A$3:$CF$200,32,FALSE)</f>
        <v>1079</v>
      </c>
      <c r="AH12" s="14">
        <f>VLOOKUP($A12,'Nagradna igra-posiljke 2018'!$A$3:$CF$200,33,FALSE)</f>
        <v>1321</v>
      </c>
      <c r="AI12" s="14">
        <f>VLOOKUP($A12,'Nagradna igra-posiljke 2018'!$A$3:$CF$200,34,FALSE)</f>
        <v>740</v>
      </c>
      <c r="AJ12" s="14">
        <f>VLOOKUP($A12,'Nagradna igra-posiljke 2018'!$A$3:$CF$200,35,FALSE)</f>
        <v>76</v>
      </c>
      <c r="AK12" s="14">
        <f>VLOOKUP($A12,'Nagradna igra-posiljke 2018'!$A$3:$CF$200,36,FALSE)</f>
        <v>508</v>
      </c>
      <c r="AL12" s="14">
        <f>VLOOKUP($A12,'Nagradna igra-posiljke 2018'!$A$3:$CF$200,37,FALSE)</f>
        <v>910</v>
      </c>
      <c r="AM12" s="45">
        <f>VLOOKUP($A12,'Nagradna igra-posiljke 2018'!$A$3:$CF$200,38,FALSE)</f>
        <v>1018</v>
      </c>
      <c r="AN12" s="45">
        <f>VLOOKUP($A12,'Nagradna igra-posiljke 2018'!$A$3:$CF$200,39,FALSE)</f>
        <v>1040</v>
      </c>
      <c r="AO12" s="14">
        <f>VLOOKUP($A12,'Nagradna igra-posiljke 2018'!$A$3:$CF$200,40,FALSE)</f>
        <v>846</v>
      </c>
      <c r="AP12" s="14">
        <f>VLOOKUP($A12,'Nagradna igra-posiljke 2018'!$A$3:$CF$200,41,FALSE)</f>
        <v>61</v>
      </c>
      <c r="AQ12" s="14">
        <f>VLOOKUP($A12,'Nagradna igra-posiljke 2018'!$A$3:$CF$200,42,FALSE)</f>
        <v>1032</v>
      </c>
      <c r="AR12" s="14">
        <f>VLOOKUP($A12,'Nagradna igra-posiljke 2018'!$A$3:$CF$200,43,FALSE)</f>
        <v>1375</v>
      </c>
      <c r="AS12" s="14">
        <f>VLOOKUP($A12,'Nagradna igra-posiljke 2018'!$A$3:$CF$200,44,FALSE)</f>
        <v>1309</v>
      </c>
      <c r="AT12" s="14">
        <f>VLOOKUP($A12,'Nagradna igra-posiljke 2018'!$A$3:$CF$200,45,FALSE)</f>
        <v>1579</v>
      </c>
      <c r="AU12" s="14">
        <f>VLOOKUP($A12,'Nagradna igra-posiljke 2018'!$A$3:$CF$200,46,FALSE)</f>
        <v>1248</v>
      </c>
      <c r="AV12" s="14">
        <f>VLOOKUP($A12,'Nagradna igra-posiljke 2018'!$A$3:$CF$200,47,FALSE)</f>
        <v>46</v>
      </c>
      <c r="AW12" s="14">
        <f>VLOOKUP($A12,'Nagradna igra-posiljke 2018'!$A$3:$CF$200,48,FALSE)</f>
        <v>1127</v>
      </c>
      <c r="AX12" s="14">
        <f>VLOOKUP($A12,'Nagradna igra-posiljke 2018'!$A$3:$CF$200,49,FALSE)</f>
        <v>1037</v>
      </c>
      <c r="AY12" s="14">
        <f>VLOOKUP($A12,'Nagradna igra-posiljke 2018'!$A$3:$CF$200,50,FALSE)</f>
        <v>1703</v>
      </c>
      <c r="AZ12" s="14">
        <f>VLOOKUP($A12,'Nagradna igra-posiljke 2018'!$A$3:$CF$200,51,FALSE)</f>
        <v>1543</v>
      </c>
      <c r="BA12" s="14">
        <f>VLOOKUP($A12,'Nagradna igra-posiljke 2018'!$A$3:$CF$200,52,FALSE)</f>
        <v>1036</v>
      </c>
      <c r="BB12" s="14">
        <f>VLOOKUP($A12,'Nagradna igra-posiljke 2018'!$A$3:$CF$200,53,FALSE)</f>
        <v>77</v>
      </c>
      <c r="BC12" s="14">
        <f>VLOOKUP($A12,'Nagradna igra-posiljke 2018'!$A$3:$CF$200,54,FALSE)</f>
        <v>726</v>
      </c>
      <c r="BD12" s="14">
        <f>VLOOKUP($A12,'Nagradna igra-posiljke 2018'!$A$3:$CF$200,55,FALSE)</f>
        <v>0</v>
      </c>
      <c r="BE12" s="14">
        <f>VLOOKUP($A12,'Nagradna igra-posiljke 2018'!$A$3:$CF$200,56,FALSE)</f>
        <v>0</v>
      </c>
      <c r="BF12" s="14">
        <f>VLOOKUP($A12,'Nagradna igra-posiljke 2018'!$A$3:$CF$200,57,FALSE)</f>
        <v>0</v>
      </c>
      <c r="BG12" s="14">
        <f>VLOOKUP($A12,'Nagradna igra-posiljke 2018'!$A$3:$CF$200,58,FALSE)</f>
        <v>0</v>
      </c>
      <c r="BH12" s="14">
        <f>VLOOKUP($A12,'Nagradna igra-posiljke 2018'!$A$3:$CF$200,59,FALSE)</f>
        <v>0</v>
      </c>
      <c r="BI12" s="14">
        <f>VLOOKUP($A12,'Nagradna igra-posiljke 2018'!$A$3:$CF$200,60,FALSE)</f>
        <v>0</v>
      </c>
      <c r="BJ12" s="14">
        <f>VLOOKUP($A12,'Nagradna igra-posiljke 2018'!$A$3:$CF$200,61,FALSE)</f>
        <v>0</v>
      </c>
      <c r="BK12" s="14">
        <f>VLOOKUP($A12,'Nagradna igra-posiljke 2018'!$A$3:$CF$200,62,FALSE)</f>
        <v>0</v>
      </c>
      <c r="BL12" s="14">
        <f>VLOOKUP($A12,'Nagradna igra-posiljke 2018'!$A$3:$CF$200,63,FALSE)</f>
        <v>0</v>
      </c>
      <c r="BM12" s="14">
        <f>VLOOKUP($A12,'Nagradna igra-posiljke 2018'!$A$3:$CF$200,64,FALSE)</f>
        <v>0</v>
      </c>
      <c r="BN12" s="14">
        <f>VLOOKUP($A12,'Nagradna igra-posiljke 2018'!$A$3:$CF$200,65,FALSE)</f>
        <v>0</v>
      </c>
      <c r="BO12" s="14">
        <f>VLOOKUP($A12,'Nagradna igra-posiljke 2018'!$A$3:$CF$200,66,FALSE)</f>
        <v>0</v>
      </c>
      <c r="BP12" s="14">
        <f>VLOOKUP($A12,'Nagradna igra-posiljke 2018'!$A$3:$CF$200,67,FALSE)</f>
        <v>0</v>
      </c>
      <c r="BQ12" s="14">
        <f>VLOOKUP($A12,'Nagradna igra-posiljke 2018'!$A$3:$CF$200,68,FALSE)</f>
        <v>0</v>
      </c>
      <c r="BR12" s="14">
        <f>VLOOKUP($A12,'Nagradna igra-posiljke 2018'!$A$3:$CF$200,69,FALSE)</f>
        <v>0</v>
      </c>
      <c r="BS12" s="14">
        <f>VLOOKUP($A12,'Nagradna igra-posiljke 2018'!$A$3:$CF$200,70,FALSE)</f>
        <v>0</v>
      </c>
      <c r="BT12" s="14">
        <f>VLOOKUP($A12,'Nagradna igra-posiljke 2018'!$A$3:$CF$200,71,FALSE)</f>
        <v>0</v>
      </c>
      <c r="BU12" s="14">
        <f>VLOOKUP($A12,'Nagradna igra-posiljke 2018'!$A$3:$CF$200,72,FALSE)</f>
        <v>0</v>
      </c>
      <c r="BV12" s="14">
        <f>VLOOKUP($A12,'Nagradna igra-posiljke 2018'!$A$3:$CF$200,73,FALSE)</f>
        <v>0</v>
      </c>
      <c r="BW12" s="14">
        <f>VLOOKUP($A12,'Nagradna igra-posiljke 2018'!$A$3:$CF$200,74,FALSE)</f>
        <v>0</v>
      </c>
      <c r="BX12" s="14">
        <f>VLOOKUP($A12,'Nagradna igra-posiljke 2018'!$A$3:$CF$200,75,FALSE)</f>
        <v>0</v>
      </c>
      <c r="BY12" s="14">
        <f>VLOOKUP($A12,'Nagradna igra-posiljke 2018'!$A$3:$CF$200,76,FALSE)</f>
        <v>0</v>
      </c>
      <c r="BZ12" s="14">
        <f>VLOOKUP($A12,'Nagradna igra-posiljke 2018'!$A$3:$CF$200,77,FALSE)</f>
        <v>0</v>
      </c>
      <c r="CA12" s="14">
        <f>VLOOKUP($A12,'Nagradna igra-posiljke 2018'!$A$3:$CF$200,78,FALSE)</f>
        <v>0</v>
      </c>
      <c r="CB12" s="14">
        <f>VLOOKUP($A12,'Nagradna igra-posiljke 2018'!$A$3:$CF$200,79,FALSE)</f>
        <v>0</v>
      </c>
      <c r="CC12" s="14">
        <f>VLOOKUP($A12,'Nagradna igra-posiljke 2018'!$A$3:$CF$200,80,FALSE)</f>
        <v>0</v>
      </c>
      <c r="CD12" s="14">
        <f>VLOOKUP($A12,'Nagradna igra-posiljke 2018'!$A$3:$CF$200,81,FALSE)</f>
        <v>0</v>
      </c>
      <c r="CE12" s="14">
        <f>VLOOKUP($A12,'Nagradna igra-posiljke 2018'!$A$3:$CF$200,82,FALSE)</f>
        <v>0</v>
      </c>
      <c r="CF12" s="14">
        <f>VLOOKUP($A12,'Nagradna igra-posiljke 2018'!$A$3:$CF$200,83,FALSE)</f>
        <v>0</v>
      </c>
      <c r="CG12" s="14">
        <f>VLOOKUP($A12,'Nagradna igra-posiljke 2018'!$A$3:$CF$200,84,FALSE)</f>
        <v>0</v>
      </c>
    </row>
    <row r="13" spans="1:85" s="1" customFormat="1" ht="15">
      <c r="A13" s="50">
        <v>80195</v>
      </c>
      <c r="B13" s="14" t="s">
        <v>20</v>
      </c>
      <c r="C13" s="14" t="s">
        <v>206</v>
      </c>
      <c r="D13" s="42">
        <v>24193</v>
      </c>
      <c r="E13" s="42">
        <v>44191</v>
      </c>
      <c r="F13" s="46">
        <f>E13/E$1</f>
        <v>0.95865240688114195</v>
      </c>
      <c r="G13" s="47">
        <f>D13*F13</f>
        <v>23192.677679675468</v>
      </c>
      <c r="H13" s="46">
        <f>+J13/D13</f>
        <v>10.973008721531022</v>
      </c>
      <c r="I13" s="49">
        <f>+H13/F13</f>
        <v>11.446285058867542</v>
      </c>
      <c r="J13" s="44">
        <f>10*K13</f>
        <v>265470</v>
      </c>
      <c r="K13" s="44">
        <f>+SUM(L13:CG13)</f>
        <v>26547</v>
      </c>
      <c r="L13" s="31">
        <f>VLOOKUP(A13,'Nagradna igra-posiljke 2018'!$A$3:$W$200,11,FALSE)</f>
        <v>0</v>
      </c>
      <c r="M13" s="31">
        <f>VLOOKUP(A13,'Nagradna igra-posiljke 2018'!$A$3:$W$200,12,FALSE)</f>
        <v>0</v>
      </c>
      <c r="N13" s="31">
        <f>VLOOKUP(A13,'Nagradna igra-posiljke 2018'!$A$3:$W$200,13,FALSE)</f>
        <v>4</v>
      </c>
      <c r="O13" s="31">
        <f>VLOOKUP(A13,'Nagradna igra-posiljke 2018'!$A$3:$W$200,14,FALSE)</f>
        <v>5</v>
      </c>
      <c r="P13" s="31">
        <f>VLOOKUP(A13,'Nagradna igra-posiljke 2018'!$A$3:$W$200,15,FALSE)</f>
        <v>32</v>
      </c>
      <c r="Q13" s="31">
        <f>VLOOKUP(A13,'Nagradna igra-posiljke 2018'!$A$3:$W$200,16,FALSE)</f>
        <v>43</v>
      </c>
      <c r="R13" s="31">
        <f>VLOOKUP(A13,'Nagradna igra-posiljke 2018'!$A$3:$W$200,17,FALSE)</f>
        <v>68</v>
      </c>
      <c r="S13" s="31">
        <f>VLOOKUP(A13,'Nagradna igra-posiljke 2018'!$A$3:$W$200,18,FALSE)</f>
        <v>58</v>
      </c>
      <c r="T13" s="31">
        <f>VLOOKUP(A13,'Nagradna igra-posiljke 2018'!$A$3:$W$200,19,FALSE)</f>
        <v>96</v>
      </c>
      <c r="U13" s="31">
        <f>VLOOKUP(A13,'Nagradna igra-posiljke 2018'!$A$3:$W$200,20,FALSE)</f>
        <v>199</v>
      </c>
      <c r="V13" s="31">
        <f>VLOOKUP(A13,'Nagradna igra-posiljke 2018'!$A$3:$W$200,21,FALSE)</f>
        <v>388</v>
      </c>
      <c r="W13" s="31">
        <f>VLOOKUP(A13,'Nagradna igra-posiljke 2018'!$A$3:$W$200,22,FALSE)</f>
        <v>209</v>
      </c>
      <c r="X13" s="31">
        <f>VLOOKUP(A13,'Nagradna igra-posiljke 2018'!$A$3:$W$200,23,FALSE)</f>
        <v>317</v>
      </c>
      <c r="Y13" s="31">
        <f>VLOOKUP(A13,'Nagradna igra-posiljke 2018'!$A$3:$CF$200,24,FALSE)</f>
        <v>695</v>
      </c>
      <c r="Z13" s="31">
        <f>VLOOKUP(A13,'Nagradna igra-posiljke 2018'!$A$3:$CF$200,25,FALSE)</f>
        <v>913</v>
      </c>
      <c r="AA13" s="31">
        <f>VLOOKUP(A13,'Nagradna igra-posiljke 2018'!$A$3:$CF$200,26,FALSE)</f>
        <v>735</v>
      </c>
      <c r="AB13" s="31">
        <f>VLOOKUP(A13,'Nagradna igra-posiljke 2018'!$A$3:$CF$200,27,FALSE)</f>
        <v>944</v>
      </c>
      <c r="AC13" s="31">
        <f>VLOOKUP(A13,'Nagradna igra-posiljke 2018'!$A$3:$CF$200,28,FALSE)</f>
        <v>862</v>
      </c>
      <c r="AD13" s="31">
        <f>VLOOKUP(A13,'Nagradna igra-posiljke 2018'!$A$3:$CF$200,29,FALSE)</f>
        <v>407</v>
      </c>
      <c r="AE13" s="31">
        <f>VLOOKUP(A13,'Nagradna igra-posiljke 2018'!$A$3:$CF$200,30,FALSE)</f>
        <v>874</v>
      </c>
      <c r="AF13" s="31">
        <f>VLOOKUP(A13,'Nagradna igra-posiljke 2018'!$A$3:$CF$200,31,FALSE)</f>
        <v>1293</v>
      </c>
      <c r="AG13" s="31">
        <f>VLOOKUP($A13,'Nagradna igra-posiljke 2018'!$A$3:$CF$200,32,FALSE)</f>
        <v>1100</v>
      </c>
      <c r="AH13" s="14">
        <f>VLOOKUP($A13,'Nagradna igra-posiljke 2018'!$A$3:$CF$200,33,FALSE)</f>
        <v>869</v>
      </c>
      <c r="AI13" s="14">
        <f>VLOOKUP($A13,'Nagradna igra-posiljke 2018'!$A$3:$CF$200,34,FALSE)</f>
        <v>558</v>
      </c>
      <c r="AJ13" s="14">
        <f>VLOOKUP($A13,'Nagradna igra-posiljke 2018'!$A$3:$CF$200,35,FALSE)</f>
        <v>201</v>
      </c>
      <c r="AK13" s="14">
        <f>VLOOKUP($A13,'Nagradna igra-posiljke 2018'!$A$3:$CF$200,36,FALSE)</f>
        <v>590</v>
      </c>
      <c r="AL13" s="14">
        <f>VLOOKUP($A13,'Nagradna igra-posiljke 2018'!$A$3:$CF$200,37,FALSE)</f>
        <v>1094</v>
      </c>
      <c r="AM13" s="45">
        <f>VLOOKUP($A13,'Nagradna igra-posiljke 2018'!$A$3:$CF$200,38,FALSE)</f>
        <v>853</v>
      </c>
      <c r="AN13" s="45">
        <f>VLOOKUP($A13,'Nagradna igra-posiljke 2018'!$A$3:$CF$200,39,FALSE)</f>
        <v>1100</v>
      </c>
      <c r="AO13" s="14">
        <f>VLOOKUP($A13,'Nagradna igra-posiljke 2018'!$A$3:$CF$200,40,FALSE)</f>
        <v>692</v>
      </c>
      <c r="AP13" s="14">
        <f>VLOOKUP($A13,'Nagradna igra-posiljke 2018'!$A$3:$CF$200,41,FALSE)</f>
        <v>441</v>
      </c>
      <c r="AQ13" s="14">
        <f>VLOOKUP($A13,'Nagradna igra-posiljke 2018'!$A$3:$CF$200,42,FALSE)</f>
        <v>576</v>
      </c>
      <c r="AR13" s="14">
        <f>VLOOKUP($A13,'Nagradna igra-posiljke 2018'!$A$3:$CF$200,43,FALSE)</f>
        <v>980</v>
      </c>
      <c r="AS13" s="14">
        <f>VLOOKUP($A13,'Nagradna igra-posiljke 2018'!$A$3:$CF$200,44,FALSE)</f>
        <v>1048</v>
      </c>
      <c r="AT13" s="14">
        <f>VLOOKUP($A13,'Nagradna igra-posiljke 2018'!$A$3:$CF$200,45,FALSE)</f>
        <v>1055</v>
      </c>
      <c r="AU13" s="14">
        <f>VLOOKUP($A13,'Nagradna igra-posiljke 2018'!$A$3:$CF$200,46,FALSE)</f>
        <v>919</v>
      </c>
      <c r="AV13" s="14">
        <f>VLOOKUP($A13,'Nagradna igra-posiljke 2018'!$A$3:$CF$200,47,FALSE)</f>
        <v>379</v>
      </c>
      <c r="AW13" s="14">
        <f>VLOOKUP($A13,'Nagradna igra-posiljke 2018'!$A$3:$CF$200,48,FALSE)</f>
        <v>705</v>
      </c>
      <c r="AX13" s="14">
        <f>VLOOKUP($A13,'Nagradna igra-posiljke 2018'!$A$3:$CF$200,49,FALSE)</f>
        <v>1197</v>
      </c>
      <c r="AY13" s="14">
        <f>VLOOKUP($A13,'Nagradna igra-posiljke 2018'!$A$3:$CF$200,50,FALSE)</f>
        <v>1225</v>
      </c>
      <c r="AZ13" s="14">
        <f>VLOOKUP($A13,'Nagradna igra-posiljke 2018'!$A$3:$CF$200,51,FALSE)</f>
        <v>1270</v>
      </c>
      <c r="BA13" s="14">
        <f>VLOOKUP($A13,'Nagradna igra-posiljke 2018'!$A$3:$CF$200,52,FALSE)</f>
        <v>769</v>
      </c>
      <c r="BB13" s="14">
        <f>VLOOKUP($A13,'Nagradna igra-posiljke 2018'!$A$3:$CF$200,53,FALSE)</f>
        <v>175</v>
      </c>
      <c r="BC13" s="14">
        <f>VLOOKUP($A13,'Nagradna igra-posiljke 2018'!$A$3:$CF$200,54,FALSE)</f>
        <v>609</v>
      </c>
      <c r="BD13" s="14">
        <f>VLOOKUP($A13,'Nagradna igra-posiljke 2018'!$A$3:$CF$200,55,FALSE)</f>
        <v>0</v>
      </c>
      <c r="BE13" s="14">
        <f>VLOOKUP($A13,'Nagradna igra-posiljke 2018'!$A$3:$CF$200,56,FALSE)</f>
        <v>0</v>
      </c>
      <c r="BF13" s="14">
        <f>VLOOKUP($A13,'Nagradna igra-posiljke 2018'!$A$3:$CF$200,57,FALSE)</f>
        <v>0</v>
      </c>
      <c r="BG13" s="14">
        <f>VLOOKUP($A13,'Nagradna igra-posiljke 2018'!$A$3:$CF$200,58,FALSE)</f>
        <v>0</v>
      </c>
      <c r="BH13" s="14">
        <f>VLOOKUP($A13,'Nagradna igra-posiljke 2018'!$A$3:$CF$200,59,FALSE)</f>
        <v>0</v>
      </c>
      <c r="BI13" s="14">
        <f>VLOOKUP($A13,'Nagradna igra-posiljke 2018'!$A$3:$CF$200,60,FALSE)</f>
        <v>0</v>
      </c>
      <c r="BJ13" s="14">
        <f>VLOOKUP($A13,'Nagradna igra-posiljke 2018'!$A$3:$CF$200,61,FALSE)</f>
        <v>0</v>
      </c>
      <c r="BK13" s="14">
        <f>VLOOKUP($A13,'Nagradna igra-posiljke 2018'!$A$3:$CF$200,62,FALSE)</f>
        <v>0</v>
      </c>
      <c r="BL13" s="14">
        <f>VLOOKUP($A13,'Nagradna igra-posiljke 2018'!$A$3:$CF$200,63,FALSE)</f>
        <v>0</v>
      </c>
      <c r="BM13" s="14">
        <f>VLOOKUP($A13,'Nagradna igra-posiljke 2018'!$A$3:$CF$200,64,FALSE)</f>
        <v>0</v>
      </c>
      <c r="BN13" s="14">
        <f>VLOOKUP($A13,'Nagradna igra-posiljke 2018'!$A$3:$CF$200,65,FALSE)</f>
        <v>0</v>
      </c>
      <c r="BO13" s="14">
        <f>VLOOKUP($A13,'Nagradna igra-posiljke 2018'!$A$3:$CF$200,66,FALSE)</f>
        <v>0</v>
      </c>
      <c r="BP13" s="14">
        <f>VLOOKUP($A13,'Nagradna igra-posiljke 2018'!$A$3:$CF$200,67,FALSE)</f>
        <v>0</v>
      </c>
      <c r="BQ13" s="14">
        <f>VLOOKUP($A13,'Nagradna igra-posiljke 2018'!$A$3:$CF$200,68,FALSE)</f>
        <v>0</v>
      </c>
      <c r="BR13" s="14">
        <f>VLOOKUP($A13,'Nagradna igra-posiljke 2018'!$A$3:$CF$200,69,FALSE)</f>
        <v>0</v>
      </c>
      <c r="BS13" s="14">
        <f>VLOOKUP($A13,'Nagradna igra-posiljke 2018'!$A$3:$CF$200,70,FALSE)</f>
        <v>0</v>
      </c>
      <c r="BT13" s="14">
        <f>VLOOKUP($A13,'Nagradna igra-posiljke 2018'!$A$3:$CF$200,71,FALSE)</f>
        <v>0</v>
      </c>
      <c r="BU13" s="14">
        <f>VLOOKUP($A13,'Nagradna igra-posiljke 2018'!$A$3:$CF$200,72,FALSE)</f>
        <v>0</v>
      </c>
      <c r="BV13" s="14">
        <f>VLOOKUP($A13,'Nagradna igra-posiljke 2018'!$A$3:$CF$200,73,FALSE)</f>
        <v>0</v>
      </c>
      <c r="BW13" s="14">
        <f>VLOOKUP($A13,'Nagradna igra-posiljke 2018'!$A$3:$CF$200,74,FALSE)</f>
        <v>0</v>
      </c>
      <c r="BX13" s="14">
        <f>VLOOKUP($A13,'Nagradna igra-posiljke 2018'!$A$3:$CF$200,75,FALSE)</f>
        <v>0</v>
      </c>
      <c r="BY13" s="14">
        <f>VLOOKUP($A13,'Nagradna igra-posiljke 2018'!$A$3:$CF$200,76,FALSE)</f>
        <v>0</v>
      </c>
      <c r="BZ13" s="14">
        <f>VLOOKUP($A13,'Nagradna igra-posiljke 2018'!$A$3:$CF$200,77,FALSE)</f>
        <v>0</v>
      </c>
      <c r="CA13" s="14">
        <f>VLOOKUP($A13,'Nagradna igra-posiljke 2018'!$A$3:$CF$200,78,FALSE)</f>
        <v>0</v>
      </c>
      <c r="CB13" s="14">
        <f>VLOOKUP($A13,'Nagradna igra-posiljke 2018'!$A$3:$CF$200,79,FALSE)</f>
        <v>0</v>
      </c>
      <c r="CC13" s="14">
        <f>VLOOKUP($A13,'Nagradna igra-posiljke 2018'!$A$3:$CF$200,80,FALSE)</f>
        <v>0</v>
      </c>
      <c r="CD13" s="14">
        <f>VLOOKUP($A13,'Nagradna igra-posiljke 2018'!$A$3:$CF$200,81,FALSE)</f>
        <v>0</v>
      </c>
      <c r="CE13" s="14">
        <f>VLOOKUP($A13,'Nagradna igra-posiljke 2018'!$A$3:$CF$200,82,FALSE)</f>
        <v>0</v>
      </c>
      <c r="CF13" s="14">
        <f>VLOOKUP($A13,'Nagradna igra-posiljke 2018'!$A$3:$CF$200,83,FALSE)</f>
        <v>0</v>
      </c>
      <c r="CG13" s="14">
        <f>VLOOKUP($A13,'Nagradna igra-posiljke 2018'!$A$3:$CF$200,84,FALSE)</f>
        <v>0</v>
      </c>
    </row>
    <row r="14" spans="1:85" s="1" customFormat="1" ht="15">
      <c r="A14" s="50">
        <v>80497</v>
      </c>
      <c r="B14" s="14" t="s">
        <v>32</v>
      </c>
      <c r="C14" s="14" t="s">
        <v>206</v>
      </c>
      <c r="D14" s="42">
        <v>32348</v>
      </c>
      <c r="E14" s="42">
        <v>39266</v>
      </c>
      <c r="F14" s="46">
        <f>E14/E$1</f>
        <v>0.8518124823741241</v>
      </c>
      <c r="G14" s="47">
        <f>D14*F14</f>
        <v>27554.430179838168</v>
      </c>
      <c r="H14" s="46">
        <f>+J14/D14</f>
        <v>9.6775689378014089</v>
      </c>
      <c r="I14" s="49">
        <f>+H14/F14</f>
        <v>11.361149476030958</v>
      </c>
      <c r="J14" s="44">
        <f>10*K14</f>
        <v>313050</v>
      </c>
      <c r="K14" s="44">
        <f>+SUM(L14:CG14)</f>
        <v>31305</v>
      </c>
      <c r="L14" s="31">
        <f>VLOOKUP(A14,'Nagradna igra-posiljke 2018'!$A$3:$W$200,11,FALSE)</f>
        <v>0</v>
      </c>
      <c r="M14" s="31">
        <f>VLOOKUP(A14,'Nagradna igra-posiljke 2018'!$A$3:$W$200,12,FALSE)</f>
        <v>2</v>
      </c>
      <c r="N14" s="31">
        <f>VLOOKUP(A14,'Nagradna igra-posiljke 2018'!$A$3:$W$200,13,FALSE)</f>
        <v>0</v>
      </c>
      <c r="O14" s="31">
        <f>VLOOKUP(A14,'Nagradna igra-posiljke 2018'!$A$3:$W$200,14,FALSE)</f>
        <v>5</v>
      </c>
      <c r="P14" s="31">
        <f>VLOOKUP(A14,'Nagradna igra-posiljke 2018'!$A$3:$W$200,15,FALSE)</f>
        <v>18</v>
      </c>
      <c r="Q14" s="31">
        <f>VLOOKUP(A14,'Nagradna igra-posiljke 2018'!$A$3:$W$200,16,FALSE)</f>
        <v>21</v>
      </c>
      <c r="R14" s="31">
        <f>VLOOKUP(A14,'Nagradna igra-posiljke 2018'!$A$3:$W$200,17,FALSE)</f>
        <v>20</v>
      </c>
      <c r="S14" s="31">
        <f>VLOOKUP(A14,'Nagradna igra-posiljke 2018'!$A$3:$W$200,18,FALSE)</f>
        <v>45</v>
      </c>
      <c r="T14" s="31">
        <f>VLOOKUP(A14,'Nagradna igra-posiljke 2018'!$A$3:$W$200,19,FALSE)</f>
        <v>35</v>
      </c>
      <c r="U14" s="31">
        <f>VLOOKUP(A14,'Nagradna igra-posiljke 2018'!$A$3:$W$200,20,FALSE)</f>
        <v>109</v>
      </c>
      <c r="V14" s="31">
        <f>VLOOKUP(A14,'Nagradna igra-posiljke 2018'!$A$3:$W$200,21,FALSE)</f>
        <v>133</v>
      </c>
      <c r="W14" s="31">
        <f>VLOOKUP(A14,'Nagradna igra-posiljke 2018'!$A$3:$W$200,22,FALSE)</f>
        <v>257</v>
      </c>
      <c r="X14" s="31">
        <f>VLOOKUP(A14,'Nagradna igra-posiljke 2018'!$A$3:$W$200,23,FALSE)</f>
        <v>152</v>
      </c>
      <c r="Y14" s="31">
        <f>VLOOKUP(A14,'Nagradna igra-posiljke 2018'!$A$3:$CF$200,24,FALSE)</f>
        <v>662</v>
      </c>
      <c r="Z14" s="31">
        <f>VLOOKUP(A14,'Nagradna igra-posiljke 2018'!$A$3:$CF$200,25,FALSE)</f>
        <v>466</v>
      </c>
      <c r="AA14" s="31">
        <f>VLOOKUP(A14,'Nagradna igra-posiljke 2018'!$A$3:$CF$200,26,FALSE)</f>
        <v>594</v>
      </c>
      <c r="AB14" s="31">
        <f>VLOOKUP(A14,'Nagradna igra-posiljke 2018'!$A$3:$CF$200,27,FALSE)</f>
        <v>548</v>
      </c>
      <c r="AC14" s="31">
        <f>VLOOKUP(A14,'Nagradna igra-posiljke 2018'!$A$3:$CF$200,28,FALSE)</f>
        <v>798</v>
      </c>
      <c r="AD14" s="31">
        <f>VLOOKUP(A14,'Nagradna igra-posiljke 2018'!$A$3:$CF$200,29,FALSE)</f>
        <v>328</v>
      </c>
      <c r="AE14" s="31">
        <f>VLOOKUP(A14,'Nagradna igra-posiljke 2018'!$A$3:$CF$200,30,FALSE)</f>
        <v>1304</v>
      </c>
      <c r="AF14" s="31">
        <f>VLOOKUP(A14,'Nagradna igra-posiljke 2018'!$A$3:$CF$200,31,FALSE)</f>
        <v>1349</v>
      </c>
      <c r="AG14" s="31">
        <f>VLOOKUP($A14,'Nagradna igra-posiljke 2018'!$A$3:$CF$200,32,FALSE)</f>
        <v>1400</v>
      </c>
      <c r="AH14" s="14">
        <f>VLOOKUP($A14,'Nagradna igra-posiljke 2018'!$A$3:$CF$200,33,FALSE)</f>
        <v>1362</v>
      </c>
      <c r="AI14" s="14">
        <f>VLOOKUP($A14,'Nagradna igra-posiljke 2018'!$A$3:$CF$200,34,FALSE)</f>
        <v>990</v>
      </c>
      <c r="AJ14" s="14">
        <f>VLOOKUP($A14,'Nagradna igra-posiljke 2018'!$A$3:$CF$200,35,FALSE)</f>
        <v>87</v>
      </c>
      <c r="AK14" s="14">
        <f>VLOOKUP($A14,'Nagradna igra-posiljke 2018'!$A$3:$CF$200,36,FALSE)</f>
        <v>977</v>
      </c>
      <c r="AL14" s="14">
        <f>VLOOKUP($A14,'Nagradna igra-posiljke 2018'!$A$3:$CF$200,37,FALSE)</f>
        <v>1024</v>
      </c>
      <c r="AM14" s="45">
        <f>VLOOKUP($A14,'Nagradna igra-posiljke 2018'!$A$3:$CF$200,38,FALSE)</f>
        <v>1267</v>
      </c>
      <c r="AN14" s="45">
        <f>VLOOKUP($A14,'Nagradna igra-posiljke 2018'!$A$3:$CF$200,39,FALSE)</f>
        <v>951</v>
      </c>
      <c r="AO14" s="14">
        <f>VLOOKUP($A14,'Nagradna igra-posiljke 2018'!$A$3:$CF$200,40,FALSE)</f>
        <v>946</v>
      </c>
      <c r="AP14" s="14">
        <f>VLOOKUP($A14,'Nagradna igra-posiljke 2018'!$A$3:$CF$200,41,FALSE)</f>
        <v>224</v>
      </c>
      <c r="AQ14" s="14">
        <f>VLOOKUP($A14,'Nagradna igra-posiljke 2018'!$A$3:$CF$200,42,FALSE)</f>
        <v>1004</v>
      </c>
      <c r="AR14" s="14">
        <f>VLOOKUP($A14,'Nagradna igra-posiljke 2018'!$A$3:$CF$200,43,FALSE)</f>
        <v>1527</v>
      </c>
      <c r="AS14" s="14">
        <f>VLOOKUP($A14,'Nagradna igra-posiljke 2018'!$A$3:$CF$200,44,FALSE)</f>
        <v>1384</v>
      </c>
      <c r="AT14" s="14">
        <f>VLOOKUP($A14,'Nagradna igra-posiljke 2018'!$A$3:$CF$200,45,FALSE)</f>
        <v>1653</v>
      </c>
      <c r="AU14" s="14">
        <f>VLOOKUP($A14,'Nagradna igra-posiljke 2018'!$A$3:$CF$200,46,FALSE)</f>
        <v>1274</v>
      </c>
      <c r="AV14" s="14">
        <f>VLOOKUP($A14,'Nagradna igra-posiljke 2018'!$A$3:$CF$200,47,FALSE)</f>
        <v>166</v>
      </c>
      <c r="AW14" s="14">
        <f>VLOOKUP($A14,'Nagradna igra-posiljke 2018'!$A$3:$CF$200,48,FALSE)</f>
        <v>917</v>
      </c>
      <c r="AX14" s="14">
        <f>VLOOKUP($A14,'Nagradna igra-posiljke 2018'!$A$3:$CF$200,49,FALSE)</f>
        <v>1587</v>
      </c>
      <c r="AY14" s="14">
        <f>VLOOKUP($A14,'Nagradna igra-posiljke 2018'!$A$3:$CF$200,50,FALSE)</f>
        <v>1675</v>
      </c>
      <c r="AZ14" s="14">
        <f>VLOOKUP($A14,'Nagradna igra-posiljke 2018'!$A$3:$CF$200,51,FALSE)</f>
        <v>1973</v>
      </c>
      <c r="BA14" s="14">
        <f>VLOOKUP($A14,'Nagradna igra-posiljke 2018'!$A$3:$CF$200,52,FALSE)</f>
        <v>1177</v>
      </c>
      <c r="BB14" s="14">
        <f>VLOOKUP($A14,'Nagradna igra-posiljke 2018'!$A$3:$CF$200,53,FALSE)</f>
        <v>211</v>
      </c>
      <c r="BC14" s="14">
        <f>VLOOKUP($A14,'Nagradna igra-posiljke 2018'!$A$3:$CF$200,54,FALSE)</f>
        <v>683</v>
      </c>
      <c r="BD14" s="14">
        <f>VLOOKUP($A14,'Nagradna igra-posiljke 2018'!$A$3:$CF$200,55,FALSE)</f>
        <v>0</v>
      </c>
      <c r="BE14" s="14">
        <f>VLOOKUP($A14,'Nagradna igra-posiljke 2018'!$A$3:$CF$200,56,FALSE)</f>
        <v>0</v>
      </c>
      <c r="BF14" s="14">
        <f>VLOOKUP($A14,'Nagradna igra-posiljke 2018'!$A$3:$CF$200,57,FALSE)</f>
        <v>0</v>
      </c>
      <c r="BG14" s="14">
        <f>VLOOKUP($A14,'Nagradna igra-posiljke 2018'!$A$3:$CF$200,58,FALSE)</f>
        <v>0</v>
      </c>
      <c r="BH14" s="14">
        <f>VLOOKUP($A14,'Nagradna igra-posiljke 2018'!$A$3:$CF$200,59,FALSE)</f>
        <v>0</v>
      </c>
      <c r="BI14" s="14">
        <f>VLOOKUP($A14,'Nagradna igra-posiljke 2018'!$A$3:$CF$200,60,FALSE)</f>
        <v>0</v>
      </c>
      <c r="BJ14" s="14">
        <f>VLOOKUP($A14,'Nagradna igra-posiljke 2018'!$A$3:$CF$200,61,FALSE)</f>
        <v>0</v>
      </c>
      <c r="BK14" s="14">
        <f>VLOOKUP($A14,'Nagradna igra-posiljke 2018'!$A$3:$CF$200,62,FALSE)</f>
        <v>0</v>
      </c>
      <c r="BL14" s="14">
        <f>VLOOKUP($A14,'Nagradna igra-posiljke 2018'!$A$3:$CF$200,63,FALSE)</f>
        <v>0</v>
      </c>
      <c r="BM14" s="14">
        <f>VLOOKUP($A14,'Nagradna igra-posiljke 2018'!$A$3:$CF$200,64,FALSE)</f>
        <v>0</v>
      </c>
      <c r="BN14" s="14">
        <f>VLOOKUP($A14,'Nagradna igra-posiljke 2018'!$A$3:$CF$200,65,FALSE)</f>
        <v>0</v>
      </c>
      <c r="BO14" s="14">
        <f>VLOOKUP($A14,'Nagradna igra-posiljke 2018'!$A$3:$CF$200,66,FALSE)</f>
        <v>0</v>
      </c>
      <c r="BP14" s="14">
        <f>VLOOKUP($A14,'Nagradna igra-posiljke 2018'!$A$3:$CF$200,67,FALSE)</f>
        <v>0</v>
      </c>
      <c r="BQ14" s="14">
        <f>VLOOKUP($A14,'Nagradna igra-posiljke 2018'!$A$3:$CF$200,68,FALSE)</f>
        <v>0</v>
      </c>
      <c r="BR14" s="14">
        <f>VLOOKUP($A14,'Nagradna igra-posiljke 2018'!$A$3:$CF$200,69,FALSE)</f>
        <v>0</v>
      </c>
      <c r="BS14" s="14">
        <f>VLOOKUP($A14,'Nagradna igra-posiljke 2018'!$A$3:$CF$200,70,FALSE)</f>
        <v>0</v>
      </c>
      <c r="BT14" s="14">
        <f>VLOOKUP($A14,'Nagradna igra-posiljke 2018'!$A$3:$CF$200,71,FALSE)</f>
        <v>0</v>
      </c>
      <c r="BU14" s="14">
        <f>VLOOKUP($A14,'Nagradna igra-posiljke 2018'!$A$3:$CF$200,72,FALSE)</f>
        <v>0</v>
      </c>
      <c r="BV14" s="14">
        <f>VLOOKUP($A14,'Nagradna igra-posiljke 2018'!$A$3:$CF$200,73,FALSE)</f>
        <v>0</v>
      </c>
      <c r="BW14" s="14">
        <f>VLOOKUP($A14,'Nagradna igra-posiljke 2018'!$A$3:$CF$200,74,FALSE)</f>
        <v>0</v>
      </c>
      <c r="BX14" s="14">
        <f>VLOOKUP($A14,'Nagradna igra-posiljke 2018'!$A$3:$CF$200,75,FALSE)</f>
        <v>0</v>
      </c>
      <c r="BY14" s="14">
        <f>VLOOKUP($A14,'Nagradna igra-posiljke 2018'!$A$3:$CF$200,76,FALSE)</f>
        <v>0</v>
      </c>
      <c r="BZ14" s="14">
        <f>VLOOKUP($A14,'Nagradna igra-posiljke 2018'!$A$3:$CF$200,77,FALSE)</f>
        <v>0</v>
      </c>
      <c r="CA14" s="14">
        <f>VLOOKUP($A14,'Nagradna igra-posiljke 2018'!$A$3:$CF$200,78,FALSE)</f>
        <v>0</v>
      </c>
      <c r="CB14" s="14">
        <f>VLOOKUP($A14,'Nagradna igra-posiljke 2018'!$A$3:$CF$200,79,FALSE)</f>
        <v>0</v>
      </c>
      <c r="CC14" s="14">
        <f>VLOOKUP($A14,'Nagradna igra-posiljke 2018'!$A$3:$CF$200,80,FALSE)</f>
        <v>0</v>
      </c>
      <c r="CD14" s="14">
        <f>VLOOKUP($A14,'Nagradna igra-posiljke 2018'!$A$3:$CF$200,81,FALSE)</f>
        <v>0</v>
      </c>
      <c r="CE14" s="14">
        <f>VLOOKUP($A14,'Nagradna igra-posiljke 2018'!$A$3:$CF$200,82,FALSE)</f>
        <v>0</v>
      </c>
      <c r="CF14" s="14">
        <f>VLOOKUP($A14,'Nagradna igra-posiljke 2018'!$A$3:$CF$200,83,FALSE)</f>
        <v>0</v>
      </c>
      <c r="CG14" s="14">
        <f>VLOOKUP($A14,'Nagradna igra-posiljke 2018'!$A$3:$CF$200,84,FALSE)</f>
        <v>0</v>
      </c>
    </row>
    <row r="15" spans="1:85" s="1" customFormat="1" ht="15">
      <c r="A15" s="50">
        <v>70394</v>
      </c>
      <c r="B15" s="14" t="s">
        <v>75</v>
      </c>
      <c r="C15" s="14" t="s">
        <v>206</v>
      </c>
      <c r="D15" s="42">
        <v>16478</v>
      </c>
      <c r="E15" s="42">
        <v>33086</v>
      </c>
      <c r="F15" s="46">
        <f>E15/E$1</f>
        <v>0.71774735883029261</v>
      </c>
      <c r="G15" s="47">
        <f>D15*F15</f>
        <v>11827.040978805562</v>
      </c>
      <c r="H15" s="46">
        <f>+J15/D15</f>
        <v>8.0895739774244451</v>
      </c>
      <c r="I15" s="49">
        <f>+H15/F15</f>
        <v>11.270781951197929</v>
      </c>
      <c r="J15" s="44">
        <f>10*K15</f>
        <v>133300</v>
      </c>
      <c r="K15" s="44">
        <f>+SUM(L15:CG15)</f>
        <v>13330</v>
      </c>
      <c r="L15" s="31">
        <f>VLOOKUP(A15,'Nagradna igra-posiljke 2018'!$A$3:$W$200,11,FALSE)</f>
        <v>0</v>
      </c>
      <c r="M15" s="31">
        <f>VLOOKUP(A15,'Nagradna igra-posiljke 2018'!$A$3:$W$200,12,FALSE)</f>
        <v>2</v>
      </c>
      <c r="N15" s="31">
        <f>VLOOKUP(A15,'Nagradna igra-posiljke 2018'!$A$3:$W$200,13,FALSE)</f>
        <v>0</v>
      </c>
      <c r="O15" s="31">
        <f>VLOOKUP(A15,'Nagradna igra-posiljke 2018'!$A$3:$W$200,14,FALSE)</f>
        <v>7</v>
      </c>
      <c r="P15" s="31">
        <f>VLOOKUP(A15,'Nagradna igra-posiljke 2018'!$A$3:$W$200,15,FALSE)</f>
        <v>2</v>
      </c>
      <c r="Q15" s="31">
        <f>VLOOKUP(A15,'Nagradna igra-posiljke 2018'!$A$3:$W$200,16,FALSE)</f>
        <v>2</v>
      </c>
      <c r="R15" s="31">
        <f>VLOOKUP(A15,'Nagradna igra-posiljke 2018'!$A$3:$W$200,17,FALSE)</f>
        <v>13</v>
      </c>
      <c r="S15" s="31">
        <f>VLOOKUP(A15,'Nagradna igra-posiljke 2018'!$A$3:$W$200,18,FALSE)</f>
        <v>35</v>
      </c>
      <c r="T15" s="31">
        <f>VLOOKUP(A15,'Nagradna igra-posiljke 2018'!$A$3:$W$200,19,FALSE)</f>
        <v>14</v>
      </c>
      <c r="U15" s="31">
        <f>VLOOKUP(A15,'Nagradna igra-posiljke 2018'!$A$3:$W$200,20,FALSE)</f>
        <v>99</v>
      </c>
      <c r="V15" s="31">
        <f>VLOOKUP(A15,'Nagradna igra-posiljke 2018'!$A$3:$W$200,21,FALSE)</f>
        <v>128</v>
      </c>
      <c r="W15" s="31">
        <f>VLOOKUP(A15,'Nagradna igra-posiljke 2018'!$A$3:$W$200,22,FALSE)</f>
        <v>73</v>
      </c>
      <c r="X15" s="31">
        <f>VLOOKUP(A15,'Nagradna igra-posiljke 2018'!$A$3:$W$200,23,FALSE)</f>
        <v>78</v>
      </c>
      <c r="Y15" s="31">
        <f>VLOOKUP(A15,'Nagradna igra-posiljke 2018'!$A$3:$CF$200,24,FALSE)</f>
        <v>279</v>
      </c>
      <c r="Z15" s="31">
        <f>VLOOKUP(A15,'Nagradna igra-posiljke 2018'!$A$3:$CF$200,25,FALSE)</f>
        <v>237</v>
      </c>
      <c r="AA15" s="31">
        <f>VLOOKUP(A15,'Nagradna igra-posiljke 2018'!$A$3:$CF$200,26,FALSE)</f>
        <v>265</v>
      </c>
      <c r="AB15" s="31">
        <f>VLOOKUP(A15,'Nagradna igra-posiljke 2018'!$A$3:$CF$200,27,FALSE)</f>
        <v>286</v>
      </c>
      <c r="AC15" s="31">
        <f>VLOOKUP(A15,'Nagradna igra-posiljke 2018'!$A$3:$CF$200,28,FALSE)</f>
        <v>298</v>
      </c>
      <c r="AD15" s="31">
        <f>VLOOKUP(A15,'Nagradna igra-posiljke 2018'!$A$3:$CF$200,29,FALSE)</f>
        <v>173</v>
      </c>
      <c r="AE15" s="31">
        <f>VLOOKUP(A15,'Nagradna igra-posiljke 2018'!$A$3:$CF$200,30,FALSE)</f>
        <v>852</v>
      </c>
      <c r="AF15" s="31">
        <f>VLOOKUP(A15,'Nagradna igra-posiljke 2018'!$A$3:$CF$200,31,FALSE)</f>
        <v>551</v>
      </c>
      <c r="AG15" s="31">
        <f>VLOOKUP($A15,'Nagradna igra-posiljke 2018'!$A$3:$CF$200,32,FALSE)</f>
        <v>694</v>
      </c>
      <c r="AH15" s="14">
        <f>VLOOKUP($A15,'Nagradna igra-posiljke 2018'!$A$3:$CF$200,33,FALSE)</f>
        <v>496</v>
      </c>
      <c r="AI15" s="14">
        <f>VLOOKUP($A15,'Nagradna igra-posiljke 2018'!$A$3:$CF$200,34,FALSE)</f>
        <v>444</v>
      </c>
      <c r="AJ15" s="14">
        <f>VLOOKUP($A15,'Nagradna igra-posiljke 2018'!$A$3:$CF$200,35,FALSE)</f>
        <v>30</v>
      </c>
      <c r="AK15" s="14">
        <f>VLOOKUP($A15,'Nagradna igra-posiljke 2018'!$A$3:$CF$200,36,FALSE)</f>
        <v>302</v>
      </c>
      <c r="AL15" s="14">
        <f>VLOOKUP($A15,'Nagradna igra-posiljke 2018'!$A$3:$CF$200,37,FALSE)</f>
        <v>391</v>
      </c>
      <c r="AM15" s="45">
        <f>VLOOKUP($A15,'Nagradna igra-posiljke 2018'!$A$3:$CF$200,38,FALSE)</f>
        <v>310</v>
      </c>
      <c r="AN15" s="45">
        <f>VLOOKUP($A15,'Nagradna igra-posiljke 2018'!$A$3:$CF$200,39,FALSE)</f>
        <v>350</v>
      </c>
      <c r="AO15" s="14">
        <f>VLOOKUP($A15,'Nagradna igra-posiljke 2018'!$A$3:$CF$200,40,FALSE)</f>
        <v>571</v>
      </c>
      <c r="AP15" s="14">
        <f>VLOOKUP($A15,'Nagradna igra-posiljke 2018'!$A$3:$CF$200,41,FALSE)</f>
        <v>71</v>
      </c>
      <c r="AQ15" s="14">
        <f>VLOOKUP($A15,'Nagradna igra-posiljke 2018'!$A$3:$CF$200,42,FALSE)</f>
        <v>392</v>
      </c>
      <c r="AR15" s="14">
        <f>VLOOKUP($A15,'Nagradna igra-posiljke 2018'!$A$3:$CF$200,43,FALSE)</f>
        <v>504</v>
      </c>
      <c r="AS15" s="14">
        <f>VLOOKUP($A15,'Nagradna igra-posiljke 2018'!$A$3:$CF$200,44,FALSE)</f>
        <v>545</v>
      </c>
      <c r="AT15" s="14">
        <f>VLOOKUP($A15,'Nagradna igra-posiljke 2018'!$A$3:$CF$200,45,FALSE)</f>
        <v>892</v>
      </c>
      <c r="AU15" s="14">
        <f>VLOOKUP($A15,'Nagradna igra-posiljke 2018'!$A$3:$CF$200,46,FALSE)</f>
        <v>623</v>
      </c>
      <c r="AV15" s="14">
        <f>VLOOKUP($A15,'Nagradna igra-posiljke 2018'!$A$3:$CF$200,47,FALSE)</f>
        <v>125</v>
      </c>
      <c r="AW15" s="14">
        <f>VLOOKUP($A15,'Nagradna igra-posiljke 2018'!$A$3:$CF$200,48,FALSE)</f>
        <v>367</v>
      </c>
      <c r="AX15" s="14">
        <f>VLOOKUP($A15,'Nagradna igra-posiljke 2018'!$A$3:$CF$200,49,FALSE)</f>
        <v>498</v>
      </c>
      <c r="AY15" s="14">
        <f>VLOOKUP($A15,'Nagradna igra-posiljke 2018'!$A$3:$CF$200,50,FALSE)</f>
        <v>631</v>
      </c>
      <c r="AZ15" s="14">
        <f>VLOOKUP($A15,'Nagradna igra-posiljke 2018'!$A$3:$CF$200,51,FALSE)</f>
        <v>762</v>
      </c>
      <c r="BA15" s="14">
        <f>VLOOKUP($A15,'Nagradna igra-posiljke 2018'!$A$3:$CF$200,52,FALSE)</f>
        <v>635</v>
      </c>
      <c r="BB15" s="14">
        <f>VLOOKUP($A15,'Nagradna igra-posiljke 2018'!$A$3:$CF$200,53,FALSE)</f>
        <v>103</v>
      </c>
      <c r="BC15" s="14">
        <f>VLOOKUP($A15,'Nagradna igra-posiljke 2018'!$A$3:$CF$200,54,FALSE)</f>
        <v>200</v>
      </c>
      <c r="BD15" s="14">
        <f>VLOOKUP($A15,'Nagradna igra-posiljke 2018'!$A$3:$CF$200,55,FALSE)</f>
        <v>0</v>
      </c>
      <c r="BE15" s="14">
        <f>VLOOKUP($A15,'Nagradna igra-posiljke 2018'!$A$3:$CF$200,56,FALSE)</f>
        <v>0</v>
      </c>
      <c r="BF15" s="14">
        <f>VLOOKUP($A15,'Nagradna igra-posiljke 2018'!$A$3:$CF$200,57,FALSE)</f>
        <v>0</v>
      </c>
      <c r="BG15" s="14">
        <f>VLOOKUP($A15,'Nagradna igra-posiljke 2018'!$A$3:$CF$200,58,FALSE)</f>
        <v>0</v>
      </c>
      <c r="BH15" s="14">
        <f>VLOOKUP($A15,'Nagradna igra-posiljke 2018'!$A$3:$CF$200,59,FALSE)</f>
        <v>0</v>
      </c>
      <c r="BI15" s="14">
        <f>VLOOKUP($A15,'Nagradna igra-posiljke 2018'!$A$3:$CF$200,60,FALSE)</f>
        <v>0</v>
      </c>
      <c r="BJ15" s="14">
        <f>VLOOKUP($A15,'Nagradna igra-posiljke 2018'!$A$3:$CF$200,61,FALSE)</f>
        <v>0</v>
      </c>
      <c r="BK15" s="14">
        <f>VLOOKUP($A15,'Nagradna igra-posiljke 2018'!$A$3:$CF$200,62,FALSE)</f>
        <v>0</v>
      </c>
      <c r="BL15" s="14">
        <f>VLOOKUP($A15,'Nagradna igra-posiljke 2018'!$A$3:$CF$200,63,FALSE)</f>
        <v>0</v>
      </c>
      <c r="BM15" s="14">
        <f>VLOOKUP($A15,'Nagradna igra-posiljke 2018'!$A$3:$CF$200,64,FALSE)</f>
        <v>0</v>
      </c>
      <c r="BN15" s="14">
        <f>VLOOKUP($A15,'Nagradna igra-posiljke 2018'!$A$3:$CF$200,65,FALSE)</f>
        <v>0</v>
      </c>
      <c r="BO15" s="14">
        <f>VLOOKUP($A15,'Nagradna igra-posiljke 2018'!$A$3:$CF$200,66,FALSE)</f>
        <v>0</v>
      </c>
      <c r="BP15" s="14">
        <f>VLOOKUP($A15,'Nagradna igra-posiljke 2018'!$A$3:$CF$200,67,FALSE)</f>
        <v>0</v>
      </c>
      <c r="BQ15" s="14">
        <f>VLOOKUP($A15,'Nagradna igra-posiljke 2018'!$A$3:$CF$200,68,FALSE)</f>
        <v>0</v>
      </c>
      <c r="BR15" s="14">
        <f>VLOOKUP($A15,'Nagradna igra-posiljke 2018'!$A$3:$CF$200,69,FALSE)</f>
        <v>0</v>
      </c>
      <c r="BS15" s="14">
        <f>VLOOKUP($A15,'Nagradna igra-posiljke 2018'!$A$3:$CF$200,70,FALSE)</f>
        <v>0</v>
      </c>
      <c r="BT15" s="14">
        <f>VLOOKUP($A15,'Nagradna igra-posiljke 2018'!$A$3:$CF$200,71,FALSE)</f>
        <v>0</v>
      </c>
      <c r="BU15" s="14">
        <f>VLOOKUP($A15,'Nagradna igra-posiljke 2018'!$A$3:$CF$200,72,FALSE)</f>
        <v>0</v>
      </c>
      <c r="BV15" s="14">
        <f>VLOOKUP($A15,'Nagradna igra-posiljke 2018'!$A$3:$CF$200,73,FALSE)</f>
        <v>0</v>
      </c>
      <c r="BW15" s="14">
        <f>VLOOKUP($A15,'Nagradna igra-posiljke 2018'!$A$3:$CF$200,74,FALSE)</f>
        <v>0</v>
      </c>
      <c r="BX15" s="14">
        <f>VLOOKUP($A15,'Nagradna igra-posiljke 2018'!$A$3:$CF$200,75,FALSE)</f>
        <v>0</v>
      </c>
      <c r="BY15" s="14">
        <f>VLOOKUP($A15,'Nagradna igra-posiljke 2018'!$A$3:$CF$200,76,FALSE)</f>
        <v>0</v>
      </c>
      <c r="BZ15" s="14">
        <f>VLOOKUP($A15,'Nagradna igra-posiljke 2018'!$A$3:$CF$200,77,FALSE)</f>
        <v>0</v>
      </c>
      <c r="CA15" s="14">
        <f>VLOOKUP($A15,'Nagradna igra-posiljke 2018'!$A$3:$CF$200,78,FALSE)</f>
        <v>0</v>
      </c>
      <c r="CB15" s="14">
        <f>VLOOKUP($A15,'Nagradna igra-posiljke 2018'!$A$3:$CF$200,79,FALSE)</f>
        <v>0</v>
      </c>
      <c r="CC15" s="14">
        <f>VLOOKUP($A15,'Nagradna igra-posiljke 2018'!$A$3:$CF$200,80,FALSE)</f>
        <v>0</v>
      </c>
      <c r="CD15" s="14">
        <f>VLOOKUP($A15,'Nagradna igra-posiljke 2018'!$A$3:$CF$200,81,FALSE)</f>
        <v>0</v>
      </c>
      <c r="CE15" s="14">
        <f>VLOOKUP($A15,'Nagradna igra-posiljke 2018'!$A$3:$CF$200,82,FALSE)</f>
        <v>0</v>
      </c>
      <c r="CF15" s="14">
        <f>VLOOKUP($A15,'Nagradna igra-posiljke 2018'!$A$3:$CF$200,83,FALSE)</f>
        <v>0</v>
      </c>
      <c r="CG15" s="14">
        <f>VLOOKUP($A15,'Nagradna igra-posiljke 2018'!$A$3:$CF$200,84,FALSE)</f>
        <v>0</v>
      </c>
    </row>
    <row r="16" spans="1:85" s="1" customFormat="1" ht="15">
      <c r="A16" s="50">
        <v>71200</v>
      </c>
      <c r="B16" s="14" t="s">
        <v>58</v>
      </c>
      <c r="C16" s="14" t="s">
        <v>206</v>
      </c>
      <c r="D16" s="42">
        <v>28951</v>
      </c>
      <c r="E16" s="42">
        <v>36008</v>
      </c>
      <c r="F16" s="46">
        <f>E16/E$1</f>
        <v>0.78113543180684208</v>
      </c>
      <c r="G16" s="47">
        <f>D16*F16</f>
        <v>22614.651886239884</v>
      </c>
      <c r="H16" s="46">
        <f>+J16/D16</f>
        <v>8.7530655245069262</v>
      </c>
      <c r="I16" s="49">
        <f>+H16/F16</f>
        <v>11.205567137391574</v>
      </c>
      <c r="J16" s="44">
        <f>10*K16</f>
        <v>253410</v>
      </c>
      <c r="K16" s="44">
        <f>+SUM(L16:CG16)</f>
        <v>25341</v>
      </c>
      <c r="L16" s="31">
        <f>VLOOKUP(A16,'Nagradna igra-posiljke 2018'!$A$3:$W$200,11,FALSE)</f>
        <v>0</v>
      </c>
      <c r="M16" s="31">
        <f>VLOOKUP(A16,'Nagradna igra-posiljke 2018'!$A$3:$W$200,12,FALSE)</f>
        <v>6</v>
      </c>
      <c r="N16" s="31">
        <f>VLOOKUP(A16,'Nagradna igra-posiljke 2018'!$A$3:$W$200,13,FALSE)</f>
        <v>7</v>
      </c>
      <c r="O16" s="31">
        <f>VLOOKUP(A16,'Nagradna igra-posiljke 2018'!$A$3:$W$200,14,FALSE)</f>
        <v>24</v>
      </c>
      <c r="P16" s="31">
        <f>VLOOKUP(A16,'Nagradna igra-posiljke 2018'!$A$3:$W$200,15,FALSE)</f>
        <v>52</v>
      </c>
      <c r="Q16" s="31">
        <f>VLOOKUP(A16,'Nagradna igra-posiljke 2018'!$A$3:$W$200,16,FALSE)</f>
        <v>29</v>
      </c>
      <c r="R16" s="31">
        <f>VLOOKUP(A16,'Nagradna igra-posiljke 2018'!$A$3:$W$200,17,FALSE)</f>
        <v>34</v>
      </c>
      <c r="S16" s="31">
        <f>VLOOKUP(A16,'Nagradna igra-posiljke 2018'!$A$3:$W$200,18,FALSE)</f>
        <v>64</v>
      </c>
      <c r="T16" s="31">
        <f>VLOOKUP(A16,'Nagradna igra-posiljke 2018'!$A$3:$W$200,19,FALSE)</f>
        <v>32</v>
      </c>
      <c r="U16" s="31">
        <f>VLOOKUP(A16,'Nagradna igra-posiljke 2018'!$A$3:$W$200,20,FALSE)</f>
        <v>148</v>
      </c>
      <c r="V16" s="31">
        <f>VLOOKUP(A16,'Nagradna igra-posiljke 2018'!$A$3:$W$200,21,FALSE)</f>
        <v>152</v>
      </c>
      <c r="W16" s="31">
        <f>VLOOKUP(A16,'Nagradna igra-posiljke 2018'!$A$3:$W$200,22,FALSE)</f>
        <v>184</v>
      </c>
      <c r="X16" s="31">
        <f>VLOOKUP(A16,'Nagradna igra-posiljke 2018'!$A$3:$W$200,23,FALSE)</f>
        <v>174</v>
      </c>
      <c r="Y16" s="31">
        <f>VLOOKUP(A16,'Nagradna igra-posiljke 2018'!$A$3:$CF$200,24,FALSE)</f>
        <v>466</v>
      </c>
      <c r="Z16" s="31">
        <f>VLOOKUP(A16,'Nagradna igra-posiljke 2018'!$A$3:$CF$200,25,FALSE)</f>
        <v>551</v>
      </c>
      <c r="AA16" s="31">
        <f>VLOOKUP(A16,'Nagradna igra-posiljke 2018'!$A$3:$CF$200,26,FALSE)</f>
        <v>491</v>
      </c>
      <c r="AB16" s="31">
        <f>VLOOKUP(A16,'Nagradna igra-posiljke 2018'!$A$3:$CF$200,27,FALSE)</f>
        <v>501</v>
      </c>
      <c r="AC16" s="31">
        <f>VLOOKUP(A16,'Nagradna igra-posiljke 2018'!$A$3:$CF$200,28,FALSE)</f>
        <v>683</v>
      </c>
      <c r="AD16" s="31">
        <f>VLOOKUP(A16,'Nagradna igra-posiljke 2018'!$A$3:$CF$200,29,FALSE)</f>
        <v>356</v>
      </c>
      <c r="AE16" s="31">
        <f>VLOOKUP(A16,'Nagradna igra-posiljke 2018'!$A$3:$CF$200,30,FALSE)</f>
        <v>1092</v>
      </c>
      <c r="AF16" s="31">
        <f>VLOOKUP(A16,'Nagradna igra-posiljke 2018'!$A$3:$CF$200,31,FALSE)</f>
        <v>1042</v>
      </c>
      <c r="AG16" s="31">
        <f>VLOOKUP($A16,'Nagradna igra-posiljke 2018'!$A$3:$CF$200,32,FALSE)</f>
        <v>1080</v>
      </c>
      <c r="AH16" s="14">
        <f>VLOOKUP($A16,'Nagradna igra-posiljke 2018'!$A$3:$CF$200,33,FALSE)</f>
        <v>857</v>
      </c>
      <c r="AI16" s="14">
        <f>VLOOKUP($A16,'Nagradna igra-posiljke 2018'!$A$3:$CF$200,34,FALSE)</f>
        <v>629</v>
      </c>
      <c r="AJ16" s="14">
        <f>VLOOKUP($A16,'Nagradna igra-posiljke 2018'!$A$3:$CF$200,35,FALSE)</f>
        <v>139</v>
      </c>
      <c r="AK16" s="14">
        <f>VLOOKUP($A16,'Nagradna igra-posiljke 2018'!$A$3:$CF$200,36,FALSE)</f>
        <v>555</v>
      </c>
      <c r="AL16" s="14">
        <f>VLOOKUP($A16,'Nagradna igra-posiljke 2018'!$A$3:$CF$200,37,FALSE)</f>
        <v>636</v>
      </c>
      <c r="AM16" s="45">
        <f>VLOOKUP($A16,'Nagradna igra-posiljke 2018'!$A$3:$CF$200,38,FALSE)</f>
        <v>892</v>
      </c>
      <c r="AN16" s="45">
        <f>VLOOKUP($A16,'Nagradna igra-posiljke 2018'!$A$3:$CF$200,39,FALSE)</f>
        <v>967</v>
      </c>
      <c r="AO16" s="14">
        <f>VLOOKUP($A16,'Nagradna igra-posiljke 2018'!$A$3:$CF$200,40,FALSE)</f>
        <v>859</v>
      </c>
      <c r="AP16" s="14">
        <f>VLOOKUP($A16,'Nagradna igra-posiljke 2018'!$A$3:$CF$200,41,FALSE)</f>
        <v>269</v>
      </c>
      <c r="AQ16" s="14">
        <f>VLOOKUP($A16,'Nagradna igra-posiljke 2018'!$A$3:$CF$200,42,FALSE)</f>
        <v>809</v>
      </c>
      <c r="AR16" s="14">
        <f>VLOOKUP($A16,'Nagradna igra-posiljke 2018'!$A$3:$CF$200,43,FALSE)</f>
        <v>1076</v>
      </c>
      <c r="AS16" s="14">
        <f>VLOOKUP($A16,'Nagradna igra-posiljke 2018'!$A$3:$CF$200,44,FALSE)</f>
        <v>1170</v>
      </c>
      <c r="AT16" s="14">
        <f>VLOOKUP($A16,'Nagradna igra-posiljke 2018'!$A$3:$CF$200,45,FALSE)</f>
        <v>1501</v>
      </c>
      <c r="AU16" s="14">
        <f>VLOOKUP($A16,'Nagradna igra-posiljke 2018'!$A$3:$CF$200,46,FALSE)</f>
        <v>1051</v>
      </c>
      <c r="AV16" s="14">
        <f>VLOOKUP($A16,'Nagradna igra-posiljke 2018'!$A$3:$CF$200,47,FALSE)</f>
        <v>181</v>
      </c>
      <c r="AW16" s="14">
        <f>VLOOKUP($A16,'Nagradna igra-posiljke 2018'!$A$3:$CF$200,48,FALSE)</f>
        <v>855</v>
      </c>
      <c r="AX16" s="14">
        <f>VLOOKUP($A16,'Nagradna igra-posiljke 2018'!$A$3:$CF$200,49,FALSE)</f>
        <v>988</v>
      </c>
      <c r="AY16" s="14">
        <f>VLOOKUP($A16,'Nagradna igra-posiljke 2018'!$A$3:$CF$200,50,FALSE)</f>
        <v>1131</v>
      </c>
      <c r="AZ16" s="14">
        <f>VLOOKUP($A16,'Nagradna igra-posiljke 2018'!$A$3:$CF$200,51,FALSE)</f>
        <v>1729</v>
      </c>
      <c r="BA16" s="14">
        <f>VLOOKUP($A16,'Nagradna igra-posiljke 2018'!$A$3:$CF$200,52,FALSE)</f>
        <v>1213</v>
      </c>
      <c r="BB16" s="14">
        <f>VLOOKUP($A16,'Nagradna igra-posiljke 2018'!$A$3:$CF$200,53,FALSE)</f>
        <v>188</v>
      </c>
      <c r="BC16" s="14">
        <f>VLOOKUP($A16,'Nagradna igra-posiljke 2018'!$A$3:$CF$200,54,FALSE)</f>
        <v>478</v>
      </c>
      <c r="BD16" s="14">
        <f>VLOOKUP($A16,'Nagradna igra-posiljke 2018'!$A$3:$CF$200,55,FALSE)</f>
        <v>0</v>
      </c>
      <c r="BE16" s="14">
        <f>VLOOKUP($A16,'Nagradna igra-posiljke 2018'!$A$3:$CF$200,56,FALSE)</f>
        <v>0</v>
      </c>
      <c r="BF16" s="14">
        <f>VLOOKUP($A16,'Nagradna igra-posiljke 2018'!$A$3:$CF$200,57,FALSE)</f>
        <v>0</v>
      </c>
      <c r="BG16" s="14">
        <f>VLOOKUP($A16,'Nagradna igra-posiljke 2018'!$A$3:$CF$200,58,FALSE)</f>
        <v>0</v>
      </c>
      <c r="BH16" s="14">
        <f>VLOOKUP($A16,'Nagradna igra-posiljke 2018'!$A$3:$CF$200,59,FALSE)</f>
        <v>0</v>
      </c>
      <c r="BI16" s="14">
        <f>VLOOKUP($A16,'Nagradna igra-posiljke 2018'!$A$3:$CF$200,60,FALSE)</f>
        <v>0</v>
      </c>
      <c r="BJ16" s="14">
        <f>VLOOKUP($A16,'Nagradna igra-posiljke 2018'!$A$3:$CF$200,61,FALSE)</f>
        <v>0</v>
      </c>
      <c r="BK16" s="14">
        <f>VLOOKUP($A16,'Nagradna igra-posiljke 2018'!$A$3:$CF$200,62,FALSE)</f>
        <v>0</v>
      </c>
      <c r="BL16" s="14">
        <f>VLOOKUP($A16,'Nagradna igra-posiljke 2018'!$A$3:$CF$200,63,FALSE)</f>
        <v>0</v>
      </c>
      <c r="BM16" s="14">
        <f>VLOOKUP($A16,'Nagradna igra-posiljke 2018'!$A$3:$CF$200,64,FALSE)</f>
        <v>0</v>
      </c>
      <c r="BN16" s="14">
        <f>VLOOKUP($A16,'Nagradna igra-posiljke 2018'!$A$3:$CF$200,65,FALSE)</f>
        <v>0</v>
      </c>
      <c r="BO16" s="14">
        <f>VLOOKUP($A16,'Nagradna igra-posiljke 2018'!$A$3:$CF$200,66,FALSE)</f>
        <v>0</v>
      </c>
      <c r="BP16" s="14">
        <f>VLOOKUP($A16,'Nagradna igra-posiljke 2018'!$A$3:$CF$200,67,FALSE)</f>
        <v>0</v>
      </c>
      <c r="BQ16" s="14">
        <f>VLOOKUP($A16,'Nagradna igra-posiljke 2018'!$A$3:$CF$200,68,FALSE)</f>
        <v>0</v>
      </c>
      <c r="BR16" s="14">
        <f>VLOOKUP($A16,'Nagradna igra-posiljke 2018'!$A$3:$CF$200,69,FALSE)</f>
        <v>0</v>
      </c>
      <c r="BS16" s="14">
        <f>VLOOKUP($A16,'Nagradna igra-posiljke 2018'!$A$3:$CF$200,70,FALSE)</f>
        <v>0</v>
      </c>
      <c r="BT16" s="14">
        <f>VLOOKUP($A16,'Nagradna igra-posiljke 2018'!$A$3:$CF$200,71,FALSE)</f>
        <v>0</v>
      </c>
      <c r="BU16" s="14">
        <f>VLOOKUP($A16,'Nagradna igra-posiljke 2018'!$A$3:$CF$200,72,FALSE)</f>
        <v>0</v>
      </c>
      <c r="BV16" s="14">
        <f>VLOOKUP($A16,'Nagradna igra-posiljke 2018'!$A$3:$CF$200,73,FALSE)</f>
        <v>0</v>
      </c>
      <c r="BW16" s="14">
        <f>VLOOKUP($A16,'Nagradna igra-posiljke 2018'!$A$3:$CF$200,74,FALSE)</f>
        <v>0</v>
      </c>
      <c r="BX16" s="14">
        <f>VLOOKUP($A16,'Nagradna igra-posiljke 2018'!$A$3:$CF$200,75,FALSE)</f>
        <v>0</v>
      </c>
      <c r="BY16" s="14">
        <f>VLOOKUP($A16,'Nagradna igra-posiljke 2018'!$A$3:$CF$200,76,FALSE)</f>
        <v>0</v>
      </c>
      <c r="BZ16" s="14">
        <f>VLOOKUP($A16,'Nagradna igra-posiljke 2018'!$A$3:$CF$200,77,FALSE)</f>
        <v>0</v>
      </c>
      <c r="CA16" s="14">
        <f>VLOOKUP($A16,'Nagradna igra-posiljke 2018'!$A$3:$CF$200,78,FALSE)</f>
        <v>0</v>
      </c>
      <c r="CB16" s="14">
        <f>VLOOKUP($A16,'Nagradna igra-posiljke 2018'!$A$3:$CF$200,79,FALSE)</f>
        <v>0</v>
      </c>
      <c r="CC16" s="14">
        <f>VLOOKUP($A16,'Nagradna igra-posiljke 2018'!$A$3:$CF$200,80,FALSE)</f>
        <v>0</v>
      </c>
      <c r="CD16" s="14">
        <f>VLOOKUP($A16,'Nagradna igra-posiljke 2018'!$A$3:$CF$200,81,FALSE)</f>
        <v>0</v>
      </c>
      <c r="CE16" s="14">
        <f>VLOOKUP($A16,'Nagradna igra-posiljke 2018'!$A$3:$CF$200,82,FALSE)</f>
        <v>0</v>
      </c>
      <c r="CF16" s="14">
        <f>VLOOKUP($A16,'Nagradna igra-posiljke 2018'!$A$3:$CF$200,83,FALSE)</f>
        <v>0</v>
      </c>
      <c r="CG16" s="14">
        <f>VLOOKUP($A16,'Nagradna igra-posiljke 2018'!$A$3:$CF$200,84,FALSE)</f>
        <v>0</v>
      </c>
    </row>
    <row r="17" spans="1:85" s="5" customFormat="1" ht="15">
      <c r="A17" s="50">
        <v>71170</v>
      </c>
      <c r="B17" s="14" t="s">
        <v>62</v>
      </c>
      <c r="C17" s="14" t="s">
        <v>206</v>
      </c>
      <c r="D17" s="42">
        <v>40145</v>
      </c>
      <c r="E17" s="42">
        <v>33683</v>
      </c>
      <c r="F17" s="46">
        <f>E17/E$1</f>
        <v>0.73069831008525499</v>
      </c>
      <c r="G17" s="47">
        <f>D17*F17</f>
        <v>29333.883658372561</v>
      </c>
      <c r="H17" s="46">
        <f>+J17/D17</f>
        <v>8.0154440154440163</v>
      </c>
      <c r="I17" s="49">
        <f>+H17/F17</f>
        <v>10.969566926340374</v>
      </c>
      <c r="J17" s="44">
        <f>10*K17</f>
        <v>321780</v>
      </c>
      <c r="K17" s="44">
        <f>+SUM(L17:CG17)</f>
        <v>32178</v>
      </c>
      <c r="L17" s="31">
        <f>VLOOKUP(A17,'Nagradna igra-posiljke 2018'!$A$3:$W$200,11,FALSE)</f>
        <v>0</v>
      </c>
      <c r="M17" s="31">
        <f>VLOOKUP(A17,'Nagradna igra-posiljke 2018'!$A$3:$W$200,12,FALSE)</f>
        <v>0</v>
      </c>
      <c r="N17" s="31">
        <f>VLOOKUP(A17,'Nagradna igra-posiljke 2018'!$A$3:$W$200,13,FALSE)</f>
        <v>5</v>
      </c>
      <c r="O17" s="31">
        <f>VLOOKUP(A17,'Nagradna igra-posiljke 2018'!$A$3:$W$200,14,FALSE)</f>
        <v>26</v>
      </c>
      <c r="P17" s="31">
        <f>VLOOKUP(A17,'Nagradna igra-posiljke 2018'!$A$3:$W$200,15,FALSE)</f>
        <v>21</v>
      </c>
      <c r="Q17" s="31">
        <f>VLOOKUP(A17,'Nagradna igra-posiljke 2018'!$A$3:$W$200,16,FALSE)</f>
        <v>32</v>
      </c>
      <c r="R17" s="31">
        <f>VLOOKUP(A17,'Nagradna igra-posiljke 2018'!$A$3:$W$200,17,FALSE)</f>
        <v>36</v>
      </c>
      <c r="S17" s="31">
        <f>VLOOKUP(A17,'Nagradna igra-posiljke 2018'!$A$3:$W$200,18,FALSE)</f>
        <v>71</v>
      </c>
      <c r="T17" s="31">
        <f>VLOOKUP(A17,'Nagradna igra-posiljke 2018'!$A$3:$W$200,19,FALSE)</f>
        <v>58</v>
      </c>
      <c r="U17" s="31">
        <f>VLOOKUP(A17,'Nagradna igra-posiljke 2018'!$A$3:$W$200,20,FALSE)</f>
        <v>317</v>
      </c>
      <c r="V17" s="31">
        <f>VLOOKUP(A17,'Nagradna igra-posiljke 2018'!$A$3:$W$200,21,FALSE)</f>
        <v>273</v>
      </c>
      <c r="W17" s="31">
        <f>VLOOKUP(A17,'Nagradna igra-posiljke 2018'!$A$3:$W$200,22,FALSE)</f>
        <v>258</v>
      </c>
      <c r="X17" s="31">
        <f>VLOOKUP(A17,'Nagradna igra-posiljke 2018'!$A$3:$W$200,23,FALSE)</f>
        <v>108</v>
      </c>
      <c r="Y17" s="31">
        <f>VLOOKUP(A17,'Nagradna igra-posiljke 2018'!$A$3:$CF$200,24,FALSE)</f>
        <v>900</v>
      </c>
      <c r="Z17" s="31">
        <f>VLOOKUP(A17,'Nagradna igra-posiljke 2018'!$A$3:$CF$200,25,FALSE)</f>
        <v>800</v>
      </c>
      <c r="AA17" s="31">
        <f>VLOOKUP(A17,'Nagradna igra-posiljke 2018'!$A$3:$CF$200,26,FALSE)</f>
        <v>635</v>
      </c>
      <c r="AB17" s="31">
        <f>VLOOKUP(A17,'Nagradna igra-posiljke 2018'!$A$3:$CF$200,27,FALSE)</f>
        <v>716</v>
      </c>
      <c r="AC17" s="31">
        <f>VLOOKUP(A17,'Nagradna igra-posiljke 2018'!$A$3:$CF$200,28,FALSE)</f>
        <v>994</v>
      </c>
      <c r="AD17" s="31">
        <f>VLOOKUP(A17,'Nagradna igra-posiljke 2018'!$A$3:$CF$200,29,FALSE)</f>
        <v>447</v>
      </c>
      <c r="AE17" s="31">
        <f>VLOOKUP(A17,'Nagradna igra-posiljke 2018'!$A$3:$CF$200,30,FALSE)</f>
        <v>1228</v>
      </c>
      <c r="AF17" s="31">
        <f>VLOOKUP(A17,'Nagradna igra-posiljke 2018'!$A$3:$CF$200,31,FALSE)</f>
        <v>1539</v>
      </c>
      <c r="AG17" s="31">
        <f>VLOOKUP($A17,'Nagradna igra-posiljke 2018'!$A$3:$CF$200,32,FALSE)</f>
        <v>1272</v>
      </c>
      <c r="AH17" s="14">
        <f>VLOOKUP($A17,'Nagradna igra-posiljke 2018'!$A$3:$CF$200,33,FALSE)</f>
        <v>1443</v>
      </c>
      <c r="AI17" s="14">
        <f>VLOOKUP($A17,'Nagradna igra-posiljke 2018'!$A$3:$CF$200,34,FALSE)</f>
        <v>863</v>
      </c>
      <c r="AJ17" s="14">
        <f>VLOOKUP($A17,'Nagradna igra-posiljke 2018'!$A$3:$CF$200,35,FALSE)</f>
        <v>158</v>
      </c>
      <c r="AK17" s="14">
        <f>VLOOKUP($A17,'Nagradna igra-posiljke 2018'!$A$3:$CF$200,36,FALSE)</f>
        <v>897</v>
      </c>
      <c r="AL17" s="14">
        <f>VLOOKUP($A17,'Nagradna igra-posiljke 2018'!$A$3:$CF$200,37,FALSE)</f>
        <v>1031</v>
      </c>
      <c r="AM17" s="45">
        <f>VLOOKUP($A17,'Nagradna igra-posiljke 2018'!$A$3:$CF$200,38,FALSE)</f>
        <v>1162</v>
      </c>
      <c r="AN17" s="45">
        <f>VLOOKUP($A17,'Nagradna igra-posiljke 2018'!$A$3:$CF$200,39,FALSE)</f>
        <v>1279</v>
      </c>
      <c r="AO17" s="14">
        <f>VLOOKUP($A17,'Nagradna igra-posiljke 2018'!$A$3:$CF$200,40,FALSE)</f>
        <v>1234</v>
      </c>
      <c r="AP17" s="14">
        <f>VLOOKUP($A17,'Nagradna igra-posiljke 2018'!$A$3:$CF$200,41,FALSE)</f>
        <v>203</v>
      </c>
      <c r="AQ17" s="14">
        <f>VLOOKUP($A17,'Nagradna igra-posiljke 2018'!$A$3:$CF$200,42,FALSE)</f>
        <v>941</v>
      </c>
      <c r="AR17" s="14">
        <f>VLOOKUP($A17,'Nagradna igra-posiljke 2018'!$A$3:$CF$200,43,FALSE)</f>
        <v>1322</v>
      </c>
      <c r="AS17" s="14">
        <f>VLOOKUP($A17,'Nagradna igra-posiljke 2018'!$A$3:$CF$200,44,FALSE)</f>
        <v>1585</v>
      </c>
      <c r="AT17" s="14">
        <f>VLOOKUP($A17,'Nagradna igra-posiljke 2018'!$A$3:$CF$200,45,FALSE)</f>
        <v>1749</v>
      </c>
      <c r="AU17" s="14">
        <f>VLOOKUP($A17,'Nagradna igra-posiljke 2018'!$A$3:$CF$200,46,FALSE)</f>
        <v>1063</v>
      </c>
      <c r="AV17" s="14">
        <f>VLOOKUP($A17,'Nagradna igra-posiljke 2018'!$A$3:$CF$200,47,FALSE)</f>
        <v>134</v>
      </c>
      <c r="AW17" s="14">
        <f>VLOOKUP($A17,'Nagradna igra-posiljke 2018'!$A$3:$CF$200,48,FALSE)</f>
        <v>970</v>
      </c>
      <c r="AX17" s="14">
        <f>VLOOKUP($A17,'Nagradna igra-posiljke 2018'!$A$3:$CF$200,49,FALSE)</f>
        <v>1345</v>
      </c>
      <c r="AY17" s="14">
        <f>VLOOKUP($A17,'Nagradna igra-posiljke 2018'!$A$3:$CF$200,50,FALSE)</f>
        <v>1594</v>
      </c>
      <c r="AZ17" s="14">
        <f>VLOOKUP($A17,'Nagradna igra-posiljke 2018'!$A$3:$CF$200,51,FALSE)</f>
        <v>1589</v>
      </c>
      <c r="BA17" s="14">
        <f>VLOOKUP($A17,'Nagradna igra-posiljke 2018'!$A$3:$CF$200,52,FALSE)</f>
        <v>1136</v>
      </c>
      <c r="BB17" s="14">
        <f>VLOOKUP($A17,'Nagradna igra-posiljke 2018'!$A$3:$CF$200,53,FALSE)</f>
        <v>181</v>
      </c>
      <c r="BC17" s="14">
        <f>VLOOKUP($A17,'Nagradna igra-posiljke 2018'!$A$3:$CF$200,54,FALSE)</f>
        <v>563</v>
      </c>
      <c r="BD17" s="14">
        <f>VLOOKUP($A17,'Nagradna igra-posiljke 2018'!$A$3:$CF$200,55,FALSE)</f>
        <v>0</v>
      </c>
      <c r="BE17" s="14">
        <f>VLOOKUP($A17,'Nagradna igra-posiljke 2018'!$A$3:$CF$200,56,FALSE)</f>
        <v>0</v>
      </c>
      <c r="BF17" s="14">
        <f>VLOOKUP($A17,'Nagradna igra-posiljke 2018'!$A$3:$CF$200,57,FALSE)</f>
        <v>0</v>
      </c>
      <c r="BG17" s="14">
        <f>VLOOKUP($A17,'Nagradna igra-posiljke 2018'!$A$3:$CF$200,58,FALSE)</f>
        <v>0</v>
      </c>
      <c r="BH17" s="14">
        <f>VLOOKUP($A17,'Nagradna igra-posiljke 2018'!$A$3:$CF$200,59,FALSE)</f>
        <v>0</v>
      </c>
      <c r="BI17" s="14">
        <f>VLOOKUP($A17,'Nagradna igra-posiljke 2018'!$A$3:$CF$200,60,FALSE)</f>
        <v>0</v>
      </c>
      <c r="BJ17" s="14">
        <f>VLOOKUP($A17,'Nagradna igra-posiljke 2018'!$A$3:$CF$200,61,FALSE)</f>
        <v>0</v>
      </c>
      <c r="BK17" s="14">
        <f>VLOOKUP($A17,'Nagradna igra-posiljke 2018'!$A$3:$CF$200,62,FALSE)</f>
        <v>0</v>
      </c>
      <c r="BL17" s="14">
        <f>VLOOKUP($A17,'Nagradna igra-posiljke 2018'!$A$3:$CF$200,63,FALSE)</f>
        <v>0</v>
      </c>
      <c r="BM17" s="14">
        <f>VLOOKUP($A17,'Nagradna igra-posiljke 2018'!$A$3:$CF$200,64,FALSE)</f>
        <v>0</v>
      </c>
      <c r="BN17" s="14">
        <f>VLOOKUP($A17,'Nagradna igra-posiljke 2018'!$A$3:$CF$200,65,FALSE)</f>
        <v>0</v>
      </c>
      <c r="BO17" s="14">
        <f>VLOOKUP($A17,'Nagradna igra-posiljke 2018'!$A$3:$CF$200,66,FALSE)</f>
        <v>0</v>
      </c>
      <c r="BP17" s="14">
        <f>VLOOKUP($A17,'Nagradna igra-posiljke 2018'!$A$3:$CF$200,67,FALSE)</f>
        <v>0</v>
      </c>
      <c r="BQ17" s="14">
        <f>VLOOKUP($A17,'Nagradna igra-posiljke 2018'!$A$3:$CF$200,68,FALSE)</f>
        <v>0</v>
      </c>
      <c r="BR17" s="14">
        <f>VLOOKUP($A17,'Nagradna igra-posiljke 2018'!$A$3:$CF$200,69,FALSE)</f>
        <v>0</v>
      </c>
      <c r="BS17" s="14">
        <f>VLOOKUP($A17,'Nagradna igra-posiljke 2018'!$A$3:$CF$200,70,FALSE)</f>
        <v>0</v>
      </c>
      <c r="BT17" s="14">
        <f>VLOOKUP($A17,'Nagradna igra-posiljke 2018'!$A$3:$CF$200,71,FALSE)</f>
        <v>0</v>
      </c>
      <c r="BU17" s="14">
        <f>VLOOKUP($A17,'Nagradna igra-posiljke 2018'!$A$3:$CF$200,72,FALSE)</f>
        <v>0</v>
      </c>
      <c r="BV17" s="14">
        <f>VLOOKUP($A17,'Nagradna igra-posiljke 2018'!$A$3:$CF$200,73,FALSE)</f>
        <v>0</v>
      </c>
      <c r="BW17" s="14">
        <f>VLOOKUP($A17,'Nagradna igra-posiljke 2018'!$A$3:$CF$200,74,FALSE)</f>
        <v>0</v>
      </c>
      <c r="BX17" s="14">
        <f>VLOOKUP($A17,'Nagradna igra-posiljke 2018'!$A$3:$CF$200,75,FALSE)</f>
        <v>0</v>
      </c>
      <c r="BY17" s="14">
        <f>VLOOKUP($A17,'Nagradna igra-posiljke 2018'!$A$3:$CF$200,76,FALSE)</f>
        <v>0</v>
      </c>
      <c r="BZ17" s="14">
        <f>VLOOKUP($A17,'Nagradna igra-posiljke 2018'!$A$3:$CF$200,77,FALSE)</f>
        <v>0</v>
      </c>
      <c r="CA17" s="14">
        <f>VLOOKUP($A17,'Nagradna igra-posiljke 2018'!$A$3:$CF$200,78,FALSE)</f>
        <v>0</v>
      </c>
      <c r="CB17" s="14">
        <f>VLOOKUP($A17,'Nagradna igra-posiljke 2018'!$A$3:$CF$200,79,FALSE)</f>
        <v>0</v>
      </c>
      <c r="CC17" s="14">
        <f>VLOOKUP($A17,'Nagradna igra-posiljke 2018'!$A$3:$CF$200,80,FALSE)</f>
        <v>0</v>
      </c>
      <c r="CD17" s="14">
        <f>VLOOKUP($A17,'Nagradna igra-posiljke 2018'!$A$3:$CF$200,81,FALSE)</f>
        <v>0</v>
      </c>
      <c r="CE17" s="14">
        <f>VLOOKUP($A17,'Nagradna igra-posiljke 2018'!$A$3:$CF$200,82,FALSE)</f>
        <v>0</v>
      </c>
      <c r="CF17" s="14">
        <f>VLOOKUP($A17,'Nagradna igra-posiljke 2018'!$A$3:$CF$200,83,FALSE)</f>
        <v>0</v>
      </c>
      <c r="CG17" s="14">
        <f>VLOOKUP($A17,'Nagradna igra-posiljke 2018'!$A$3:$CF$200,84,FALSE)</f>
        <v>0</v>
      </c>
    </row>
    <row r="18" spans="1:85" s="1" customFormat="1" ht="13.5" customHeight="1">
      <c r="A18" s="50">
        <v>70971</v>
      </c>
      <c r="B18" s="14" t="s">
        <v>38</v>
      </c>
      <c r="C18" s="14" t="s">
        <v>206</v>
      </c>
      <c r="D18" s="42">
        <v>25171</v>
      </c>
      <c r="E18" s="42">
        <v>32379</v>
      </c>
      <c r="F18" s="46">
        <f>E18/E$1</f>
        <v>0.70241013514979278</v>
      </c>
      <c r="G18" s="47">
        <f>D18*F18</f>
        <v>17680.365511855434</v>
      </c>
      <c r="H18" s="46">
        <f>+J18/D18</f>
        <v>7.5086408962695161</v>
      </c>
      <c r="I18" s="49">
        <f>+H18/F18</f>
        <v>10.689824250141632</v>
      </c>
      <c r="J18" s="44">
        <f>10*K18</f>
        <v>189000</v>
      </c>
      <c r="K18" s="44">
        <f>+SUM(L18:CG18)</f>
        <v>18900</v>
      </c>
      <c r="L18" s="31">
        <f>VLOOKUP(A18,'Nagradna igra-posiljke 2018'!$A$3:$W$200,11,FALSE)</f>
        <v>0</v>
      </c>
      <c r="M18" s="31">
        <f>VLOOKUP(A18,'Nagradna igra-posiljke 2018'!$A$3:$W$200,12,FALSE)</f>
        <v>2</v>
      </c>
      <c r="N18" s="31">
        <f>VLOOKUP(A18,'Nagradna igra-posiljke 2018'!$A$3:$W$200,13,FALSE)</f>
        <v>0</v>
      </c>
      <c r="O18" s="31">
        <f>VLOOKUP(A18,'Nagradna igra-posiljke 2018'!$A$3:$W$200,14,FALSE)</f>
        <v>11</v>
      </c>
      <c r="P18" s="31">
        <f>VLOOKUP(A18,'Nagradna igra-posiljke 2018'!$A$3:$W$200,15,FALSE)</f>
        <v>9</v>
      </c>
      <c r="Q18" s="31">
        <f>VLOOKUP(A18,'Nagradna igra-posiljke 2018'!$A$3:$W$200,16,FALSE)</f>
        <v>24</v>
      </c>
      <c r="R18" s="31">
        <f>VLOOKUP(A18,'Nagradna igra-posiljke 2018'!$A$3:$W$200,17,FALSE)</f>
        <v>47</v>
      </c>
      <c r="S18" s="31">
        <f>VLOOKUP(A18,'Nagradna igra-posiljke 2018'!$A$3:$W$200,18,FALSE)</f>
        <v>61</v>
      </c>
      <c r="T18" s="31">
        <f>VLOOKUP(A18,'Nagradna igra-posiljke 2018'!$A$3:$W$200,19,FALSE)</f>
        <v>35</v>
      </c>
      <c r="U18" s="31">
        <f>VLOOKUP(A18,'Nagradna igra-posiljke 2018'!$A$3:$W$200,20,FALSE)</f>
        <v>161</v>
      </c>
      <c r="V18" s="31">
        <f>VLOOKUP(A18,'Nagradna igra-posiljke 2018'!$A$3:$W$200,21,FALSE)</f>
        <v>150</v>
      </c>
      <c r="W18" s="31">
        <f>VLOOKUP(A18,'Nagradna igra-posiljke 2018'!$A$3:$W$200,22,FALSE)</f>
        <v>122</v>
      </c>
      <c r="X18" s="31">
        <f>VLOOKUP(A18,'Nagradna igra-posiljke 2018'!$A$3:$W$200,23,FALSE)</f>
        <v>53</v>
      </c>
      <c r="Y18" s="31">
        <f>VLOOKUP(A18,'Nagradna igra-posiljke 2018'!$A$3:$CF$200,24,FALSE)</f>
        <v>460</v>
      </c>
      <c r="Z18" s="31">
        <f>VLOOKUP(A18,'Nagradna igra-posiljke 2018'!$A$3:$CF$200,25,FALSE)</f>
        <v>403</v>
      </c>
      <c r="AA18" s="31">
        <f>VLOOKUP(A18,'Nagradna igra-posiljke 2018'!$A$3:$CF$200,26,FALSE)</f>
        <v>462</v>
      </c>
      <c r="AB18" s="31">
        <f>VLOOKUP(A18,'Nagradna igra-posiljke 2018'!$A$3:$CF$200,27,FALSE)</f>
        <v>600</v>
      </c>
      <c r="AC18" s="31">
        <f>VLOOKUP(A18,'Nagradna igra-posiljke 2018'!$A$3:$CF$200,28,FALSE)</f>
        <v>580</v>
      </c>
      <c r="AD18" s="31">
        <f>VLOOKUP(A18,'Nagradna igra-posiljke 2018'!$A$3:$CF$200,29,FALSE)</f>
        <v>237</v>
      </c>
      <c r="AE18" s="31">
        <f>VLOOKUP(A18,'Nagradna igra-posiljke 2018'!$A$3:$CF$200,30,FALSE)</f>
        <v>892</v>
      </c>
      <c r="AF18" s="31">
        <f>VLOOKUP(A18,'Nagradna igra-posiljke 2018'!$A$3:$CF$200,31,FALSE)</f>
        <v>987</v>
      </c>
      <c r="AG18" s="31">
        <f>VLOOKUP($A18,'Nagradna igra-posiljke 2018'!$A$3:$CF$200,32,FALSE)</f>
        <v>854</v>
      </c>
      <c r="AH18" s="14">
        <f>VLOOKUP($A18,'Nagradna igra-posiljke 2018'!$A$3:$CF$200,33,FALSE)</f>
        <v>901</v>
      </c>
      <c r="AI18" s="14">
        <f>VLOOKUP($A18,'Nagradna igra-posiljke 2018'!$A$3:$CF$200,34,FALSE)</f>
        <v>524</v>
      </c>
      <c r="AJ18" s="14">
        <f>VLOOKUP($A18,'Nagradna igra-posiljke 2018'!$A$3:$CF$200,35,FALSE)</f>
        <v>117</v>
      </c>
      <c r="AK18" s="14">
        <f>VLOOKUP($A18,'Nagradna igra-posiljke 2018'!$A$3:$CF$200,36,FALSE)</f>
        <v>413</v>
      </c>
      <c r="AL18" s="14">
        <f>VLOOKUP($A18,'Nagradna igra-posiljke 2018'!$A$3:$CF$200,37,FALSE)</f>
        <v>522</v>
      </c>
      <c r="AM18" s="45">
        <f>VLOOKUP($A18,'Nagradna igra-posiljke 2018'!$A$3:$CF$200,38,FALSE)</f>
        <v>609</v>
      </c>
      <c r="AN18" s="45">
        <f>VLOOKUP($A18,'Nagradna igra-posiljke 2018'!$A$3:$CF$200,39,FALSE)</f>
        <v>722</v>
      </c>
      <c r="AO18" s="14">
        <f>VLOOKUP($A18,'Nagradna igra-posiljke 2018'!$A$3:$CF$200,40,FALSE)</f>
        <v>626</v>
      </c>
      <c r="AP18" s="14">
        <f>VLOOKUP($A18,'Nagradna igra-posiljke 2018'!$A$3:$CF$200,41,FALSE)</f>
        <v>167</v>
      </c>
      <c r="AQ18" s="14">
        <f>VLOOKUP($A18,'Nagradna igra-posiljke 2018'!$A$3:$CF$200,42,FALSE)</f>
        <v>481</v>
      </c>
      <c r="AR18" s="14">
        <f>VLOOKUP($A18,'Nagradna igra-posiljke 2018'!$A$3:$CF$200,43,FALSE)</f>
        <v>760</v>
      </c>
      <c r="AS18" s="14">
        <f>VLOOKUP($A18,'Nagradna igra-posiljke 2018'!$A$3:$CF$200,44,FALSE)</f>
        <v>800</v>
      </c>
      <c r="AT18" s="14">
        <f>VLOOKUP($A18,'Nagradna igra-posiljke 2018'!$A$3:$CF$200,45,FALSE)</f>
        <v>920</v>
      </c>
      <c r="AU18" s="14">
        <f>VLOOKUP($A18,'Nagradna igra-posiljke 2018'!$A$3:$CF$200,46,FALSE)</f>
        <v>692</v>
      </c>
      <c r="AV18" s="14">
        <f>VLOOKUP($A18,'Nagradna igra-posiljke 2018'!$A$3:$CF$200,47,FALSE)</f>
        <v>139</v>
      </c>
      <c r="AW18" s="14">
        <f>VLOOKUP($A18,'Nagradna igra-posiljke 2018'!$A$3:$CF$200,48,FALSE)</f>
        <v>535</v>
      </c>
      <c r="AX18" s="14">
        <f>VLOOKUP($A18,'Nagradna igra-posiljke 2018'!$A$3:$CF$200,49,FALSE)</f>
        <v>850</v>
      </c>
      <c r="AY18" s="14">
        <f>VLOOKUP($A18,'Nagradna igra-posiljke 2018'!$A$3:$CF$200,50,FALSE)</f>
        <v>874</v>
      </c>
      <c r="AZ18" s="14">
        <f>VLOOKUP($A18,'Nagradna igra-posiljke 2018'!$A$3:$CF$200,51,FALSE)</f>
        <v>935</v>
      </c>
      <c r="BA18" s="14">
        <f>VLOOKUP($A18,'Nagradna igra-posiljke 2018'!$A$3:$CF$200,52,FALSE)</f>
        <v>703</v>
      </c>
      <c r="BB18" s="14">
        <f>VLOOKUP($A18,'Nagradna igra-posiljke 2018'!$A$3:$CF$200,53,FALSE)</f>
        <v>123</v>
      </c>
      <c r="BC18" s="14">
        <f>VLOOKUP($A18,'Nagradna igra-posiljke 2018'!$A$3:$CF$200,54,FALSE)</f>
        <v>337</v>
      </c>
      <c r="BD18" s="14">
        <f>VLOOKUP($A18,'Nagradna igra-posiljke 2018'!$A$3:$CF$200,55,FALSE)</f>
        <v>0</v>
      </c>
      <c r="BE18" s="14">
        <f>VLOOKUP($A18,'Nagradna igra-posiljke 2018'!$A$3:$CF$200,56,FALSE)</f>
        <v>0</v>
      </c>
      <c r="BF18" s="14">
        <f>VLOOKUP($A18,'Nagradna igra-posiljke 2018'!$A$3:$CF$200,57,FALSE)</f>
        <v>0</v>
      </c>
      <c r="BG18" s="14">
        <f>VLOOKUP($A18,'Nagradna igra-posiljke 2018'!$A$3:$CF$200,58,FALSE)</f>
        <v>0</v>
      </c>
      <c r="BH18" s="14">
        <f>VLOOKUP($A18,'Nagradna igra-posiljke 2018'!$A$3:$CF$200,59,FALSE)</f>
        <v>0</v>
      </c>
      <c r="BI18" s="14">
        <f>VLOOKUP($A18,'Nagradna igra-posiljke 2018'!$A$3:$CF$200,60,FALSE)</f>
        <v>0</v>
      </c>
      <c r="BJ18" s="14">
        <f>VLOOKUP($A18,'Nagradna igra-posiljke 2018'!$A$3:$CF$200,61,FALSE)</f>
        <v>0</v>
      </c>
      <c r="BK18" s="14">
        <f>VLOOKUP($A18,'Nagradna igra-posiljke 2018'!$A$3:$CF$200,62,FALSE)</f>
        <v>0</v>
      </c>
      <c r="BL18" s="14">
        <f>VLOOKUP($A18,'Nagradna igra-posiljke 2018'!$A$3:$CF$200,63,FALSE)</f>
        <v>0</v>
      </c>
      <c r="BM18" s="14">
        <f>VLOOKUP($A18,'Nagradna igra-posiljke 2018'!$A$3:$CF$200,64,FALSE)</f>
        <v>0</v>
      </c>
      <c r="BN18" s="14">
        <f>VLOOKUP($A18,'Nagradna igra-posiljke 2018'!$A$3:$CF$200,65,FALSE)</f>
        <v>0</v>
      </c>
      <c r="BO18" s="14">
        <f>VLOOKUP($A18,'Nagradna igra-posiljke 2018'!$A$3:$CF$200,66,FALSE)</f>
        <v>0</v>
      </c>
      <c r="BP18" s="14">
        <f>VLOOKUP($A18,'Nagradna igra-posiljke 2018'!$A$3:$CF$200,67,FALSE)</f>
        <v>0</v>
      </c>
      <c r="BQ18" s="14">
        <f>VLOOKUP($A18,'Nagradna igra-posiljke 2018'!$A$3:$CF$200,68,FALSE)</f>
        <v>0</v>
      </c>
      <c r="BR18" s="14">
        <f>VLOOKUP($A18,'Nagradna igra-posiljke 2018'!$A$3:$CF$200,69,FALSE)</f>
        <v>0</v>
      </c>
      <c r="BS18" s="14">
        <f>VLOOKUP($A18,'Nagradna igra-posiljke 2018'!$A$3:$CF$200,70,FALSE)</f>
        <v>0</v>
      </c>
      <c r="BT18" s="14">
        <f>VLOOKUP($A18,'Nagradna igra-posiljke 2018'!$A$3:$CF$200,71,FALSE)</f>
        <v>0</v>
      </c>
      <c r="BU18" s="14">
        <f>VLOOKUP($A18,'Nagradna igra-posiljke 2018'!$A$3:$CF$200,72,FALSE)</f>
        <v>0</v>
      </c>
      <c r="BV18" s="14">
        <f>VLOOKUP($A18,'Nagradna igra-posiljke 2018'!$A$3:$CF$200,73,FALSE)</f>
        <v>0</v>
      </c>
      <c r="BW18" s="14">
        <f>VLOOKUP($A18,'Nagradna igra-posiljke 2018'!$A$3:$CF$200,74,FALSE)</f>
        <v>0</v>
      </c>
      <c r="BX18" s="14">
        <f>VLOOKUP($A18,'Nagradna igra-posiljke 2018'!$A$3:$CF$200,75,FALSE)</f>
        <v>0</v>
      </c>
      <c r="BY18" s="14">
        <f>VLOOKUP($A18,'Nagradna igra-posiljke 2018'!$A$3:$CF$200,76,FALSE)</f>
        <v>0</v>
      </c>
      <c r="BZ18" s="14">
        <f>VLOOKUP($A18,'Nagradna igra-posiljke 2018'!$A$3:$CF$200,77,FALSE)</f>
        <v>0</v>
      </c>
      <c r="CA18" s="14">
        <f>VLOOKUP($A18,'Nagradna igra-posiljke 2018'!$A$3:$CF$200,78,FALSE)</f>
        <v>0</v>
      </c>
      <c r="CB18" s="14">
        <f>VLOOKUP($A18,'Nagradna igra-posiljke 2018'!$A$3:$CF$200,79,FALSE)</f>
        <v>0</v>
      </c>
      <c r="CC18" s="14">
        <f>VLOOKUP($A18,'Nagradna igra-posiljke 2018'!$A$3:$CF$200,80,FALSE)</f>
        <v>0</v>
      </c>
      <c r="CD18" s="14">
        <f>VLOOKUP($A18,'Nagradna igra-posiljke 2018'!$A$3:$CF$200,81,FALSE)</f>
        <v>0</v>
      </c>
      <c r="CE18" s="14">
        <f>VLOOKUP($A18,'Nagradna igra-posiljke 2018'!$A$3:$CF$200,82,FALSE)</f>
        <v>0</v>
      </c>
      <c r="CF18" s="14">
        <f>VLOOKUP($A18,'Nagradna igra-posiljke 2018'!$A$3:$CF$200,83,FALSE)</f>
        <v>0</v>
      </c>
      <c r="CG18" s="14">
        <f>VLOOKUP($A18,'Nagradna igra-posiljke 2018'!$A$3:$CF$200,84,FALSE)</f>
        <v>0</v>
      </c>
    </row>
    <row r="19" spans="1:85" s="2" customFormat="1" ht="15">
      <c r="A19" s="50">
        <v>70688</v>
      </c>
      <c r="B19" s="14" t="s">
        <v>108</v>
      </c>
      <c r="C19" s="14" t="s">
        <v>206</v>
      </c>
      <c r="D19" s="42">
        <v>18006</v>
      </c>
      <c r="E19" s="42">
        <v>34631</v>
      </c>
      <c r="F19" s="46">
        <f>E19/E$1</f>
        <v>0.75126363971625054</v>
      </c>
      <c r="G19" s="47">
        <f>D19*F19</f>
        <v>13527.253096730807</v>
      </c>
      <c r="H19" s="46">
        <f>+J19/D19</f>
        <v>8.0256581139620131</v>
      </c>
      <c r="I19" s="49">
        <f>+H19/F19</f>
        <v>10.682878406032367</v>
      </c>
      <c r="J19" s="44">
        <f>10*K19</f>
        <v>144510</v>
      </c>
      <c r="K19" s="44">
        <f>+SUM(L19:CG19)</f>
        <v>14451</v>
      </c>
      <c r="L19" s="31">
        <f>VLOOKUP(A19,'Nagradna igra-posiljke 2018'!$A$3:$W$200,11,FALSE)</f>
        <v>0</v>
      </c>
      <c r="M19" s="31">
        <f>VLOOKUP(A19,'Nagradna igra-posiljke 2018'!$A$3:$W$200,12,FALSE)</f>
        <v>0</v>
      </c>
      <c r="N19" s="31">
        <f>VLOOKUP(A19,'Nagradna igra-posiljke 2018'!$A$3:$W$200,13,FALSE)</f>
        <v>0</v>
      </c>
      <c r="O19" s="31">
        <f>VLOOKUP(A19,'Nagradna igra-posiljke 2018'!$A$3:$W$200,14,FALSE)</f>
        <v>6</v>
      </c>
      <c r="P19" s="31">
        <f>VLOOKUP(A19,'Nagradna igra-posiljke 2018'!$A$3:$W$200,15,FALSE)</f>
        <v>9</v>
      </c>
      <c r="Q19" s="31">
        <f>VLOOKUP(A19,'Nagradna igra-posiljke 2018'!$A$3:$W$200,16,FALSE)</f>
        <v>2</v>
      </c>
      <c r="R19" s="31">
        <f>VLOOKUP(A19,'Nagradna igra-posiljke 2018'!$A$3:$W$200,17,FALSE)</f>
        <v>40</v>
      </c>
      <c r="S19" s="31">
        <f>VLOOKUP(A19,'Nagradna igra-posiljke 2018'!$A$3:$W$200,18,FALSE)</f>
        <v>31</v>
      </c>
      <c r="T19" s="31">
        <f>VLOOKUP(A19,'Nagradna igra-posiljke 2018'!$A$3:$W$200,19,FALSE)</f>
        <v>15</v>
      </c>
      <c r="U19" s="31">
        <f>VLOOKUP(A19,'Nagradna igra-posiljke 2018'!$A$3:$W$200,20,FALSE)</f>
        <v>63</v>
      </c>
      <c r="V19" s="31">
        <f>VLOOKUP(A19,'Nagradna igra-posiljke 2018'!$A$3:$W$200,21,FALSE)</f>
        <v>88</v>
      </c>
      <c r="W19" s="31">
        <f>VLOOKUP(A19,'Nagradna igra-posiljke 2018'!$A$3:$W$200,22,FALSE)</f>
        <v>142</v>
      </c>
      <c r="X19" s="31">
        <f>VLOOKUP(A19,'Nagradna igra-posiljke 2018'!$A$3:$W$200,23,FALSE)</f>
        <v>93</v>
      </c>
      <c r="Y19" s="31">
        <f>VLOOKUP(A19,'Nagradna igra-posiljke 2018'!$A$3:$CF$200,24,FALSE)</f>
        <v>308</v>
      </c>
      <c r="Z19" s="31">
        <f>VLOOKUP(A19,'Nagradna igra-posiljke 2018'!$A$3:$CF$200,25,FALSE)</f>
        <v>320</v>
      </c>
      <c r="AA19" s="31">
        <f>VLOOKUP(A19,'Nagradna igra-posiljke 2018'!$A$3:$CF$200,26,FALSE)</f>
        <v>356</v>
      </c>
      <c r="AB19" s="31">
        <f>VLOOKUP(A19,'Nagradna igra-posiljke 2018'!$A$3:$CF$200,27,FALSE)</f>
        <v>350</v>
      </c>
      <c r="AC19" s="31">
        <f>VLOOKUP(A19,'Nagradna igra-posiljke 2018'!$A$3:$CF$200,28,FALSE)</f>
        <v>472</v>
      </c>
      <c r="AD19" s="31">
        <f>VLOOKUP(A19,'Nagradna igra-posiljke 2018'!$A$3:$CF$200,29,FALSE)</f>
        <v>196</v>
      </c>
      <c r="AE19" s="31">
        <f>VLOOKUP(A19,'Nagradna igra-posiljke 2018'!$A$3:$CF$200,30,FALSE)</f>
        <v>708</v>
      </c>
      <c r="AF19" s="31">
        <f>VLOOKUP(A19,'Nagradna igra-posiljke 2018'!$A$3:$CF$200,31,FALSE)</f>
        <v>638</v>
      </c>
      <c r="AG19" s="31">
        <f>VLOOKUP($A19,'Nagradna igra-posiljke 2018'!$A$3:$CF$200,32,FALSE)</f>
        <v>635</v>
      </c>
      <c r="AH19" s="14">
        <f>VLOOKUP($A19,'Nagradna igra-posiljke 2018'!$A$3:$CF$200,33,FALSE)</f>
        <v>686</v>
      </c>
      <c r="AI19" s="14">
        <f>VLOOKUP($A19,'Nagradna igra-posiljke 2018'!$A$3:$CF$200,34,FALSE)</f>
        <v>479</v>
      </c>
      <c r="AJ19" s="14">
        <f>VLOOKUP($A19,'Nagradna igra-posiljke 2018'!$A$3:$CF$200,35,FALSE)</f>
        <v>68</v>
      </c>
      <c r="AK19" s="14">
        <f>VLOOKUP($A19,'Nagradna igra-posiljke 2018'!$A$3:$CF$200,36,FALSE)</f>
        <v>291</v>
      </c>
      <c r="AL19" s="14">
        <f>VLOOKUP($A19,'Nagradna igra-posiljke 2018'!$A$3:$CF$200,37,FALSE)</f>
        <v>395</v>
      </c>
      <c r="AM19" s="45">
        <f>VLOOKUP($A19,'Nagradna igra-posiljke 2018'!$A$3:$CF$200,38,FALSE)</f>
        <v>424</v>
      </c>
      <c r="AN19" s="45">
        <f>VLOOKUP($A19,'Nagradna igra-posiljke 2018'!$A$3:$CF$200,39,FALSE)</f>
        <v>560</v>
      </c>
      <c r="AO19" s="14">
        <f>VLOOKUP($A19,'Nagradna igra-posiljke 2018'!$A$3:$CF$200,40,FALSE)</f>
        <v>599</v>
      </c>
      <c r="AP19" s="14">
        <f>VLOOKUP($A19,'Nagradna igra-posiljke 2018'!$A$3:$CF$200,41,FALSE)</f>
        <v>134</v>
      </c>
      <c r="AQ19" s="14">
        <f>VLOOKUP($A19,'Nagradna igra-posiljke 2018'!$A$3:$CF$200,42,FALSE)</f>
        <v>478</v>
      </c>
      <c r="AR19" s="14">
        <f>VLOOKUP($A19,'Nagradna igra-posiljke 2018'!$A$3:$CF$200,43,FALSE)</f>
        <v>451</v>
      </c>
      <c r="AS19" s="14">
        <f>VLOOKUP($A19,'Nagradna igra-posiljke 2018'!$A$3:$CF$200,44,FALSE)</f>
        <v>517</v>
      </c>
      <c r="AT19" s="14">
        <f>VLOOKUP($A19,'Nagradna igra-posiljke 2018'!$A$3:$CF$200,45,FALSE)</f>
        <v>775</v>
      </c>
      <c r="AU19" s="14">
        <f>VLOOKUP($A19,'Nagradna igra-posiljke 2018'!$A$3:$CF$200,46,FALSE)</f>
        <v>732</v>
      </c>
      <c r="AV19" s="14">
        <f>VLOOKUP($A19,'Nagradna igra-posiljke 2018'!$A$3:$CF$200,47,FALSE)</f>
        <v>136</v>
      </c>
      <c r="AW19" s="14">
        <f>VLOOKUP($A19,'Nagradna igra-posiljke 2018'!$A$3:$CF$200,48,FALSE)</f>
        <v>288</v>
      </c>
      <c r="AX19" s="14">
        <f>VLOOKUP($A19,'Nagradna igra-posiljke 2018'!$A$3:$CF$200,49,FALSE)</f>
        <v>718</v>
      </c>
      <c r="AY19" s="14">
        <f>VLOOKUP($A19,'Nagradna igra-posiljke 2018'!$A$3:$CF$200,50,FALSE)</f>
        <v>615</v>
      </c>
      <c r="AZ19" s="14">
        <f>VLOOKUP($A19,'Nagradna igra-posiljke 2018'!$A$3:$CF$200,51,FALSE)</f>
        <v>750</v>
      </c>
      <c r="BA19" s="14">
        <f>VLOOKUP($A19,'Nagradna igra-posiljke 2018'!$A$3:$CF$200,52,FALSE)</f>
        <v>510</v>
      </c>
      <c r="BB19" s="14">
        <f>VLOOKUP($A19,'Nagradna igra-posiljke 2018'!$A$3:$CF$200,53,FALSE)</f>
        <v>128</v>
      </c>
      <c r="BC19" s="14">
        <f>VLOOKUP($A19,'Nagradna igra-posiljke 2018'!$A$3:$CF$200,54,FALSE)</f>
        <v>245</v>
      </c>
      <c r="BD19" s="14">
        <f>VLOOKUP($A19,'Nagradna igra-posiljke 2018'!$A$3:$CF$200,55,FALSE)</f>
        <v>0</v>
      </c>
      <c r="BE19" s="14">
        <f>VLOOKUP($A19,'Nagradna igra-posiljke 2018'!$A$3:$CF$200,56,FALSE)</f>
        <v>0</v>
      </c>
      <c r="BF19" s="14">
        <f>VLOOKUP($A19,'Nagradna igra-posiljke 2018'!$A$3:$CF$200,57,FALSE)</f>
        <v>0</v>
      </c>
      <c r="BG19" s="14">
        <f>VLOOKUP($A19,'Nagradna igra-posiljke 2018'!$A$3:$CF$200,58,FALSE)</f>
        <v>0</v>
      </c>
      <c r="BH19" s="14">
        <f>VLOOKUP($A19,'Nagradna igra-posiljke 2018'!$A$3:$CF$200,59,FALSE)</f>
        <v>0</v>
      </c>
      <c r="BI19" s="14">
        <f>VLOOKUP($A19,'Nagradna igra-posiljke 2018'!$A$3:$CF$200,60,FALSE)</f>
        <v>0</v>
      </c>
      <c r="BJ19" s="14">
        <f>VLOOKUP($A19,'Nagradna igra-posiljke 2018'!$A$3:$CF$200,61,FALSE)</f>
        <v>0</v>
      </c>
      <c r="BK19" s="14">
        <f>VLOOKUP($A19,'Nagradna igra-posiljke 2018'!$A$3:$CF$200,62,FALSE)</f>
        <v>0</v>
      </c>
      <c r="BL19" s="14">
        <f>VLOOKUP($A19,'Nagradna igra-posiljke 2018'!$A$3:$CF$200,63,FALSE)</f>
        <v>0</v>
      </c>
      <c r="BM19" s="14">
        <f>VLOOKUP($A19,'Nagradna igra-posiljke 2018'!$A$3:$CF$200,64,FALSE)</f>
        <v>0</v>
      </c>
      <c r="BN19" s="14">
        <f>VLOOKUP($A19,'Nagradna igra-posiljke 2018'!$A$3:$CF$200,65,FALSE)</f>
        <v>0</v>
      </c>
      <c r="BO19" s="14">
        <f>VLOOKUP($A19,'Nagradna igra-posiljke 2018'!$A$3:$CF$200,66,FALSE)</f>
        <v>0</v>
      </c>
      <c r="BP19" s="14">
        <f>VLOOKUP($A19,'Nagradna igra-posiljke 2018'!$A$3:$CF$200,67,FALSE)</f>
        <v>0</v>
      </c>
      <c r="BQ19" s="14">
        <f>VLOOKUP($A19,'Nagradna igra-posiljke 2018'!$A$3:$CF$200,68,FALSE)</f>
        <v>0</v>
      </c>
      <c r="BR19" s="14">
        <f>VLOOKUP($A19,'Nagradna igra-posiljke 2018'!$A$3:$CF$200,69,FALSE)</f>
        <v>0</v>
      </c>
      <c r="BS19" s="14">
        <f>VLOOKUP($A19,'Nagradna igra-posiljke 2018'!$A$3:$CF$200,70,FALSE)</f>
        <v>0</v>
      </c>
      <c r="BT19" s="14">
        <f>VLOOKUP($A19,'Nagradna igra-posiljke 2018'!$A$3:$CF$200,71,FALSE)</f>
        <v>0</v>
      </c>
      <c r="BU19" s="14">
        <f>VLOOKUP($A19,'Nagradna igra-posiljke 2018'!$A$3:$CF$200,72,FALSE)</f>
        <v>0</v>
      </c>
      <c r="BV19" s="14">
        <f>VLOOKUP($A19,'Nagradna igra-posiljke 2018'!$A$3:$CF$200,73,FALSE)</f>
        <v>0</v>
      </c>
      <c r="BW19" s="14">
        <f>VLOOKUP($A19,'Nagradna igra-posiljke 2018'!$A$3:$CF$200,74,FALSE)</f>
        <v>0</v>
      </c>
      <c r="BX19" s="14">
        <f>VLOOKUP($A19,'Nagradna igra-posiljke 2018'!$A$3:$CF$200,75,FALSE)</f>
        <v>0</v>
      </c>
      <c r="BY19" s="14">
        <f>VLOOKUP($A19,'Nagradna igra-posiljke 2018'!$A$3:$CF$200,76,FALSE)</f>
        <v>0</v>
      </c>
      <c r="BZ19" s="14">
        <f>VLOOKUP($A19,'Nagradna igra-posiljke 2018'!$A$3:$CF$200,77,FALSE)</f>
        <v>0</v>
      </c>
      <c r="CA19" s="14">
        <f>VLOOKUP($A19,'Nagradna igra-posiljke 2018'!$A$3:$CF$200,78,FALSE)</f>
        <v>0</v>
      </c>
      <c r="CB19" s="14">
        <f>VLOOKUP($A19,'Nagradna igra-posiljke 2018'!$A$3:$CF$200,79,FALSE)</f>
        <v>0</v>
      </c>
      <c r="CC19" s="14">
        <f>VLOOKUP($A19,'Nagradna igra-posiljke 2018'!$A$3:$CF$200,80,FALSE)</f>
        <v>0</v>
      </c>
      <c r="CD19" s="14">
        <f>VLOOKUP($A19,'Nagradna igra-posiljke 2018'!$A$3:$CF$200,81,FALSE)</f>
        <v>0</v>
      </c>
      <c r="CE19" s="14">
        <f>VLOOKUP($A19,'Nagradna igra-posiljke 2018'!$A$3:$CF$200,82,FALSE)</f>
        <v>0</v>
      </c>
      <c r="CF19" s="14">
        <f>VLOOKUP($A19,'Nagradna igra-posiljke 2018'!$A$3:$CF$200,83,FALSE)</f>
        <v>0</v>
      </c>
      <c r="CG19" s="14">
        <f>VLOOKUP($A19,'Nagradna igra-posiljke 2018'!$A$3:$CF$200,84,FALSE)</f>
        <v>0</v>
      </c>
    </row>
    <row r="20" spans="1:85" s="1" customFormat="1" ht="15">
      <c r="A20" s="50">
        <v>80110</v>
      </c>
      <c r="B20" s="14" t="s">
        <v>12</v>
      </c>
      <c r="C20" s="14" t="s">
        <v>206</v>
      </c>
      <c r="D20" s="42">
        <v>35911</v>
      </c>
      <c r="E20" s="42">
        <v>38574</v>
      </c>
      <c r="F20" s="46">
        <f>E20/E$1</f>
        <v>0.8368006594789249</v>
      </c>
      <c r="G20" s="47">
        <f>D20*F20</f>
        <v>30050.348482547673</v>
      </c>
      <c r="H20" s="46">
        <f>+J20/D20</f>
        <v>8.8666425329286298</v>
      </c>
      <c r="I20" s="49">
        <f>+H20/F20</f>
        <v>10.595883777684737</v>
      </c>
      <c r="J20" s="44">
        <f>10*K20</f>
        <v>318410</v>
      </c>
      <c r="K20" s="44">
        <f>+SUM(L20:CG20)</f>
        <v>31841</v>
      </c>
      <c r="L20" s="31">
        <f>VLOOKUP(A20,'Nagradna igra-posiljke 2018'!$A$3:$W$200,11,FALSE)</f>
        <v>0</v>
      </c>
      <c r="M20" s="31">
        <f>VLOOKUP(A20,'Nagradna igra-posiljke 2018'!$A$3:$W$200,12,FALSE)</f>
        <v>45</v>
      </c>
      <c r="N20" s="31">
        <f>VLOOKUP(A20,'Nagradna igra-posiljke 2018'!$A$3:$W$200,13,FALSE)</f>
        <v>20</v>
      </c>
      <c r="O20" s="31">
        <f>VLOOKUP(A20,'Nagradna igra-posiljke 2018'!$A$3:$W$200,14,FALSE)</f>
        <v>22</v>
      </c>
      <c r="P20" s="31">
        <f>VLOOKUP(A20,'Nagradna igra-posiljke 2018'!$A$3:$W$200,15,FALSE)</f>
        <v>73</v>
      </c>
      <c r="Q20" s="31">
        <f>VLOOKUP(A20,'Nagradna igra-posiljke 2018'!$A$3:$W$200,16,FALSE)</f>
        <v>83</v>
      </c>
      <c r="R20" s="31">
        <f>VLOOKUP(A20,'Nagradna igra-posiljke 2018'!$A$3:$W$200,17,FALSE)</f>
        <v>34</v>
      </c>
      <c r="S20" s="31">
        <f>VLOOKUP(A20,'Nagradna igra-posiljke 2018'!$A$3:$W$200,18,FALSE)</f>
        <v>59</v>
      </c>
      <c r="T20" s="31">
        <f>VLOOKUP(A20,'Nagradna igra-posiljke 2018'!$A$3:$W$200,19,FALSE)</f>
        <v>42</v>
      </c>
      <c r="U20" s="31">
        <f>VLOOKUP(A20,'Nagradna igra-posiljke 2018'!$A$3:$W$200,20,FALSE)</f>
        <v>323</v>
      </c>
      <c r="V20" s="31">
        <f>VLOOKUP(A20,'Nagradna igra-posiljke 2018'!$A$3:$W$200,21,FALSE)</f>
        <v>341</v>
      </c>
      <c r="W20" s="31">
        <f>VLOOKUP(A20,'Nagradna igra-posiljke 2018'!$A$3:$W$200,22,FALSE)</f>
        <v>276</v>
      </c>
      <c r="X20" s="31">
        <f>VLOOKUP(A20,'Nagradna igra-posiljke 2018'!$A$3:$W$200,23,FALSE)</f>
        <v>457</v>
      </c>
      <c r="Y20" s="31">
        <f>VLOOKUP(A20,'Nagradna igra-posiljke 2018'!$A$3:$CF$200,24,FALSE)</f>
        <v>821</v>
      </c>
      <c r="Z20" s="31">
        <f>VLOOKUP(A20,'Nagradna igra-posiljke 2018'!$A$3:$CF$200,25,FALSE)</f>
        <v>554</v>
      </c>
      <c r="AA20" s="31">
        <f>VLOOKUP(A20,'Nagradna igra-posiljke 2018'!$A$3:$CF$200,26,FALSE)</f>
        <v>557</v>
      </c>
      <c r="AB20" s="31">
        <f>VLOOKUP(A20,'Nagradna igra-posiljke 2018'!$A$3:$CF$200,27,FALSE)</f>
        <v>755</v>
      </c>
      <c r="AC20" s="31">
        <f>VLOOKUP(A20,'Nagradna igra-posiljke 2018'!$A$3:$CF$200,28,FALSE)</f>
        <v>755</v>
      </c>
      <c r="AD20" s="31">
        <f>VLOOKUP(A20,'Nagradna igra-posiljke 2018'!$A$3:$CF$200,29,FALSE)</f>
        <v>441</v>
      </c>
      <c r="AE20" s="31">
        <f>VLOOKUP(A20,'Nagradna igra-posiljke 2018'!$A$3:$CF$200,30,FALSE)</f>
        <v>1300</v>
      </c>
      <c r="AF20" s="31">
        <f>VLOOKUP(A20,'Nagradna igra-posiljke 2018'!$A$3:$CF$200,31,FALSE)</f>
        <v>1229</v>
      </c>
      <c r="AG20" s="31">
        <f>VLOOKUP($A20,'Nagradna igra-posiljke 2018'!$A$3:$CF$200,32,FALSE)</f>
        <v>1280</v>
      </c>
      <c r="AH20" s="14">
        <f>VLOOKUP($A20,'Nagradna igra-posiljke 2018'!$A$3:$CF$200,33,FALSE)</f>
        <v>1209</v>
      </c>
      <c r="AI20" s="14">
        <f>VLOOKUP($A20,'Nagradna igra-posiljke 2018'!$A$3:$CF$200,34,FALSE)</f>
        <v>616</v>
      </c>
      <c r="AJ20" s="14">
        <f>VLOOKUP($A20,'Nagradna igra-posiljke 2018'!$A$3:$CF$200,35,FALSE)</f>
        <v>321</v>
      </c>
      <c r="AK20" s="14">
        <f>VLOOKUP($A20,'Nagradna igra-posiljke 2018'!$A$3:$CF$200,36,FALSE)</f>
        <v>692</v>
      </c>
      <c r="AL20" s="14">
        <f>VLOOKUP($A20,'Nagradna igra-posiljke 2018'!$A$3:$CF$200,37,FALSE)</f>
        <v>1135</v>
      </c>
      <c r="AM20" s="45">
        <f>VLOOKUP($A20,'Nagradna igra-posiljke 2018'!$A$3:$CF$200,38,FALSE)</f>
        <v>1171</v>
      </c>
      <c r="AN20" s="45">
        <f>VLOOKUP($A20,'Nagradna igra-posiljke 2018'!$A$3:$CF$200,39,FALSE)</f>
        <v>1044</v>
      </c>
      <c r="AO20" s="14">
        <f>VLOOKUP($A20,'Nagradna igra-posiljke 2018'!$A$3:$CF$200,40,FALSE)</f>
        <v>1049</v>
      </c>
      <c r="AP20" s="14">
        <f>VLOOKUP($A20,'Nagradna igra-posiljke 2018'!$A$3:$CF$200,41,FALSE)</f>
        <v>312</v>
      </c>
      <c r="AQ20" s="14">
        <f>VLOOKUP($A20,'Nagradna igra-posiljke 2018'!$A$3:$CF$200,42,FALSE)</f>
        <v>929</v>
      </c>
      <c r="AR20" s="14">
        <f>VLOOKUP($A20,'Nagradna igra-posiljke 2018'!$A$3:$CF$200,43,FALSE)</f>
        <v>1075</v>
      </c>
      <c r="AS20" s="14">
        <f>VLOOKUP($A20,'Nagradna igra-posiljke 2018'!$A$3:$CF$200,44,FALSE)</f>
        <v>1394</v>
      </c>
      <c r="AT20" s="14">
        <f>VLOOKUP($A20,'Nagradna igra-posiljke 2018'!$A$3:$CF$200,45,FALSE)</f>
        <v>1712</v>
      </c>
      <c r="AU20" s="14">
        <f>VLOOKUP($A20,'Nagradna igra-posiljke 2018'!$A$3:$CF$200,46,FALSE)</f>
        <v>1209</v>
      </c>
      <c r="AV20" s="14">
        <f>VLOOKUP($A20,'Nagradna igra-posiljke 2018'!$A$3:$CF$200,47,FALSE)</f>
        <v>194</v>
      </c>
      <c r="AW20" s="14">
        <f>VLOOKUP($A20,'Nagradna igra-posiljke 2018'!$A$3:$CF$200,48,FALSE)</f>
        <v>1005</v>
      </c>
      <c r="AX20" s="14">
        <f>VLOOKUP($A20,'Nagradna igra-posiljke 2018'!$A$3:$CF$200,49,FALSE)</f>
        <v>1567</v>
      </c>
      <c r="AY20" s="14">
        <f>VLOOKUP($A20,'Nagradna igra-posiljke 2018'!$A$3:$CF$200,50,FALSE)</f>
        <v>1677</v>
      </c>
      <c r="AZ20" s="14">
        <f>VLOOKUP($A20,'Nagradna igra-posiljke 2018'!$A$3:$CF$200,51,FALSE)</f>
        <v>2178</v>
      </c>
      <c r="BA20" s="14">
        <f>VLOOKUP($A20,'Nagradna igra-posiljke 2018'!$A$3:$CF$200,52,FALSE)</f>
        <v>1037</v>
      </c>
      <c r="BB20" s="14">
        <f>VLOOKUP($A20,'Nagradna igra-posiljke 2018'!$A$3:$CF$200,53,FALSE)</f>
        <v>294</v>
      </c>
      <c r="BC20" s="14">
        <f>VLOOKUP($A20,'Nagradna igra-posiljke 2018'!$A$3:$CF$200,54,FALSE)</f>
        <v>554</v>
      </c>
      <c r="BD20" s="14">
        <f>VLOOKUP($A20,'Nagradna igra-posiljke 2018'!$A$3:$CF$200,55,FALSE)</f>
        <v>0</v>
      </c>
      <c r="BE20" s="14">
        <f>VLOOKUP($A20,'Nagradna igra-posiljke 2018'!$A$3:$CF$200,56,FALSE)</f>
        <v>0</v>
      </c>
      <c r="BF20" s="14">
        <f>VLOOKUP($A20,'Nagradna igra-posiljke 2018'!$A$3:$CF$200,57,FALSE)</f>
        <v>0</v>
      </c>
      <c r="BG20" s="14">
        <f>VLOOKUP($A20,'Nagradna igra-posiljke 2018'!$A$3:$CF$200,58,FALSE)</f>
        <v>0</v>
      </c>
      <c r="BH20" s="14">
        <f>VLOOKUP($A20,'Nagradna igra-posiljke 2018'!$A$3:$CF$200,59,FALSE)</f>
        <v>0</v>
      </c>
      <c r="BI20" s="14">
        <f>VLOOKUP($A20,'Nagradna igra-posiljke 2018'!$A$3:$CF$200,60,FALSE)</f>
        <v>0</v>
      </c>
      <c r="BJ20" s="14">
        <f>VLOOKUP($A20,'Nagradna igra-posiljke 2018'!$A$3:$CF$200,61,FALSE)</f>
        <v>0</v>
      </c>
      <c r="BK20" s="14">
        <f>VLOOKUP($A20,'Nagradna igra-posiljke 2018'!$A$3:$CF$200,62,FALSE)</f>
        <v>0</v>
      </c>
      <c r="BL20" s="14">
        <f>VLOOKUP($A20,'Nagradna igra-posiljke 2018'!$A$3:$CF$200,63,FALSE)</f>
        <v>0</v>
      </c>
      <c r="BM20" s="14">
        <f>VLOOKUP($A20,'Nagradna igra-posiljke 2018'!$A$3:$CF$200,64,FALSE)</f>
        <v>0</v>
      </c>
      <c r="BN20" s="14">
        <f>VLOOKUP($A20,'Nagradna igra-posiljke 2018'!$A$3:$CF$200,65,FALSE)</f>
        <v>0</v>
      </c>
      <c r="BO20" s="14">
        <f>VLOOKUP($A20,'Nagradna igra-posiljke 2018'!$A$3:$CF$200,66,FALSE)</f>
        <v>0</v>
      </c>
      <c r="BP20" s="14">
        <f>VLOOKUP($A20,'Nagradna igra-posiljke 2018'!$A$3:$CF$200,67,FALSE)</f>
        <v>0</v>
      </c>
      <c r="BQ20" s="14">
        <f>VLOOKUP($A20,'Nagradna igra-posiljke 2018'!$A$3:$CF$200,68,FALSE)</f>
        <v>0</v>
      </c>
      <c r="BR20" s="14">
        <f>VLOOKUP($A20,'Nagradna igra-posiljke 2018'!$A$3:$CF$200,69,FALSE)</f>
        <v>0</v>
      </c>
      <c r="BS20" s="14">
        <f>VLOOKUP($A20,'Nagradna igra-posiljke 2018'!$A$3:$CF$200,70,FALSE)</f>
        <v>0</v>
      </c>
      <c r="BT20" s="14">
        <f>VLOOKUP($A20,'Nagradna igra-posiljke 2018'!$A$3:$CF$200,71,FALSE)</f>
        <v>0</v>
      </c>
      <c r="BU20" s="14">
        <f>VLOOKUP($A20,'Nagradna igra-posiljke 2018'!$A$3:$CF$200,72,FALSE)</f>
        <v>0</v>
      </c>
      <c r="BV20" s="14">
        <f>VLOOKUP($A20,'Nagradna igra-posiljke 2018'!$A$3:$CF$200,73,FALSE)</f>
        <v>0</v>
      </c>
      <c r="BW20" s="14">
        <f>VLOOKUP($A20,'Nagradna igra-posiljke 2018'!$A$3:$CF$200,74,FALSE)</f>
        <v>0</v>
      </c>
      <c r="BX20" s="14">
        <f>VLOOKUP($A20,'Nagradna igra-posiljke 2018'!$A$3:$CF$200,75,FALSE)</f>
        <v>0</v>
      </c>
      <c r="BY20" s="14">
        <f>VLOOKUP($A20,'Nagradna igra-posiljke 2018'!$A$3:$CF$200,76,FALSE)</f>
        <v>0</v>
      </c>
      <c r="BZ20" s="14">
        <f>VLOOKUP($A20,'Nagradna igra-posiljke 2018'!$A$3:$CF$200,77,FALSE)</f>
        <v>0</v>
      </c>
      <c r="CA20" s="14">
        <f>VLOOKUP($A20,'Nagradna igra-posiljke 2018'!$A$3:$CF$200,78,FALSE)</f>
        <v>0</v>
      </c>
      <c r="CB20" s="14">
        <f>VLOOKUP($A20,'Nagradna igra-posiljke 2018'!$A$3:$CF$200,79,FALSE)</f>
        <v>0</v>
      </c>
      <c r="CC20" s="14">
        <f>VLOOKUP($A20,'Nagradna igra-posiljke 2018'!$A$3:$CF$200,80,FALSE)</f>
        <v>0</v>
      </c>
      <c r="CD20" s="14">
        <f>VLOOKUP($A20,'Nagradna igra-posiljke 2018'!$A$3:$CF$200,81,FALSE)</f>
        <v>0</v>
      </c>
      <c r="CE20" s="14">
        <f>VLOOKUP($A20,'Nagradna igra-posiljke 2018'!$A$3:$CF$200,82,FALSE)</f>
        <v>0</v>
      </c>
      <c r="CF20" s="14">
        <f>VLOOKUP($A20,'Nagradna igra-posiljke 2018'!$A$3:$CF$200,83,FALSE)</f>
        <v>0</v>
      </c>
      <c r="CG20" s="14">
        <f>VLOOKUP($A20,'Nagradna igra-posiljke 2018'!$A$3:$CF$200,84,FALSE)</f>
        <v>0</v>
      </c>
    </row>
    <row r="21" spans="1:85" s="1" customFormat="1" ht="15">
      <c r="A21" s="50">
        <v>80217</v>
      </c>
      <c r="B21" s="14" t="s">
        <v>5</v>
      </c>
      <c r="C21" s="14" t="s">
        <v>206</v>
      </c>
      <c r="D21" s="42">
        <v>24249</v>
      </c>
      <c r="E21" s="42">
        <v>33548</v>
      </c>
      <c r="F21" s="46">
        <f>E21/E$1</f>
        <v>0.72776970301754995</v>
      </c>
      <c r="G21" s="47">
        <f>D21*F21</f>
        <v>17647.687528472568</v>
      </c>
      <c r="H21" s="46">
        <f>+J21/D21</f>
        <v>7.4543280135263306</v>
      </c>
      <c r="I21" s="49">
        <f>+H21/F21</f>
        <v>10.242701753890643</v>
      </c>
      <c r="J21" s="44">
        <f>10*K21</f>
        <v>180760</v>
      </c>
      <c r="K21" s="44">
        <f>+SUM(L21:CG21)</f>
        <v>18076</v>
      </c>
      <c r="L21" s="31">
        <f>VLOOKUP(A21,'Nagradna igra-posiljke 2018'!$A$3:$W$200,11,FALSE)</f>
        <v>0</v>
      </c>
      <c r="M21" s="31">
        <f>VLOOKUP(A21,'Nagradna igra-posiljke 2018'!$A$3:$W$200,12,FALSE)</f>
        <v>0</v>
      </c>
      <c r="N21" s="31">
        <f>VLOOKUP(A21,'Nagradna igra-posiljke 2018'!$A$3:$W$200,13,FALSE)</f>
        <v>0</v>
      </c>
      <c r="O21" s="31">
        <f>VLOOKUP(A21,'Nagradna igra-posiljke 2018'!$A$3:$W$200,14,FALSE)</f>
        <v>2</v>
      </c>
      <c r="P21" s="31">
        <f>VLOOKUP(A21,'Nagradna igra-posiljke 2018'!$A$3:$W$200,15,FALSE)</f>
        <v>13</v>
      </c>
      <c r="Q21" s="31">
        <f>VLOOKUP(A21,'Nagradna igra-posiljke 2018'!$A$3:$W$200,16,FALSE)</f>
        <v>15</v>
      </c>
      <c r="R21" s="31">
        <f>VLOOKUP(A21,'Nagradna igra-posiljke 2018'!$A$3:$W$200,17,FALSE)</f>
        <v>30</v>
      </c>
      <c r="S21" s="31">
        <f>VLOOKUP(A21,'Nagradna igra-posiljke 2018'!$A$3:$W$200,18,FALSE)</f>
        <v>37</v>
      </c>
      <c r="T21" s="31">
        <f>VLOOKUP(A21,'Nagradna igra-posiljke 2018'!$A$3:$W$200,19,FALSE)</f>
        <v>7</v>
      </c>
      <c r="U21" s="31">
        <f>VLOOKUP(A21,'Nagradna igra-posiljke 2018'!$A$3:$W$200,20,FALSE)</f>
        <v>135</v>
      </c>
      <c r="V21" s="31">
        <f>VLOOKUP(A21,'Nagradna igra-posiljke 2018'!$A$3:$W$200,21,FALSE)</f>
        <v>101</v>
      </c>
      <c r="W21" s="31">
        <f>VLOOKUP(A21,'Nagradna igra-posiljke 2018'!$A$3:$W$200,22,FALSE)</f>
        <v>151</v>
      </c>
      <c r="X21" s="31">
        <f>VLOOKUP(A21,'Nagradna igra-posiljke 2018'!$A$3:$W$200,23,FALSE)</f>
        <v>95</v>
      </c>
      <c r="Y21" s="31">
        <f>VLOOKUP(A21,'Nagradna igra-posiljke 2018'!$A$3:$CF$200,24,FALSE)</f>
        <v>394</v>
      </c>
      <c r="Z21" s="31">
        <f>VLOOKUP(A21,'Nagradna igra-posiljke 2018'!$A$3:$CF$200,25,FALSE)</f>
        <v>326</v>
      </c>
      <c r="AA21" s="31">
        <f>VLOOKUP(A21,'Nagradna igra-posiljke 2018'!$A$3:$CF$200,26,FALSE)</f>
        <v>330</v>
      </c>
      <c r="AB21" s="31">
        <f>VLOOKUP(A21,'Nagradna igra-posiljke 2018'!$A$3:$CF$200,27,FALSE)</f>
        <v>488</v>
      </c>
      <c r="AC21" s="31">
        <f>VLOOKUP(A21,'Nagradna igra-posiljke 2018'!$A$3:$CF$200,28,FALSE)</f>
        <v>318</v>
      </c>
      <c r="AD21" s="31">
        <f>VLOOKUP(A21,'Nagradna igra-posiljke 2018'!$A$3:$CF$200,29,FALSE)</f>
        <v>98</v>
      </c>
      <c r="AE21" s="31">
        <f>VLOOKUP(A21,'Nagradna igra-posiljke 2018'!$A$3:$CF$200,30,FALSE)</f>
        <v>781</v>
      </c>
      <c r="AF21" s="31">
        <f>VLOOKUP(A21,'Nagradna igra-posiljke 2018'!$A$3:$CF$200,31,FALSE)</f>
        <v>833</v>
      </c>
      <c r="AG21" s="31">
        <f>VLOOKUP($A21,'Nagradna igra-posiljke 2018'!$A$3:$CF$200,32,FALSE)</f>
        <v>786</v>
      </c>
      <c r="AH21" s="14">
        <f>VLOOKUP($A21,'Nagradna igra-posiljke 2018'!$A$3:$CF$200,33,FALSE)</f>
        <v>818</v>
      </c>
      <c r="AI21" s="14">
        <f>VLOOKUP($A21,'Nagradna igra-posiljke 2018'!$A$3:$CF$200,34,FALSE)</f>
        <v>380</v>
      </c>
      <c r="AJ21" s="14">
        <f>VLOOKUP($A21,'Nagradna igra-posiljke 2018'!$A$3:$CF$200,35,FALSE)</f>
        <v>32</v>
      </c>
      <c r="AK21" s="14">
        <f>VLOOKUP($A21,'Nagradna igra-posiljke 2018'!$A$3:$CF$200,36,FALSE)</f>
        <v>493</v>
      </c>
      <c r="AL21" s="14">
        <f>VLOOKUP($A21,'Nagradna igra-posiljke 2018'!$A$3:$CF$200,37,FALSE)</f>
        <v>464</v>
      </c>
      <c r="AM21" s="45">
        <f>VLOOKUP($A21,'Nagradna igra-posiljke 2018'!$A$3:$CF$200,38,FALSE)</f>
        <v>647</v>
      </c>
      <c r="AN21" s="45">
        <f>VLOOKUP($A21,'Nagradna igra-posiljke 2018'!$A$3:$CF$200,39,FALSE)</f>
        <v>604</v>
      </c>
      <c r="AO21" s="14">
        <f>VLOOKUP($A21,'Nagradna igra-posiljke 2018'!$A$3:$CF$200,40,FALSE)</f>
        <v>601</v>
      </c>
      <c r="AP21" s="14">
        <f>VLOOKUP($A21,'Nagradna igra-posiljke 2018'!$A$3:$CF$200,41,FALSE)</f>
        <v>72</v>
      </c>
      <c r="AQ21" s="14">
        <f>VLOOKUP($A21,'Nagradna igra-posiljke 2018'!$A$3:$CF$200,42,FALSE)</f>
        <v>680</v>
      </c>
      <c r="AR21" s="14">
        <f>VLOOKUP($A21,'Nagradna igra-posiljke 2018'!$A$3:$CF$200,43,FALSE)</f>
        <v>719</v>
      </c>
      <c r="AS21" s="14">
        <f>VLOOKUP($A21,'Nagradna igra-posiljke 2018'!$A$3:$CF$200,44,FALSE)</f>
        <v>904</v>
      </c>
      <c r="AT21" s="14">
        <f>VLOOKUP($A21,'Nagradna igra-posiljke 2018'!$A$3:$CF$200,45,FALSE)</f>
        <v>902</v>
      </c>
      <c r="AU21" s="14">
        <f>VLOOKUP($A21,'Nagradna igra-posiljke 2018'!$A$3:$CF$200,46,FALSE)</f>
        <v>940</v>
      </c>
      <c r="AV21" s="14">
        <f>VLOOKUP($A21,'Nagradna igra-posiljke 2018'!$A$3:$CF$200,47,FALSE)</f>
        <v>57</v>
      </c>
      <c r="AW21" s="14">
        <f>VLOOKUP($A21,'Nagradna igra-posiljke 2018'!$A$3:$CF$200,48,FALSE)</f>
        <v>636</v>
      </c>
      <c r="AX21" s="14">
        <f>VLOOKUP($A21,'Nagradna igra-posiljke 2018'!$A$3:$CF$200,49,FALSE)</f>
        <v>645</v>
      </c>
      <c r="AY21" s="14">
        <f>VLOOKUP($A21,'Nagradna igra-posiljke 2018'!$A$3:$CF$200,50,FALSE)</f>
        <v>1051</v>
      </c>
      <c r="AZ21" s="14">
        <f>VLOOKUP($A21,'Nagradna igra-posiljke 2018'!$A$3:$CF$200,51,FALSE)</f>
        <v>1232</v>
      </c>
      <c r="BA21" s="14">
        <f>VLOOKUP($A21,'Nagradna igra-posiljke 2018'!$A$3:$CF$200,52,FALSE)</f>
        <v>831</v>
      </c>
      <c r="BB21" s="14">
        <f>VLOOKUP($A21,'Nagradna igra-posiljke 2018'!$A$3:$CF$200,53,FALSE)</f>
        <v>79</v>
      </c>
      <c r="BC21" s="14">
        <f>VLOOKUP($A21,'Nagradna igra-posiljke 2018'!$A$3:$CF$200,54,FALSE)</f>
        <v>349</v>
      </c>
      <c r="BD21" s="14">
        <f>VLOOKUP($A21,'Nagradna igra-posiljke 2018'!$A$3:$CF$200,55,FALSE)</f>
        <v>0</v>
      </c>
      <c r="BE21" s="14">
        <f>VLOOKUP($A21,'Nagradna igra-posiljke 2018'!$A$3:$CF$200,56,FALSE)</f>
        <v>0</v>
      </c>
      <c r="BF21" s="14">
        <f>VLOOKUP($A21,'Nagradna igra-posiljke 2018'!$A$3:$CF$200,57,FALSE)</f>
        <v>0</v>
      </c>
      <c r="BG21" s="14">
        <f>VLOOKUP($A21,'Nagradna igra-posiljke 2018'!$A$3:$CF$200,58,FALSE)</f>
        <v>0</v>
      </c>
      <c r="BH21" s="14">
        <f>VLOOKUP($A21,'Nagradna igra-posiljke 2018'!$A$3:$CF$200,59,FALSE)</f>
        <v>0</v>
      </c>
      <c r="BI21" s="14">
        <f>VLOOKUP($A21,'Nagradna igra-posiljke 2018'!$A$3:$CF$200,60,FALSE)</f>
        <v>0</v>
      </c>
      <c r="BJ21" s="14">
        <f>VLOOKUP($A21,'Nagradna igra-posiljke 2018'!$A$3:$CF$200,61,FALSE)</f>
        <v>0</v>
      </c>
      <c r="BK21" s="14">
        <f>VLOOKUP($A21,'Nagradna igra-posiljke 2018'!$A$3:$CF$200,62,FALSE)</f>
        <v>0</v>
      </c>
      <c r="BL21" s="14">
        <f>VLOOKUP($A21,'Nagradna igra-posiljke 2018'!$A$3:$CF$200,63,FALSE)</f>
        <v>0</v>
      </c>
      <c r="BM21" s="14">
        <f>VLOOKUP($A21,'Nagradna igra-posiljke 2018'!$A$3:$CF$200,64,FALSE)</f>
        <v>0</v>
      </c>
      <c r="BN21" s="14">
        <f>VLOOKUP($A21,'Nagradna igra-posiljke 2018'!$A$3:$CF$200,65,FALSE)</f>
        <v>0</v>
      </c>
      <c r="BO21" s="14">
        <f>VLOOKUP($A21,'Nagradna igra-posiljke 2018'!$A$3:$CF$200,66,FALSE)</f>
        <v>0</v>
      </c>
      <c r="BP21" s="14">
        <f>VLOOKUP($A21,'Nagradna igra-posiljke 2018'!$A$3:$CF$200,67,FALSE)</f>
        <v>0</v>
      </c>
      <c r="BQ21" s="14">
        <f>VLOOKUP($A21,'Nagradna igra-posiljke 2018'!$A$3:$CF$200,68,FALSE)</f>
        <v>0</v>
      </c>
      <c r="BR21" s="14">
        <f>VLOOKUP($A21,'Nagradna igra-posiljke 2018'!$A$3:$CF$200,69,FALSE)</f>
        <v>0</v>
      </c>
      <c r="BS21" s="14">
        <f>VLOOKUP($A21,'Nagradna igra-posiljke 2018'!$A$3:$CF$200,70,FALSE)</f>
        <v>0</v>
      </c>
      <c r="BT21" s="14">
        <f>VLOOKUP($A21,'Nagradna igra-posiljke 2018'!$A$3:$CF$200,71,FALSE)</f>
        <v>0</v>
      </c>
      <c r="BU21" s="14">
        <f>VLOOKUP($A21,'Nagradna igra-posiljke 2018'!$A$3:$CF$200,72,FALSE)</f>
        <v>0</v>
      </c>
      <c r="BV21" s="14">
        <f>VLOOKUP($A21,'Nagradna igra-posiljke 2018'!$A$3:$CF$200,73,FALSE)</f>
        <v>0</v>
      </c>
      <c r="BW21" s="14">
        <f>VLOOKUP($A21,'Nagradna igra-posiljke 2018'!$A$3:$CF$200,74,FALSE)</f>
        <v>0</v>
      </c>
      <c r="BX21" s="14">
        <f>VLOOKUP($A21,'Nagradna igra-posiljke 2018'!$A$3:$CF$200,75,FALSE)</f>
        <v>0</v>
      </c>
      <c r="BY21" s="14">
        <f>VLOOKUP($A21,'Nagradna igra-posiljke 2018'!$A$3:$CF$200,76,FALSE)</f>
        <v>0</v>
      </c>
      <c r="BZ21" s="14">
        <f>VLOOKUP($A21,'Nagradna igra-posiljke 2018'!$A$3:$CF$200,77,FALSE)</f>
        <v>0</v>
      </c>
      <c r="CA21" s="14">
        <f>VLOOKUP($A21,'Nagradna igra-posiljke 2018'!$A$3:$CF$200,78,FALSE)</f>
        <v>0</v>
      </c>
      <c r="CB21" s="14">
        <f>VLOOKUP($A21,'Nagradna igra-posiljke 2018'!$A$3:$CF$200,79,FALSE)</f>
        <v>0</v>
      </c>
      <c r="CC21" s="14">
        <f>VLOOKUP($A21,'Nagradna igra-posiljke 2018'!$A$3:$CF$200,80,FALSE)</f>
        <v>0</v>
      </c>
      <c r="CD21" s="14">
        <f>VLOOKUP($A21,'Nagradna igra-posiljke 2018'!$A$3:$CF$200,81,FALSE)</f>
        <v>0</v>
      </c>
      <c r="CE21" s="14">
        <f>VLOOKUP($A21,'Nagradna igra-posiljke 2018'!$A$3:$CF$200,82,FALSE)</f>
        <v>0</v>
      </c>
      <c r="CF21" s="14">
        <f>VLOOKUP($A21,'Nagradna igra-posiljke 2018'!$A$3:$CF$200,83,FALSE)</f>
        <v>0</v>
      </c>
      <c r="CG21" s="14">
        <f>VLOOKUP($A21,'Nagradna igra-posiljke 2018'!$A$3:$CF$200,84,FALSE)</f>
        <v>0</v>
      </c>
    </row>
    <row r="22" spans="1:85" s="1" customFormat="1" ht="13.5" customHeight="1">
      <c r="A22" s="50">
        <v>70041</v>
      </c>
      <c r="B22" s="14" t="s">
        <v>33</v>
      </c>
      <c r="C22" s="14" t="s">
        <v>206</v>
      </c>
      <c r="D22" s="42">
        <v>18240</v>
      </c>
      <c r="E22" s="42">
        <v>29662</v>
      </c>
      <c r="F22" s="46">
        <f>E22/E$1</f>
        <v>0.64346920623901771</v>
      </c>
      <c r="G22" s="47">
        <f>D22*F22</f>
        <v>11736.878321799682</v>
      </c>
      <c r="H22" s="46">
        <f>+J22/D22</f>
        <v>6.5871710526315788</v>
      </c>
      <c r="I22" s="49">
        <f>+H22/F22</f>
        <v>10.236963927353445</v>
      </c>
      <c r="J22" s="44">
        <f>10*K22</f>
        <v>120150</v>
      </c>
      <c r="K22" s="44">
        <f>+SUM(L22:CG22)</f>
        <v>12015</v>
      </c>
      <c r="L22" s="31">
        <f>VLOOKUP(A22,'Nagradna igra-posiljke 2018'!$A$3:$W$200,11,FALSE)</f>
        <v>0</v>
      </c>
      <c r="M22" s="31">
        <f>VLOOKUP(A22,'Nagradna igra-posiljke 2018'!$A$3:$W$200,12,FALSE)</f>
        <v>1</v>
      </c>
      <c r="N22" s="31">
        <f>VLOOKUP(A22,'Nagradna igra-posiljke 2018'!$A$3:$W$200,13,FALSE)</f>
        <v>0</v>
      </c>
      <c r="O22" s="31">
        <f>VLOOKUP(A22,'Nagradna igra-posiljke 2018'!$A$3:$W$200,14,FALSE)</f>
        <v>0</v>
      </c>
      <c r="P22" s="31">
        <f>VLOOKUP(A22,'Nagradna igra-posiljke 2018'!$A$3:$W$200,15,FALSE)</f>
        <v>7</v>
      </c>
      <c r="Q22" s="31">
        <f>VLOOKUP(A22,'Nagradna igra-posiljke 2018'!$A$3:$W$200,16,FALSE)</f>
        <v>8</v>
      </c>
      <c r="R22" s="31">
        <f>VLOOKUP(A22,'Nagradna igra-posiljke 2018'!$A$3:$W$200,17,FALSE)</f>
        <v>9</v>
      </c>
      <c r="S22" s="31">
        <f>VLOOKUP(A22,'Nagradna igra-posiljke 2018'!$A$3:$W$200,18,FALSE)</f>
        <v>18</v>
      </c>
      <c r="T22" s="31">
        <f>VLOOKUP(A22,'Nagradna igra-posiljke 2018'!$A$3:$W$200,19,FALSE)</f>
        <v>2</v>
      </c>
      <c r="U22" s="31">
        <f>VLOOKUP(A22,'Nagradna igra-posiljke 2018'!$A$3:$W$200,20,FALSE)</f>
        <v>91</v>
      </c>
      <c r="V22" s="31">
        <f>VLOOKUP(A22,'Nagradna igra-posiljke 2018'!$A$3:$W$200,21,FALSE)</f>
        <v>33</v>
      </c>
      <c r="W22" s="31">
        <f>VLOOKUP(A22,'Nagradna igra-posiljke 2018'!$A$3:$W$200,22,FALSE)</f>
        <v>68</v>
      </c>
      <c r="X22" s="31">
        <f>VLOOKUP(A22,'Nagradna igra-posiljke 2018'!$A$3:$W$200,23,FALSE)</f>
        <v>30</v>
      </c>
      <c r="Y22" s="31">
        <f>VLOOKUP(A22,'Nagradna igra-posiljke 2018'!$A$3:$CF$200,24,FALSE)</f>
        <v>294</v>
      </c>
      <c r="Z22" s="31">
        <f>VLOOKUP(A22,'Nagradna igra-posiljke 2018'!$A$3:$CF$200,25,FALSE)</f>
        <v>246</v>
      </c>
      <c r="AA22" s="31">
        <f>VLOOKUP(A22,'Nagradna igra-posiljke 2018'!$A$3:$CF$200,26,FALSE)</f>
        <v>208</v>
      </c>
      <c r="AB22" s="31">
        <f>VLOOKUP(A22,'Nagradna igra-posiljke 2018'!$A$3:$CF$200,27,FALSE)</f>
        <v>349</v>
      </c>
      <c r="AC22" s="31">
        <f>VLOOKUP(A22,'Nagradna igra-posiljke 2018'!$A$3:$CF$200,28,FALSE)</f>
        <v>288</v>
      </c>
      <c r="AD22" s="31">
        <f>VLOOKUP(A22,'Nagradna igra-posiljke 2018'!$A$3:$CF$200,29,FALSE)</f>
        <v>34</v>
      </c>
      <c r="AE22" s="31">
        <f>VLOOKUP(A22,'Nagradna igra-posiljke 2018'!$A$3:$CF$200,30,FALSE)</f>
        <v>546</v>
      </c>
      <c r="AF22" s="31">
        <f>VLOOKUP(A22,'Nagradna igra-posiljke 2018'!$A$3:$CF$200,31,FALSE)</f>
        <v>413</v>
      </c>
      <c r="AG22" s="31">
        <f>VLOOKUP($A22,'Nagradna igra-posiljke 2018'!$A$3:$CF$200,32,FALSE)</f>
        <v>446</v>
      </c>
      <c r="AH22" s="14">
        <f>VLOOKUP($A22,'Nagradna igra-posiljke 2018'!$A$3:$CF$200,33,FALSE)</f>
        <v>454</v>
      </c>
      <c r="AI22" s="14">
        <f>VLOOKUP($A22,'Nagradna igra-posiljke 2018'!$A$3:$CF$200,34,FALSE)</f>
        <v>296</v>
      </c>
      <c r="AJ22" s="14">
        <f>VLOOKUP($A22,'Nagradna igra-posiljke 2018'!$A$3:$CF$200,35,FALSE)</f>
        <v>52</v>
      </c>
      <c r="AK22" s="14">
        <f>VLOOKUP($A22,'Nagradna igra-posiljke 2018'!$A$3:$CF$200,36,FALSE)</f>
        <v>168</v>
      </c>
      <c r="AL22" s="14">
        <f>VLOOKUP($A22,'Nagradna igra-posiljke 2018'!$A$3:$CF$200,37,FALSE)</f>
        <v>259</v>
      </c>
      <c r="AM22" s="45">
        <f>VLOOKUP($A22,'Nagradna igra-posiljke 2018'!$A$3:$CF$200,38,FALSE)</f>
        <v>499</v>
      </c>
      <c r="AN22" s="45">
        <f>VLOOKUP($A22,'Nagradna igra-posiljke 2018'!$A$3:$CF$200,39,FALSE)</f>
        <v>456</v>
      </c>
      <c r="AO22" s="14">
        <f>VLOOKUP($A22,'Nagradna igra-posiljke 2018'!$A$3:$CF$200,40,FALSE)</f>
        <v>354</v>
      </c>
      <c r="AP22" s="14">
        <f>VLOOKUP($A22,'Nagradna igra-posiljke 2018'!$A$3:$CF$200,41,FALSE)</f>
        <v>40</v>
      </c>
      <c r="AQ22" s="14">
        <f>VLOOKUP($A22,'Nagradna igra-posiljke 2018'!$A$3:$CF$200,42,FALSE)</f>
        <v>327</v>
      </c>
      <c r="AR22" s="14">
        <f>VLOOKUP($A22,'Nagradna igra-posiljke 2018'!$A$3:$CF$200,43,FALSE)</f>
        <v>679</v>
      </c>
      <c r="AS22" s="14">
        <f>VLOOKUP($A22,'Nagradna igra-posiljke 2018'!$A$3:$CF$200,44,FALSE)</f>
        <v>629</v>
      </c>
      <c r="AT22" s="14">
        <f>VLOOKUP($A22,'Nagradna igra-posiljke 2018'!$A$3:$CF$200,45,FALSE)</f>
        <v>837</v>
      </c>
      <c r="AU22" s="14">
        <f>VLOOKUP($A22,'Nagradna igra-posiljke 2018'!$A$3:$CF$200,46,FALSE)</f>
        <v>584</v>
      </c>
      <c r="AV22" s="14">
        <f>VLOOKUP($A22,'Nagradna igra-posiljke 2018'!$A$3:$CF$200,47,FALSE)</f>
        <v>89</v>
      </c>
      <c r="AW22" s="14">
        <f>VLOOKUP($A22,'Nagradna igra-posiljke 2018'!$A$3:$CF$200,48,FALSE)</f>
        <v>427</v>
      </c>
      <c r="AX22" s="14">
        <f>VLOOKUP($A22,'Nagradna igra-posiljke 2018'!$A$3:$CF$200,49,FALSE)</f>
        <v>480</v>
      </c>
      <c r="AY22" s="14">
        <f>VLOOKUP($A22,'Nagradna igra-posiljke 2018'!$A$3:$CF$200,50,FALSE)</f>
        <v>581</v>
      </c>
      <c r="AZ22" s="14">
        <f>VLOOKUP($A22,'Nagradna igra-posiljke 2018'!$A$3:$CF$200,51,FALSE)</f>
        <v>837</v>
      </c>
      <c r="BA22" s="14">
        <f>VLOOKUP($A22,'Nagradna igra-posiljke 2018'!$A$3:$CF$200,52,FALSE)</f>
        <v>532</v>
      </c>
      <c r="BB22" s="14">
        <f>VLOOKUP($A22,'Nagradna igra-posiljke 2018'!$A$3:$CF$200,53,FALSE)</f>
        <v>87</v>
      </c>
      <c r="BC22" s="14">
        <f>VLOOKUP($A22,'Nagradna igra-posiljke 2018'!$A$3:$CF$200,54,FALSE)</f>
        <v>257</v>
      </c>
      <c r="BD22" s="14">
        <f>VLOOKUP($A22,'Nagradna igra-posiljke 2018'!$A$3:$CF$200,55,FALSE)</f>
        <v>0</v>
      </c>
      <c r="BE22" s="14">
        <f>VLOOKUP($A22,'Nagradna igra-posiljke 2018'!$A$3:$CF$200,56,FALSE)</f>
        <v>0</v>
      </c>
      <c r="BF22" s="14">
        <f>VLOOKUP($A22,'Nagradna igra-posiljke 2018'!$A$3:$CF$200,57,FALSE)</f>
        <v>0</v>
      </c>
      <c r="BG22" s="14">
        <f>VLOOKUP($A22,'Nagradna igra-posiljke 2018'!$A$3:$CF$200,58,FALSE)</f>
        <v>0</v>
      </c>
      <c r="BH22" s="14">
        <f>VLOOKUP($A22,'Nagradna igra-posiljke 2018'!$A$3:$CF$200,59,FALSE)</f>
        <v>0</v>
      </c>
      <c r="BI22" s="14">
        <f>VLOOKUP($A22,'Nagradna igra-posiljke 2018'!$A$3:$CF$200,60,FALSE)</f>
        <v>0</v>
      </c>
      <c r="BJ22" s="14">
        <f>VLOOKUP($A22,'Nagradna igra-posiljke 2018'!$A$3:$CF$200,61,FALSE)</f>
        <v>0</v>
      </c>
      <c r="BK22" s="14">
        <f>VLOOKUP($A22,'Nagradna igra-posiljke 2018'!$A$3:$CF$200,62,FALSE)</f>
        <v>0</v>
      </c>
      <c r="BL22" s="14">
        <f>VLOOKUP($A22,'Nagradna igra-posiljke 2018'!$A$3:$CF$200,63,FALSE)</f>
        <v>0</v>
      </c>
      <c r="BM22" s="14">
        <f>VLOOKUP($A22,'Nagradna igra-posiljke 2018'!$A$3:$CF$200,64,FALSE)</f>
        <v>0</v>
      </c>
      <c r="BN22" s="14">
        <f>VLOOKUP($A22,'Nagradna igra-posiljke 2018'!$A$3:$CF$200,65,FALSE)</f>
        <v>0</v>
      </c>
      <c r="BO22" s="14">
        <f>VLOOKUP($A22,'Nagradna igra-posiljke 2018'!$A$3:$CF$200,66,FALSE)</f>
        <v>0</v>
      </c>
      <c r="BP22" s="14">
        <f>VLOOKUP($A22,'Nagradna igra-posiljke 2018'!$A$3:$CF$200,67,FALSE)</f>
        <v>0</v>
      </c>
      <c r="BQ22" s="14">
        <f>VLOOKUP($A22,'Nagradna igra-posiljke 2018'!$A$3:$CF$200,68,FALSE)</f>
        <v>0</v>
      </c>
      <c r="BR22" s="14">
        <f>VLOOKUP($A22,'Nagradna igra-posiljke 2018'!$A$3:$CF$200,69,FALSE)</f>
        <v>0</v>
      </c>
      <c r="BS22" s="14">
        <f>VLOOKUP($A22,'Nagradna igra-posiljke 2018'!$A$3:$CF$200,70,FALSE)</f>
        <v>0</v>
      </c>
      <c r="BT22" s="14">
        <f>VLOOKUP($A22,'Nagradna igra-posiljke 2018'!$A$3:$CF$200,71,FALSE)</f>
        <v>0</v>
      </c>
      <c r="BU22" s="14">
        <f>VLOOKUP($A22,'Nagradna igra-posiljke 2018'!$A$3:$CF$200,72,FALSE)</f>
        <v>0</v>
      </c>
      <c r="BV22" s="14">
        <f>VLOOKUP($A22,'Nagradna igra-posiljke 2018'!$A$3:$CF$200,73,FALSE)</f>
        <v>0</v>
      </c>
      <c r="BW22" s="14">
        <f>VLOOKUP($A22,'Nagradna igra-posiljke 2018'!$A$3:$CF$200,74,FALSE)</f>
        <v>0</v>
      </c>
      <c r="BX22" s="14">
        <f>VLOOKUP($A22,'Nagradna igra-posiljke 2018'!$A$3:$CF$200,75,FALSE)</f>
        <v>0</v>
      </c>
      <c r="BY22" s="14">
        <f>VLOOKUP($A22,'Nagradna igra-posiljke 2018'!$A$3:$CF$200,76,FALSE)</f>
        <v>0</v>
      </c>
      <c r="BZ22" s="14">
        <f>VLOOKUP($A22,'Nagradna igra-posiljke 2018'!$A$3:$CF$200,77,FALSE)</f>
        <v>0</v>
      </c>
      <c r="CA22" s="14">
        <f>VLOOKUP($A22,'Nagradna igra-posiljke 2018'!$A$3:$CF$200,78,FALSE)</f>
        <v>0</v>
      </c>
      <c r="CB22" s="14">
        <f>VLOOKUP($A22,'Nagradna igra-posiljke 2018'!$A$3:$CF$200,79,FALSE)</f>
        <v>0</v>
      </c>
      <c r="CC22" s="14">
        <f>VLOOKUP($A22,'Nagradna igra-posiljke 2018'!$A$3:$CF$200,80,FALSE)</f>
        <v>0</v>
      </c>
      <c r="CD22" s="14">
        <f>VLOOKUP($A22,'Nagradna igra-posiljke 2018'!$A$3:$CF$200,81,FALSE)</f>
        <v>0</v>
      </c>
      <c r="CE22" s="14">
        <f>VLOOKUP($A22,'Nagradna igra-posiljke 2018'!$A$3:$CF$200,82,FALSE)</f>
        <v>0</v>
      </c>
      <c r="CF22" s="14">
        <f>VLOOKUP($A22,'Nagradna igra-posiljke 2018'!$A$3:$CF$200,83,FALSE)</f>
        <v>0</v>
      </c>
      <c r="CG22" s="14">
        <f>VLOOKUP($A22,'Nagradna igra-posiljke 2018'!$A$3:$CF$200,84,FALSE)</f>
        <v>0</v>
      </c>
    </row>
    <row r="23" spans="1:85" s="1" customFormat="1" ht="15">
      <c r="A23" s="50">
        <v>80136</v>
      </c>
      <c r="B23" s="14" t="s">
        <v>14</v>
      </c>
      <c r="C23" s="14" t="s">
        <v>206</v>
      </c>
      <c r="D23" s="42">
        <v>25476</v>
      </c>
      <c r="E23" s="42">
        <v>36779</v>
      </c>
      <c r="F23" s="46">
        <f>E23/E$1</f>
        <v>0.79786103217129101</v>
      </c>
      <c r="G23" s="47">
        <f>D23*F23</f>
        <v>20326.307655595811</v>
      </c>
      <c r="H23" s="46">
        <f>+J23/D23</f>
        <v>8.165724603548437</v>
      </c>
      <c r="I23" s="49">
        <f>+H23/F23</f>
        <v>10.23451989042041</v>
      </c>
      <c r="J23" s="44">
        <f>10*K23</f>
        <v>208030</v>
      </c>
      <c r="K23" s="44">
        <f>+SUM(L23:CG23)</f>
        <v>20803</v>
      </c>
      <c r="L23" s="31">
        <f>VLOOKUP(A23,'Nagradna igra-posiljke 2018'!$A$3:$W$200,11,FALSE)</f>
        <v>0</v>
      </c>
      <c r="M23" s="31">
        <f>VLOOKUP(A23,'Nagradna igra-posiljke 2018'!$A$3:$W$200,12,FALSE)</f>
        <v>12</v>
      </c>
      <c r="N23" s="31">
        <f>VLOOKUP(A23,'Nagradna igra-posiljke 2018'!$A$3:$W$200,13,FALSE)</f>
        <v>2</v>
      </c>
      <c r="O23" s="31">
        <f>VLOOKUP(A23,'Nagradna igra-posiljke 2018'!$A$3:$W$200,14,FALSE)</f>
        <v>2</v>
      </c>
      <c r="P23" s="31">
        <f>VLOOKUP(A23,'Nagradna igra-posiljke 2018'!$A$3:$W$200,15,FALSE)</f>
        <v>4</v>
      </c>
      <c r="Q23" s="31">
        <f>VLOOKUP(A23,'Nagradna igra-posiljke 2018'!$A$3:$W$200,16,FALSE)</f>
        <v>25</v>
      </c>
      <c r="R23" s="31">
        <f>VLOOKUP(A23,'Nagradna igra-posiljke 2018'!$A$3:$W$200,17,FALSE)</f>
        <v>25</v>
      </c>
      <c r="S23" s="31">
        <f>VLOOKUP(A23,'Nagradna igra-posiljke 2018'!$A$3:$W$200,18,FALSE)</f>
        <v>80</v>
      </c>
      <c r="T23" s="31">
        <f>VLOOKUP(A23,'Nagradna igra-posiljke 2018'!$A$3:$W$200,19,FALSE)</f>
        <v>18</v>
      </c>
      <c r="U23" s="31">
        <f>VLOOKUP(A23,'Nagradna igra-posiljke 2018'!$A$3:$W$200,20,FALSE)</f>
        <v>162</v>
      </c>
      <c r="V23" s="31">
        <f>VLOOKUP(A23,'Nagradna igra-posiljke 2018'!$A$3:$W$200,21,FALSE)</f>
        <v>162</v>
      </c>
      <c r="W23" s="31">
        <f>VLOOKUP(A23,'Nagradna igra-posiljke 2018'!$A$3:$W$200,22,FALSE)</f>
        <v>207</v>
      </c>
      <c r="X23" s="31">
        <f>VLOOKUP(A23,'Nagradna igra-posiljke 2018'!$A$3:$W$200,23,FALSE)</f>
        <v>161</v>
      </c>
      <c r="Y23" s="31">
        <f>VLOOKUP(A23,'Nagradna igra-posiljke 2018'!$A$3:$CF$200,24,FALSE)</f>
        <v>514</v>
      </c>
      <c r="Z23" s="31">
        <f>VLOOKUP(A23,'Nagradna igra-posiljke 2018'!$A$3:$CF$200,25,FALSE)</f>
        <v>330</v>
      </c>
      <c r="AA23" s="31">
        <f>VLOOKUP(A23,'Nagradna igra-posiljke 2018'!$A$3:$CF$200,26,FALSE)</f>
        <v>319</v>
      </c>
      <c r="AB23" s="31">
        <f>VLOOKUP(A23,'Nagradna igra-posiljke 2018'!$A$3:$CF$200,27,FALSE)</f>
        <v>579</v>
      </c>
      <c r="AC23" s="31">
        <f>VLOOKUP(A23,'Nagradna igra-posiljke 2018'!$A$3:$CF$200,28,FALSE)</f>
        <v>526</v>
      </c>
      <c r="AD23" s="31">
        <f>VLOOKUP(A23,'Nagradna igra-posiljke 2018'!$A$3:$CF$200,29,FALSE)</f>
        <v>323</v>
      </c>
      <c r="AE23" s="31">
        <f>VLOOKUP(A23,'Nagradna igra-posiljke 2018'!$A$3:$CF$200,30,FALSE)</f>
        <v>697</v>
      </c>
      <c r="AF23" s="31">
        <f>VLOOKUP(A23,'Nagradna igra-posiljke 2018'!$A$3:$CF$200,31,FALSE)</f>
        <v>668</v>
      </c>
      <c r="AG23" s="31">
        <f>VLOOKUP($A23,'Nagradna igra-posiljke 2018'!$A$3:$CF$200,32,FALSE)</f>
        <v>907</v>
      </c>
      <c r="AH23" s="14">
        <f>VLOOKUP($A23,'Nagradna igra-posiljke 2018'!$A$3:$CF$200,33,FALSE)</f>
        <v>758</v>
      </c>
      <c r="AI23" s="14">
        <f>VLOOKUP($A23,'Nagradna igra-posiljke 2018'!$A$3:$CF$200,34,FALSE)</f>
        <v>452</v>
      </c>
      <c r="AJ23" s="14">
        <f>VLOOKUP($A23,'Nagradna igra-posiljke 2018'!$A$3:$CF$200,35,FALSE)</f>
        <v>145</v>
      </c>
      <c r="AK23" s="14">
        <f>VLOOKUP($A23,'Nagradna igra-posiljke 2018'!$A$3:$CF$200,36,FALSE)</f>
        <v>495</v>
      </c>
      <c r="AL23" s="14">
        <f>VLOOKUP($A23,'Nagradna igra-posiljke 2018'!$A$3:$CF$200,37,FALSE)</f>
        <v>545</v>
      </c>
      <c r="AM23" s="45">
        <f>VLOOKUP($A23,'Nagradna igra-posiljke 2018'!$A$3:$CF$200,38,FALSE)</f>
        <v>656</v>
      </c>
      <c r="AN23" s="45">
        <f>VLOOKUP($A23,'Nagradna igra-posiljke 2018'!$A$3:$CF$200,39,FALSE)</f>
        <v>617</v>
      </c>
      <c r="AO23" s="14">
        <f>VLOOKUP($A23,'Nagradna igra-posiljke 2018'!$A$3:$CF$200,40,FALSE)</f>
        <v>589</v>
      </c>
      <c r="AP23" s="14">
        <f>VLOOKUP($A23,'Nagradna igra-posiljke 2018'!$A$3:$CF$200,41,FALSE)</f>
        <v>255</v>
      </c>
      <c r="AQ23" s="14">
        <f>VLOOKUP($A23,'Nagradna igra-posiljke 2018'!$A$3:$CF$200,42,FALSE)</f>
        <v>832</v>
      </c>
      <c r="AR23" s="14">
        <f>VLOOKUP($A23,'Nagradna igra-posiljke 2018'!$A$3:$CF$200,43,FALSE)</f>
        <v>716</v>
      </c>
      <c r="AS23" s="14">
        <f>VLOOKUP($A23,'Nagradna igra-posiljke 2018'!$A$3:$CF$200,44,FALSE)</f>
        <v>1079</v>
      </c>
      <c r="AT23" s="14">
        <f>VLOOKUP($A23,'Nagradna igra-posiljke 2018'!$A$3:$CF$200,45,FALSE)</f>
        <v>1084</v>
      </c>
      <c r="AU23" s="14">
        <f>VLOOKUP($A23,'Nagradna igra-posiljke 2018'!$A$3:$CF$200,46,FALSE)</f>
        <v>678</v>
      </c>
      <c r="AV23" s="14">
        <f>VLOOKUP($A23,'Nagradna igra-posiljke 2018'!$A$3:$CF$200,47,FALSE)</f>
        <v>246</v>
      </c>
      <c r="AW23" s="14">
        <f>VLOOKUP($A23,'Nagradna igra-posiljke 2018'!$A$3:$CF$200,48,FALSE)</f>
        <v>676</v>
      </c>
      <c r="AX23" s="14">
        <f>VLOOKUP($A23,'Nagradna igra-posiljke 2018'!$A$3:$CF$200,49,FALSE)</f>
        <v>1192</v>
      </c>
      <c r="AY23" s="14">
        <f>VLOOKUP($A23,'Nagradna igra-posiljke 2018'!$A$3:$CF$200,50,FALSE)</f>
        <v>1279</v>
      </c>
      <c r="AZ23" s="14">
        <f>VLOOKUP($A23,'Nagradna igra-posiljke 2018'!$A$3:$CF$200,51,FALSE)</f>
        <v>1358</v>
      </c>
      <c r="BA23" s="14">
        <f>VLOOKUP($A23,'Nagradna igra-posiljke 2018'!$A$3:$CF$200,52,FALSE)</f>
        <v>705</v>
      </c>
      <c r="BB23" s="14">
        <f>VLOOKUP($A23,'Nagradna igra-posiljke 2018'!$A$3:$CF$200,53,FALSE)</f>
        <v>217</v>
      </c>
      <c r="BC23" s="14">
        <f>VLOOKUP($A23,'Nagradna igra-posiljke 2018'!$A$3:$CF$200,54,FALSE)</f>
        <v>506</v>
      </c>
      <c r="BD23" s="14">
        <f>VLOOKUP($A23,'Nagradna igra-posiljke 2018'!$A$3:$CF$200,55,FALSE)</f>
        <v>0</v>
      </c>
      <c r="BE23" s="14">
        <f>VLOOKUP($A23,'Nagradna igra-posiljke 2018'!$A$3:$CF$200,56,FALSE)</f>
        <v>0</v>
      </c>
      <c r="BF23" s="14">
        <f>VLOOKUP($A23,'Nagradna igra-posiljke 2018'!$A$3:$CF$200,57,FALSE)</f>
        <v>0</v>
      </c>
      <c r="BG23" s="14">
        <f>VLOOKUP($A23,'Nagradna igra-posiljke 2018'!$A$3:$CF$200,58,FALSE)</f>
        <v>0</v>
      </c>
      <c r="BH23" s="14">
        <f>VLOOKUP($A23,'Nagradna igra-posiljke 2018'!$A$3:$CF$200,59,FALSE)</f>
        <v>0</v>
      </c>
      <c r="BI23" s="14">
        <f>VLOOKUP($A23,'Nagradna igra-posiljke 2018'!$A$3:$CF$200,60,FALSE)</f>
        <v>0</v>
      </c>
      <c r="BJ23" s="14">
        <f>VLOOKUP($A23,'Nagradna igra-posiljke 2018'!$A$3:$CF$200,61,FALSE)</f>
        <v>0</v>
      </c>
      <c r="BK23" s="14">
        <f>VLOOKUP($A23,'Nagradna igra-posiljke 2018'!$A$3:$CF$200,62,FALSE)</f>
        <v>0</v>
      </c>
      <c r="BL23" s="14">
        <f>VLOOKUP($A23,'Nagradna igra-posiljke 2018'!$A$3:$CF$200,63,FALSE)</f>
        <v>0</v>
      </c>
      <c r="BM23" s="14">
        <f>VLOOKUP($A23,'Nagradna igra-posiljke 2018'!$A$3:$CF$200,64,FALSE)</f>
        <v>0</v>
      </c>
      <c r="BN23" s="14">
        <f>VLOOKUP($A23,'Nagradna igra-posiljke 2018'!$A$3:$CF$200,65,FALSE)</f>
        <v>0</v>
      </c>
      <c r="BO23" s="14">
        <f>VLOOKUP($A23,'Nagradna igra-posiljke 2018'!$A$3:$CF$200,66,FALSE)</f>
        <v>0</v>
      </c>
      <c r="BP23" s="14">
        <f>VLOOKUP($A23,'Nagradna igra-posiljke 2018'!$A$3:$CF$200,67,FALSE)</f>
        <v>0</v>
      </c>
      <c r="BQ23" s="14">
        <f>VLOOKUP($A23,'Nagradna igra-posiljke 2018'!$A$3:$CF$200,68,FALSE)</f>
        <v>0</v>
      </c>
      <c r="BR23" s="14">
        <f>VLOOKUP($A23,'Nagradna igra-posiljke 2018'!$A$3:$CF$200,69,FALSE)</f>
        <v>0</v>
      </c>
      <c r="BS23" s="14">
        <f>VLOOKUP($A23,'Nagradna igra-posiljke 2018'!$A$3:$CF$200,70,FALSE)</f>
        <v>0</v>
      </c>
      <c r="BT23" s="14">
        <f>VLOOKUP($A23,'Nagradna igra-posiljke 2018'!$A$3:$CF$200,71,FALSE)</f>
        <v>0</v>
      </c>
      <c r="BU23" s="14">
        <f>VLOOKUP($A23,'Nagradna igra-posiljke 2018'!$A$3:$CF$200,72,FALSE)</f>
        <v>0</v>
      </c>
      <c r="BV23" s="14">
        <f>VLOOKUP($A23,'Nagradna igra-posiljke 2018'!$A$3:$CF$200,73,FALSE)</f>
        <v>0</v>
      </c>
      <c r="BW23" s="14">
        <f>VLOOKUP($A23,'Nagradna igra-posiljke 2018'!$A$3:$CF$200,74,FALSE)</f>
        <v>0</v>
      </c>
      <c r="BX23" s="14">
        <f>VLOOKUP($A23,'Nagradna igra-posiljke 2018'!$A$3:$CF$200,75,FALSE)</f>
        <v>0</v>
      </c>
      <c r="BY23" s="14">
        <f>VLOOKUP($A23,'Nagradna igra-posiljke 2018'!$A$3:$CF$200,76,FALSE)</f>
        <v>0</v>
      </c>
      <c r="BZ23" s="14">
        <f>VLOOKUP($A23,'Nagradna igra-posiljke 2018'!$A$3:$CF$200,77,FALSE)</f>
        <v>0</v>
      </c>
      <c r="CA23" s="14">
        <f>VLOOKUP($A23,'Nagradna igra-posiljke 2018'!$A$3:$CF$200,78,FALSE)</f>
        <v>0</v>
      </c>
      <c r="CB23" s="14">
        <f>VLOOKUP($A23,'Nagradna igra-posiljke 2018'!$A$3:$CF$200,79,FALSE)</f>
        <v>0</v>
      </c>
      <c r="CC23" s="14">
        <f>VLOOKUP($A23,'Nagradna igra-posiljke 2018'!$A$3:$CF$200,80,FALSE)</f>
        <v>0</v>
      </c>
      <c r="CD23" s="14">
        <f>VLOOKUP($A23,'Nagradna igra-posiljke 2018'!$A$3:$CF$200,81,FALSE)</f>
        <v>0</v>
      </c>
      <c r="CE23" s="14">
        <f>VLOOKUP($A23,'Nagradna igra-posiljke 2018'!$A$3:$CF$200,82,FALSE)</f>
        <v>0</v>
      </c>
      <c r="CF23" s="14">
        <f>VLOOKUP($A23,'Nagradna igra-posiljke 2018'!$A$3:$CF$200,83,FALSE)</f>
        <v>0</v>
      </c>
      <c r="CG23" s="14">
        <f>VLOOKUP($A23,'Nagradna igra-posiljke 2018'!$A$3:$CF$200,84,FALSE)</f>
        <v>0</v>
      </c>
    </row>
    <row r="24" spans="1:85" s="5" customFormat="1" ht="13.5" customHeight="1">
      <c r="A24" s="50">
        <v>70017</v>
      </c>
      <c r="B24" s="14" t="s">
        <v>59</v>
      </c>
      <c r="C24" s="14" t="s">
        <v>206</v>
      </c>
      <c r="D24" s="42">
        <v>24912</v>
      </c>
      <c r="E24" s="42">
        <v>33393</v>
      </c>
      <c r="F24" s="46">
        <f>E24/E$1</f>
        <v>0.72440722823611081</v>
      </c>
      <c r="G24" s="47">
        <f>D24*F24</f>
        <v>18046.432869817992</v>
      </c>
      <c r="H24" s="46">
        <f>+J24/D24</f>
        <v>7.3534842646114322</v>
      </c>
      <c r="I24" s="49">
        <f>+H24/F24</f>
        <v>10.151036568915437</v>
      </c>
      <c r="J24" s="44">
        <f>10*K24</f>
        <v>183190</v>
      </c>
      <c r="K24" s="44">
        <f>+SUM(L24:CG24)</f>
        <v>18319</v>
      </c>
      <c r="L24" s="31">
        <f>VLOOKUP(A24,'Nagradna igra-posiljke 2018'!$A$3:$W$200,11,FALSE)</f>
        <v>0</v>
      </c>
      <c r="M24" s="31">
        <f>VLOOKUP(A24,'Nagradna igra-posiljke 2018'!$A$3:$W$200,12,FALSE)</f>
        <v>0</v>
      </c>
      <c r="N24" s="31">
        <f>VLOOKUP(A24,'Nagradna igra-posiljke 2018'!$A$3:$W$200,13,FALSE)</f>
        <v>11</v>
      </c>
      <c r="O24" s="31">
        <f>VLOOKUP(A24,'Nagradna igra-posiljke 2018'!$A$3:$W$200,14,FALSE)</f>
        <v>22</v>
      </c>
      <c r="P24" s="31">
        <f>VLOOKUP(A24,'Nagradna igra-posiljke 2018'!$A$3:$W$200,15,FALSE)</f>
        <v>33</v>
      </c>
      <c r="Q24" s="31">
        <f>VLOOKUP(A24,'Nagradna igra-posiljke 2018'!$A$3:$W$200,16,FALSE)</f>
        <v>31</v>
      </c>
      <c r="R24" s="31">
        <f>VLOOKUP(A24,'Nagradna igra-posiljke 2018'!$A$3:$W$200,17,FALSE)</f>
        <v>43</v>
      </c>
      <c r="S24" s="31">
        <f>VLOOKUP(A24,'Nagradna igra-posiljke 2018'!$A$3:$W$200,18,FALSE)</f>
        <v>25</v>
      </c>
      <c r="T24" s="31">
        <f>VLOOKUP(A24,'Nagradna igra-posiljke 2018'!$A$3:$W$200,19,FALSE)</f>
        <v>40</v>
      </c>
      <c r="U24" s="31">
        <f>VLOOKUP(A24,'Nagradna igra-posiljke 2018'!$A$3:$W$200,20,FALSE)</f>
        <v>120</v>
      </c>
      <c r="V24" s="31">
        <f>VLOOKUP(A24,'Nagradna igra-posiljke 2018'!$A$3:$W$200,21,FALSE)</f>
        <v>187</v>
      </c>
      <c r="W24" s="31">
        <f>VLOOKUP(A24,'Nagradna igra-posiljke 2018'!$A$3:$W$200,22,FALSE)</f>
        <v>183</v>
      </c>
      <c r="X24" s="31">
        <f>VLOOKUP(A24,'Nagradna igra-posiljke 2018'!$A$3:$W$200,23,FALSE)</f>
        <v>158</v>
      </c>
      <c r="Y24" s="31">
        <f>VLOOKUP(A24,'Nagradna igra-posiljke 2018'!$A$3:$CF$200,24,FALSE)</f>
        <v>233</v>
      </c>
      <c r="Z24" s="31">
        <f>VLOOKUP(A24,'Nagradna igra-posiljke 2018'!$A$3:$CF$200,25,FALSE)</f>
        <v>401</v>
      </c>
      <c r="AA24" s="31">
        <f>VLOOKUP(A24,'Nagradna igra-posiljke 2018'!$A$3:$CF$200,26,FALSE)</f>
        <v>410</v>
      </c>
      <c r="AB24" s="31">
        <f>VLOOKUP(A24,'Nagradna igra-posiljke 2018'!$A$3:$CF$200,27,FALSE)</f>
        <v>469</v>
      </c>
      <c r="AC24" s="31">
        <f>VLOOKUP(A24,'Nagradna igra-posiljke 2018'!$A$3:$CF$200,28,FALSE)</f>
        <v>556</v>
      </c>
      <c r="AD24" s="31">
        <f>VLOOKUP(A24,'Nagradna igra-posiljke 2018'!$A$3:$CF$200,29,FALSE)</f>
        <v>322</v>
      </c>
      <c r="AE24" s="31">
        <f>VLOOKUP(A24,'Nagradna igra-posiljke 2018'!$A$3:$CF$200,30,FALSE)</f>
        <v>578</v>
      </c>
      <c r="AF24" s="31">
        <f>VLOOKUP(A24,'Nagradna igra-posiljke 2018'!$A$3:$CF$200,31,FALSE)</f>
        <v>769</v>
      </c>
      <c r="AG24" s="31">
        <f>VLOOKUP($A24,'Nagradna igra-posiljke 2018'!$A$3:$CF$200,32,FALSE)</f>
        <v>812</v>
      </c>
      <c r="AH24" s="14">
        <f>VLOOKUP($A24,'Nagradna igra-posiljke 2018'!$A$3:$CF$200,33,FALSE)</f>
        <v>535</v>
      </c>
      <c r="AI24" s="14">
        <f>VLOOKUP($A24,'Nagradna igra-posiljke 2018'!$A$3:$CF$200,34,FALSE)</f>
        <v>663</v>
      </c>
      <c r="AJ24" s="14">
        <f>VLOOKUP($A24,'Nagradna igra-posiljke 2018'!$A$3:$CF$200,35,FALSE)</f>
        <v>157</v>
      </c>
      <c r="AK24" s="14">
        <f>VLOOKUP($A24,'Nagradna igra-posiljke 2018'!$A$3:$CF$200,36,FALSE)</f>
        <v>379</v>
      </c>
      <c r="AL24" s="14">
        <f>VLOOKUP($A24,'Nagradna igra-posiljke 2018'!$A$3:$CF$200,37,FALSE)</f>
        <v>519</v>
      </c>
      <c r="AM24" s="45">
        <f>VLOOKUP($A24,'Nagradna igra-posiljke 2018'!$A$3:$CF$200,38,FALSE)</f>
        <v>735</v>
      </c>
      <c r="AN24" s="45">
        <f>VLOOKUP($A24,'Nagradna igra-posiljke 2018'!$A$3:$CF$200,39,FALSE)</f>
        <v>704</v>
      </c>
      <c r="AO24" s="14">
        <f>VLOOKUP($A24,'Nagradna igra-posiljke 2018'!$A$3:$CF$200,40,FALSE)</f>
        <v>641</v>
      </c>
      <c r="AP24" s="14">
        <f>VLOOKUP($A24,'Nagradna igra-posiljke 2018'!$A$3:$CF$200,41,FALSE)</f>
        <v>209</v>
      </c>
      <c r="AQ24" s="14">
        <f>VLOOKUP($A24,'Nagradna igra-posiljke 2018'!$A$3:$CF$200,42,FALSE)</f>
        <v>400</v>
      </c>
      <c r="AR24" s="14">
        <f>VLOOKUP($A24,'Nagradna igra-posiljke 2018'!$A$3:$CF$200,43,FALSE)</f>
        <v>677</v>
      </c>
      <c r="AS24" s="14">
        <f>VLOOKUP($A24,'Nagradna igra-posiljke 2018'!$A$3:$CF$200,44,FALSE)</f>
        <v>841</v>
      </c>
      <c r="AT24" s="14">
        <f>VLOOKUP($A24,'Nagradna igra-posiljke 2018'!$A$3:$CF$200,45,FALSE)</f>
        <v>1012</v>
      </c>
      <c r="AU24" s="14">
        <f>VLOOKUP($A24,'Nagradna igra-posiljke 2018'!$A$3:$CF$200,46,FALSE)</f>
        <v>930</v>
      </c>
      <c r="AV24" s="14">
        <f>VLOOKUP($A24,'Nagradna igra-posiljke 2018'!$A$3:$CF$200,47,FALSE)</f>
        <v>228</v>
      </c>
      <c r="AW24" s="14">
        <f>VLOOKUP($A24,'Nagradna igra-posiljke 2018'!$A$3:$CF$200,48,FALSE)</f>
        <v>436</v>
      </c>
      <c r="AX24" s="14">
        <f>VLOOKUP($A24,'Nagradna igra-posiljke 2018'!$A$3:$CF$200,49,FALSE)</f>
        <v>839</v>
      </c>
      <c r="AY24" s="14">
        <f>VLOOKUP($A24,'Nagradna igra-posiljke 2018'!$A$3:$CF$200,50,FALSE)</f>
        <v>808</v>
      </c>
      <c r="AZ24" s="14">
        <f>VLOOKUP($A24,'Nagradna igra-posiljke 2018'!$A$3:$CF$200,51,FALSE)</f>
        <v>941</v>
      </c>
      <c r="BA24" s="14">
        <f>VLOOKUP($A24,'Nagradna igra-posiljke 2018'!$A$3:$CF$200,52,FALSE)</f>
        <v>812</v>
      </c>
      <c r="BB24" s="14">
        <f>VLOOKUP($A24,'Nagradna igra-posiljke 2018'!$A$3:$CF$200,53,FALSE)</f>
        <v>221</v>
      </c>
      <c r="BC24" s="14">
        <f>VLOOKUP($A24,'Nagradna igra-posiljke 2018'!$A$3:$CF$200,54,FALSE)</f>
        <v>229</v>
      </c>
      <c r="BD24" s="14">
        <f>VLOOKUP($A24,'Nagradna igra-posiljke 2018'!$A$3:$CF$200,55,FALSE)</f>
        <v>0</v>
      </c>
      <c r="BE24" s="14">
        <f>VLOOKUP($A24,'Nagradna igra-posiljke 2018'!$A$3:$CF$200,56,FALSE)</f>
        <v>0</v>
      </c>
      <c r="BF24" s="14">
        <f>VLOOKUP($A24,'Nagradna igra-posiljke 2018'!$A$3:$CF$200,57,FALSE)</f>
        <v>0</v>
      </c>
      <c r="BG24" s="14">
        <f>VLOOKUP($A24,'Nagradna igra-posiljke 2018'!$A$3:$CF$200,58,FALSE)</f>
        <v>0</v>
      </c>
      <c r="BH24" s="14">
        <f>VLOOKUP($A24,'Nagradna igra-posiljke 2018'!$A$3:$CF$200,59,FALSE)</f>
        <v>0</v>
      </c>
      <c r="BI24" s="14">
        <f>VLOOKUP($A24,'Nagradna igra-posiljke 2018'!$A$3:$CF$200,60,FALSE)</f>
        <v>0</v>
      </c>
      <c r="BJ24" s="14">
        <f>VLOOKUP($A24,'Nagradna igra-posiljke 2018'!$A$3:$CF$200,61,FALSE)</f>
        <v>0</v>
      </c>
      <c r="BK24" s="14">
        <f>VLOOKUP($A24,'Nagradna igra-posiljke 2018'!$A$3:$CF$200,62,FALSE)</f>
        <v>0</v>
      </c>
      <c r="BL24" s="14">
        <f>VLOOKUP($A24,'Nagradna igra-posiljke 2018'!$A$3:$CF$200,63,FALSE)</f>
        <v>0</v>
      </c>
      <c r="BM24" s="14">
        <f>VLOOKUP($A24,'Nagradna igra-posiljke 2018'!$A$3:$CF$200,64,FALSE)</f>
        <v>0</v>
      </c>
      <c r="BN24" s="14">
        <f>VLOOKUP($A24,'Nagradna igra-posiljke 2018'!$A$3:$CF$200,65,FALSE)</f>
        <v>0</v>
      </c>
      <c r="BO24" s="14">
        <f>VLOOKUP($A24,'Nagradna igra-posiljke 2018'!$A$3:$CF$200,66,FALSE)</f>
        <v>0</v>
      </c>
      <c r="BP24" s="14">
        <f>VLOOKUP($A24,'Nagradna igra-posiljke 2018'!$A$3:$CF$200,67,FALSE)</f>
        <v>0</v>
      </c>
      <c r="BQ24" s="14">
        <f>VLOOKUP($A24,'Nagradna igra-posiljke 2018'!$A$3:$CF$200,68,FALSE)</f>
        <v>0</v>
      </c>
      <c r="BR24" s="14">
        <f>VLOOKUP($A24,'Nagradna igra-posiljke 2018'!$A$3:$CF$200,69,FALSE)</f>
        <v>0</v>
      </c>
      <c r="BS24" s="14">
        <f>VLOOKUP($A24,'Nagradna igra-posiljke 2018'!$A$3:$CF$200,70,FALSE)</f>
        <v>0</v>
      </c>
      <c r="BT24" s="14">
        <f>VLOOKUP($A24,'Nagradna igra-posiljke 2018'!$A$3:$CF$200,71,FALSE)</f>
        <v>0</v>
      </c>
      <c r="BU24" s="14">
        <f>VLOOKUP($A24,'Nagradna igra-posiljke 2018'!$A$3:$CF$200,72,FALSE)</f>
        <v>0</v>
      </c>
      <c r="BV24" s="14">
        <f>VLOOKUP($A24,'Nagradna igra-posiljke 2018'!$A$3:$CF$200,73,FALSE)</f>
        <v>0</v>
      </c>
      <c r="BW24" s="14">
        <f>VLOOKUP($A24,'Nagradna igra-posiljke 2018'!$A$3:$CF$200,74,FALSE)</f>
        <v>0</v>
      </c>
      <c r="BX24" s="14">
        <f>VLOOKUP($A24,'Nagradna igra-posiljke 2018'!$A$3:$CF$200,75,FALSE)</f>
        <v>0</v>
      </c>
      <c r="BY24" s="14">
        <f>VLOOKUP($A24,'Nagradna igra-posiljke 2018'!$A$3:$CF$200,76,FALSE)</f>
        <v>0</v>
      </c>
      <c r="BZ24" s="14">
        <f>VLOOKUP($A24,'Nagradna igra-posiljke 2018'!$A$3:$CF$200,77,FALSE)</f>
        <v>0</v>
      </c>
      <c r="CA24" s="14">
        <f>VLOOKUP($A24,'Nagradna igra-posiljke 2018'!$A$3:$CF$200,78,FALSE)</f>
        <v>0</v>
      </c>
      <c r="CB24" s="14">
        <f>VLOOKUP($A24,'Nagradna igra-posiljke 2018'!$A$3:$CF$200,79,FALSE)</f>
        <v>0</v>
      </c>
      <c r="CC24" s="14">
        <f>VLOOKUP($A24,'Nagradna igra-posiljke 2018'!$A$3:$CF$200,80,FALSE)</f>
        <v>0</v>
      </c>
      <c r="CD24" s="14">
        <f>VLOOKUP($A24,'Nagradna igra-posiljke 2018'!$A$3:$CF$200,81,FALSE)</f>
        <v>0</v>
      </c>
      <c r="CE24" s="14">
        <f>VLOOKUP($A24,'Nagradna igra-posiljke 2018'!$A$3:$CF$200,82,FALSE)</f>
        <v>0</v>
      </c>
      <c r="CF24" s="14">
        <f>VLOOKUP($A24,'Nagradna igra-posiljke 2018'!$A$3:$CF$200,83,FALSE)</f>
        <v>0</v>
      </c>
      <c r="CG24" s="14">
        <f>VLOOKUP($A24,'Nagradna igra-posiljke 2018'!$A$3:$CF$200,84,FALSE)</f>
        <v>0</v>
      </c>
    </row>
    <row r="25" spans="1:85" s="1" customFormat="1" ht="15">
      <c r="A25" s="50">
        <v>70955</v>
      </c>
      <c r="B25" s="14" t="s">
        <v>37</v>
      </c>
      <c r="C25" s="14" t="s">
        <v>206</v>
      </c>
      <c r="D25" s="42">
        <v>28198</v>
      </c>
      <c r="E25" s="42">
        <v>34910</v>
      </c>
      <c r="F25" s="46">
        <f>E25/E$1</f>
        <v>0.75731609432284097</v>
      </c>
      <c r="G25" s="47">
        <f>D25*F25</f>
        <v>21354.79922771547</v>
      </c>
      <c r="H25" s="46">
        <f>+J25/D25</f>
        <v>7.4381161784523728</v>
      </c>
      <c r="I25" s="49">
        <f>+H25/F25</f>
        <v>9.8216797902640796</v>
      </c>
      <c r="J25" s="44">
        <f>10*K25</f>
        <v>209740</v>
      </c>
      <c r="K25" s="44">
        <f>+SUM(L25:CG25)</f>
        <v>20974</v>
      </c>
      <c r="L25" s="31">
        <f>VLOOKUP(A25,'Nagradna igra-posiljke 2018'!$A$3:$W$200,11,FALSE)</f>
        <v>0</v>
      </c>
      <c r="M25" s="31">
        <f>VLOOKUP(A25,'Nagradna igra-posiljke 2018'!$A$3:$W$200,12,FALSE)</f>
        <v>0</v>
      </c>
      <c r="N25" s="31">
        <f>VLOOKUP(A25,'Nagradna igra-posiljke 2018'!$A$3:$W$200,13,FALSE)</f>
        <v>0</v>
      </c>
      <c r="O25" s="31">
        <f>VLOOKUP(A25,'Nagradna igra-posiljke 2018'!$A$3:$W$200,14,FALSE)</f>
        <v>28</v>
      </c>
      <c r="P25" s="31">
        <f>VLOOKUP(A25,'Nagradna igra-posiljke 2018'!$A$3:$W$200,15,FALSE)</f>
        <v>32</v>
      </c>
      <c r="Q25" s="31">
        <f>VLOOKUP(A25,'Nagradna igra-posiljke 2018'!$A$3:$W$200,16,FALSE)</f>
        <v>16</v>
      </c>
      <c r="R25" s="31">
        <f>VLOOKUP(A25,'Nagradna igra-posiljke 2018'!$A$3:$W$200,17,FALSE)</f>
        <v>25</v>
      </c>
      <c r="S25" s="31">
        <f>VLOOKUP(A25,'Nagradna igra-posiljke 2018'!$A$3:$W$200,18,FALSE)</f>
        <v>49</v>
      </c>
      <c r="T25" s="31">
        <f>VLOOKUP(A25,'Nagradna igra-posiljke 2018'!$A$3:$W$200,19,FALSE)</f>
        <v>12</v>
      </c>
      <c r="U25" s="31">
        <f>VLOOKUP(A25,'Nagradna igra-posiljke 2018'!$A$3:$W$200,20,FALSE)</f>
        <v>166</v>
      </c>
      <c r="V25" s="31">
        <f>VLOOKUP(A25,'Nagradna igra-posiljke 2018'!$A$3:$W$200,21,FALSE)</f>
        <v>78</v>
      </c>
      <c r="W25" s="31">
        <f>VLOOKUP(A25,'Nagradna igra-posiljke 2018'!$A$3:$W$200,22,FALSE)</f>
        <v>118</v>
      </c>
      <c r="X25" s="31">
        <f>VLOOKUP(A25,'Nagradna igra-posiljke 2018'!$A$3:$W$200,23,FALSE)</f>
        <v>129</v>
      </c>
      <c r="Y25" s="31">
        <f>VLOOKUP(A25,'Nagradna igra-posiljke 2018'!$A$3:$CF$200,24,FALSE)</f>
        <v>315</v>
      </c>
      <c r="Z25" s="31">
        <f>VLOOKUP(A25,'Nagradna igra-posiljke 2018'!$A$3:$CF$200,25,FALSE)</f>
        <v>416</v>
      </c>
      <c r="AA25" s="31">
        <f>VLOOKUP(A25,'Nagradna igra-posiljke 2018'!$A$3:$CF$200,26,FALSE)</f>
        <v>362</v>
      </c>
      <c r="AB25" s="31">
        <f>VLOOKUP(A25,'Nagradna igra-posiljke 2018'!$A$3:$CF$200,27,FALSE)</f>
        <v>418</v>
      </c>
      <c r="AC25" s="31">
        <f>VLOOKUP(A25,'Nagradna igra-posiljke 2018'!$A$3:$CF$200,28,FALSE)</f>
        <v>563</v>
      </c>
      <c r="AD25" s="31">
        <f>VLOOKUP(A25,'Nagradna igra-posiljke 2018'!$A$3:$CF$200,29,FALSE)</f>
        <v>174</v>
      </c>
      <c r="AE25" s="31">
        <f>VLOOKUP(A25,'Nagradna igra-posiljke 2018'!$A$3:$CF$200,30,FALSE)</f>
        <v>862</v>
      </c>
      <c r="AF25" s="31">
        <f>VLOOKUP(A25,'Nagradna igra-posiljke 2018'!$A$3:$CF$200,31,FALSE)</f>
        <v>873</v>
      </c>
      <c r="AG25" s="31">
        <f>VLOOKUP($A25,'Nagradna igra-posiljke 2018'!$A$3:$CF$200,32,FALSE)</f>
        <v>881</v>
      </c>
      <c r="AH25" s="14">
        <f>VLOOKUP($A25,'Nagradna igra-posiljke 2018'!$A$3:$CF$200,33,FALSE)</f>
        <v>819</v>
      </c>
      <c r="AI25" s="14">
        <f>VLOOKUP($A25,'Nagradna igra-posiljke 2018'!$A$3:$CF$200,34,FALSE)</f>
        <v>572</v>
      </c>
      <c r="AJ25" s="14">
        <f>VLOOKUP($A25,'Nagradna igra-posiljke 2018'!$A$3:$CF$200,35,FALSE)</f>
        <v>104</v>
      </c>
      <c r="AK25" s="14">
        <f>VLOOKUP($A25,'Nagradna igra-posiljke 2018'!$A$3:$CF$200,36,FALSE)</f>
        <v>409</v>
      </c>
      <c r="AL25" s="14">
        <f>VLOOKUP($A25,'Nagradna igra-posiljke 2018'!$A$3:$CF$200,37,FALSE)</f>
        <v>598</v>
      </c>
      <c r="AM25" s="45">
        <f>VLOOKUP($A25,'Nagradna igra-posiljke 2018'!$A$3:$CF$200,38,FALSE)</f>
        <v>722</v>
      </c>
      <c r="AN25" s="45">
        <f>VLOOKUP($A25,'Nagradna igra-posiljke 2018'!$A$3:$CF$200,39,FALSE)</f>
        <v>794</v>
      </c>
      <c r="AO25" s="14">
        <f>VLOOKUP($A25,'Nagradna igra-posiljke 2018'!$A$3:$CF$200,40,FALSE)</f>
        <v>725</v>
      </c>
      <c r="AP25" s="14">
        <f>VLOOKUP($A25,'Nagradna igra-posiljke 2018'!$A$3:$CF$200,41,FALSE)</f>
        <v>151</v>
      </c>
      <c r="AQ25" s="14">
        <f>VLOOKUP($A25,'Nagradna igra-posiljke 2018'!$A$3:$CF$200,42,FALSE)</f>
        <v>823</v>
      </c>
      <c r="AR25" s="14">
        <f>VLOOKUP($A25,'Nagradna igra-posiljke 2018'!$A$3:$CF$200,43,FALSE)</f>
        <v>1005</v>
      </c>
      <c r="AS25" s="14">
        <f>VLOOKUP($A25,'Nagradna igra-posiljke 2018'!$A$3:$CF$200,44,FALSE)</f>
        <v>1051</v>
      </c>
      <c r="AT25" s="14">
        <f>VLOOKUP($A25,'Nagradna igra-posiljke 2018'!$A$3:$CF$200,45,FALSE)</f>
        <v>1262</v>
      </c>
      <c r="AU25" s="14">
        <f>VLOOKUP($A25,'Nagradna igra-posiljke 2018'!$A$3:$CF$200,46,FALSE)</f>
        <v>851</v>
      </c>
      <c r="AV25" s="14">
        <f>VLOOKUP($A25,'Nagradna igra-posiljke 2018'!$A$3:$CF$200,47,FALSE)</f>
        <v>159</v>
      </c>
      <c r="AW25" s="14">
        <f>VLOOKUP($A25,'Nagradna igra-posiljke 2018'!$A$3:$CF$200,48,FALSE)</f>
        <v>661</v>
      </c>
      <c r="AX25" s="14">
        <f>VLOOKUP($A25,'Nagradna igra-posiljke 2018'!$A$3:$CF$200,49,FALSE)</f>
        <v>989</v>
      </c>
      <c r="AY25" s="14">
        <f>VLOOKUP($A25,'Nagradna igra-posiljke 2018'!$A$3:$CF$200,50,FALSE)</f>
        <v>1021</v>
      </c>
      <c r="AZ25" s="14">
        <f>VLOOKUP($A25,'Nagradna igra-posiljke 2018'!$A$3:$CF$200,51,FALSE)</f>
        <v>1359</v>
      </c>
      <c r="BA25" s="14">
        <f>VLOOKUP($A25,'Nagradna igra-posiljke 2018'!$A$3:$CF$200,52,FALSE)</f>
        <v>760</v>
      </c>
      <c r="BB25" s="14">
        <f>VLOOKUP($A25,'Nagradna igra-posiljke 2018'!$A$3:$CF$200,53,FALSE)</f>
        <v>172</v>
      </c>
      <c r="BC25" s="14">
        <f>VLOOKUP($A25,'Nagradna igra-posiljke 2018'!$A$3:$CF$200,54,FALSE)</f>
        <v>450</v>
      </c>
      <c r="BD25" s="14">
        <f>VLOOKUP($A25,'Nagradna igra-posiljke 2018'!$A$3:$CF$200,55,FALSE)</f>
        <v>0</v>
      </c>
      <c r="BE25" s="14">
        <f>VLOOKUP($A25,'Nagradna igra-posiljke 2018'!$A$3:$CF$200,56,FALSE)</f>
        <v>0</v>
      </c>
      <c r="BF25" s="14">
        <f>VLOOKUP($A25,'Nagradna igra-posiljke 2018'!$A$3:$CF$200,57,FALSE)</f>
        <v>0</v>
      </c>
      <c r="BG25" s="14">
        <f>VLOOKUP($A25,'Nagradna igra-posiljke 2018'!$A$3:$CF$200,58,FALSE)</f>
        <v>0</v>
      </c>
      <c r="BH25" s="14">
        <f>VLOOKUP($A25,'Nagradna igra-posiljke 2018'!$A$3:$CF$200,59,FALSE)</f>
        <v>0</v>
      </c>
      <c r="BI25" s="14">
        <f>VLOOKUP($A25,'Nagradna igra-posiljke 2018'!$A$3:$CF$200,60,FALSE)</f>
        <v>0</v>
      </c>
      <c r="BJ25" s="14">
        <f>VLOOKUP($A25,'Nagradna igra-posiljke 2018'!$A$3:$CF$200,61,FALSE)</f>
        <v>0</v>
      </c>
      <c r="BK25" s="14">
        <f>VLOOKUP($A25,'Nagradna igra-posiljke 2018'!$A$3:$CF$200,62,FALSE)</f>
        <v>0</v>
      </c>
      <c r="BL25" s="14">
        <f>VLOOKUP($A25,'Nagradna igra-posiljke 2018'!$A$3:$CF$200,63,FALSE)</f>
        <v>0</v>
      </c>
      <c r="BM25" s="14">
        <f>VLOOKUP($A25,'Nagradna igra-posiljke 2018'!$A$3:$CF$200,64,FALSE)</f>
        <v>0</v>
      </c>
      <c r="BN25" s="14">
        <f>VLOOKUP($A25,'Nagradna igra-posiljke 2018'!$A$3:$CF$200,65,FALSE)</f>
        <v>0</v>
      </c>
      <c r="BO25" s="14">
        <f>VLOOKUP($A25,'Nagradna igra-posiljke 2018'!$A$3:$CF$200,66,FALSE)</f>
        <v>0</v>
      </c>
      <c r="BP25" s="14">
        <f>VLOOKUP($A25,'Nagradna igra-posiljke 2018'!$A$3:$CF$200,67,FALSE)</f>
        <v>0</v>
      </c>
      <c r="BQ25" s="14">
        <f>VLOOKUP($A25,'Nagradna igra-posiljke 2018'!$A$3:$CF$200,68,FALSE)</f>
        <v>0</v>
      </c>
      <c r="BR25" s="14">
        <f>VLOOKUP($A25,'Nagradna igra-posiljke 2018'!$A$3:$CF$200,69,FALSE)</f>
        <v>0</v>
      </c>
      <c r="BS25" s="14">
        <f>VLOOKUP($A25,'Nagradna igra-posiljke 2018'!$A$3:$CF$200,70,FALSE)</f>
        <v>0</v>
      </c>
      <c r="BT25" s="14">
        <f>VLOOKUP($A25,'Nagradna igra-posiljke 2018'!$A$3:$CF$200,71,FALSE)</f>
        <v>0</v>
      </c>
      <c r="BU25" s="14">
        <f>VLOOKUP($A25,'Nagradna igra-posiljke 2018'!$A$3:$CF$200,72,FALSE)</f>
        <v>0</v>
      </c>
      <c r="BV25" s="14">
        <f>VLOOKUP($A25,'Nagradna igra-posiljke 2018'!$A$3:$CF$200,73,FALSE)</f>
        <v>0</v>
      </c>
      <c r="BW25" s="14">
        <f>VLOOKUP($A25,'Nagradna igra-posiljke 2018'!$A$3:$CF$200,74,FALSE)</f>
        <v>0</v>
      </c>
      <c r="BX25" s="14">
        <f>VLOOKUP($A25,'Nagradna igra-posiljke 2018'!$A$3:$CF$200,75,FALSE)</f>
        <v>0</v>
      </c>
      <c r="BY25" s="14">
        <f>VLOOKUP($A25,'Nagradna igra-posiljke 2018'!$A$3:$CF$200,76,FALSE)</f>
        <v>0</v>
      </c>
      <c r="BZ25" s="14">
        <f>VLOOKUP($A25,'Nagradna igra-posiljke 2018'!$A$3:$CF$200,77,FALSE)</f>
        <v>0</v>
      </c>
      <c r="CA25" s="14">
        <f>VLOOKUP($A25,'Nagradna igra-posiljke 2018'!$A$3:$CF$200,78,FALSE)</f>
        <v>0</v>
      </c>
      <c r="CB25" s="14">
        <f>VLOOKUP($A25,'Nagradna igra-posiljke 2018'!$A$3:$CF$200,79,FALSE)</f>
        <v>0</v>
      </c>
      <c r="CC25" s="14">
        <f>VLOOKUP($A25,'Nagradna igra-posiljke 2018'!$A$3:$CF$200,80,FALSE)</f>
        <v>0</v>
      </c>
      <c r="CD25" s="14">
        <f>VLOOKUP($A25,'Nagradna igra-posiljke 2018'!$A$3:$CF$200,81,FALSE)</f>
        <v>0</v>
      </c>
      <c r="CE25" s="14">
        <f>VLOOKUP($A25,'Nagradna igra-posiljke 2018'!$A$3:$CF$200,82,FALSE)</f>
        <v>0</v>
      </c>
      <c r="CF25" s="14">
        <f>VLOOKUP($A25,'Nagradna igra-posiljke 2018'!$A$3:$CF$200,83,FALSE)</f>
        <v>0</v>
      </c>
      <c r="CG25" s="14">
        <f>VLOOKUP($A25,'Nagradna igra-posiljke 2018'!$A$3:$CF$200,84,FALSE)</f>
        <v>0</v>
      </c>
    </row>
    <row r="26" spans="1:85" s="1" customFormat="1" ht="15">
      <c r="A26" s="50">
        <v>80365</v>
      </c>
      <c r="B26" s="14" t="s">
        <v>22</v>
      </c>
      <c r="C26" s="14" t="s">
        <v>206</v>
      </c>
      <c r="D26" s="42">
        <v>22302</v>
      </c>
      <c r="E26" s="42">
        <v>39252</v>
      </c>
      <c r="F26" s="46">
        <f>E26/E$1</f>
        <v>0.85150877497451027</v>
      </c>
      <c r="G26" s="47">
        <f>D26*F26</f>
        <v>18990.348699481528</v>
      </c>
      <c r="H26" s="46">
        <f>+J26/D26</f>
        <v>8.2216841538875443</v>
      </c>
      <c r="I26" s="49">
        <f>+H26/F26</f>
        <v>9.6554309192335204</v>
      </c>
      <c r="J26" s="44">
        <f>10*K26</f>
        <v>183360</v>
      </c>
      <c r="K26" s="44">
        <f>+SUM(L26:CG26)</f>
        <v>18336</v>
      </c>
      <c r="L26" s="31">
        <f>VLOOKUP(A26,'Nagradna igra-posiljke 2018'!$A$3:$W$200,11,FALSE)</f>
        <v>14</v>
      </c>
      <c r="M26" s="31">
        <f>VLOOKUP(A26,'Nagradna igra-posiljke 2018'!$A$3:$W$200,12,FALSE)</f>
        <v>2</v>
      </c>
      <c r="N26" s="31">
        <f>VLOOKUP(A26,'Nagradna igra-posiljke 2018'!$A$3:$W$200,13,FALSE)</f>
        <v>3</v>
      </c>
      <c r="O26" s="31">
        <f>VLOOKUP(A26,'Nagradna igra-posiljke 2018'!$A$3:$W$200,14,FALSE)</f>
        <v>40</v>
      </c>
      <c r="P26" s="31">
        <f>VLOOKUP(A26,'Nagradna igra-posiljke 2018'!$A$3:$W$200,15,FALSE)</f>
        <v>19</v>
      </c>
      <c r="Q26" s="31">
        <f>VLOOKUP(A26,'Nagradna igra-posiljke 2018'!$A$3:$W$200,16,FALSE)</f>
        <v>25</v>
      </c>
      <c r="R26" s="31">
        <f>VLOOKUP(A26,'Nagradna igra-posiljke 2018'!$A$3:$W$200,17,FALSE)</f>
        <v>31</v>
      </c>
      <c r="S26" s="31">
        <f>VLOOKUP(A26,'Nagradna igra-posiljke 2018'!$A$3:$W$200,18,FALSE)</f>
        <v>63</v>
      </c>
      <c r="T26" s="31">
        <f>VLOOKUP(A26,'Nagradna igra-posiljke 2018'!$A$3:$W$200,19,FALSE)</f>
        <v>43</v>
      </c>
      <c r="U26" s="31">
        <f>VLOOKUP(A26,'Nagradna igra-posiljke 2018'!$A$3:$W$200,20,FALSE)</f>
        <v>232</v>
      </c>
      <c r="V26" s="31">
        <f>VLOOKUP(A26,'Nagradna igra-posiljke 2018'!$A$3:$W$200,21,FALSE)</f>
        <v>138</v>
      </c>
      <c r="W26" s="31">
        <f>VLOOKUP(A26,'Nagradna igra-posiljke 2018'!$A$3:$W$200,22,FALSE)</f>
        <v>184</v>
      </c>
      <c r="X26" s="31">
        <f>VLOOKUP(A26,'Nagradna igra-posiljke 2018'!$A$3:$W$200,23,FALSE)</f>
        <v>109</v>
      </c>
      <c r="Y26" s="31">
        <f>VLOOKUP(A26,'Nagradna igra-posiljke 2018'!$A$3:$CF$200,24,FALSE)</f>
        <v>501</v>
      </c>
      <c r="Z26" s="31">
        <f>VLOOKUP(A26,'Nagradna igra-posiljke 2018'!$A$3:$CF$200,25,FALSE)</f>
        <v>549</v>
      </c>
      <c r="AA26" s="31">
        <f>VLOOKUP(A26,'Nagradna igra-posiljke 2018'!$A$3:$CF$200,26,FALSE)</f>
        <v>425</v>
      </c>
      <c r="AB26" s="31">
        <f>VLOOKUP(A26,'Nagradna igra-posiljke 2018'!$A$3:$CF$200,27,FALSE)</f>
        <v>402</v>
      </c>
      <c r="AC26" s="31">
        <f>VLOOKUP(A26,'Nagradna igra-posiljke 2018'!$A$3:$CF$200,28,FALSE)</f>
        <v>861</v>
      </c>
      <c r="AD26" s="31">
        <f>VLOOKUP(A26,'Nagradna igra-posiljke 2018'!$A$3:$CF$200,29,FALSE)</f>
        <v>100</v>
      </c>
      <c r="AE26" s="31">
        <f>VLOOKUP(A26,'Nagradna igra-posiljke 2018'!$A$3:$CF$200,30,FALSE)</f>
        <v>874</v>
      </c>
      <c r="AF26" s="31">
        <f>VLOOKUP(A26,'Nagradna igra-posiljke 2018'!$A$3:$CF$200,31,FALSE)</f>
        <v>753</v>
      </c>
      <c r="AG26" s="31">
        <f>VLOOKUP($A26,'Nagradna igra-posiljke 2018'!$A$3:$CF$200,32,FALSE)</f>
        <v>559</v>
      </c>
      <c r="AH26" s="14">
        <f>VLOOKUP($A26,'Nagradna igra-posiljke 2018'!$A$3:$CF$200,33,FALSE)</f>
        <v>564</v>
      </c>
      <c r="AI26" s="14">
        <f>VLOOKUP($A26,'Nagradna igra-posiljke 2018'!$A$3:$CF$200,34,FALSE)</f>
        <v>231</v>
      </c>
      <c r="AJ26" s="14">
        <f>VLOOKUP($A26,'Nagradna igra-posiljke 2018'!$A$3:$CF$200,35,FALSE)</f>
        <v>106</v>
      </c>
      <c r="AK26" s="14">
        <f>VLOOKUP($A26,'Nagradna igra-posiljke 2018'!$A$3:$CF$200,36,FALSE)</f>
        <v>427</v>
      </c>
      <c r="AL26" s="14">
        <f>VLOOKUP($A26,'Nagradna igra-posiljke 2018'!$A$3:$CF$200,37,FALSE)</f>
        <v>615</v>
      </c>
      <c r="AM26" s="45">
        <f>VLOOKUP($A26,'Nagradna igra-posiljke 2018'!$A$3:$CF$200,38,FALSE)</f>
        <v>655</v>
      </c>
      <c r="AN26" s="45">
        <f>VLOOKUP($A26,'Nagradna igra-posiljke 2018'!$A$3:$CF$200,39,FALSE)</f>
        <v>606</v>
      </c>
      <c r="AO26" s="14">
        <f>VLOOKUP($A26,'Nagradna igra-posiljke 2018'!$A$3:$CF$200,40,FALSE)</f>
        <v>504</v>
      </c>
      <c r="AP26" s="14">
        <f>VLOOKUP($A26,'Nagradna igra-posiljke 2018'!$A$3:$CF$200,41,FALSE)</f>
        <v>128</v>
      </c>
      <c r="AQ26" s="14">
        <f>VLOOKUP($A26,'Nagradna igra-posiljke 2018'!$A$3:$CF$200,42,FALSE)</f>
        <v>749</v>
      </c>
      <c r="AR26" s="14">
        <f>VLOOKUP($A26,'Nagradna igra-posiljke 2018'!$A$3:$CF$200,43,FALSE)</f>
        <v>776</v>
      </c>
      <c r="AS26" s="14">
        <f>VLOOKUP($A26,'Nagradna igra-posiljke 2018'!$A$3:$CF$200,44,FALSE)</f>
        <v>786</v>
      </c>
      <c r="AT26" s="14">
        <f>VLOOKUP($A26,'Nagradna igra-posiljke 2018'!$A$3:$CF$200,45,FALSE)</f>
        <v>720</v>
      </c>
      <c r="AU26" s="14">
        <f>VLOOKUP($A26,'Nagradna igra-posiljke 2018'!$A$3:$CF$200,46,FALSE)</f>
        <v>722</v>
      </c>
      <c r="AV26" s="14">
        <f>VLOOKUP($A26,'Nagradna igra-posiljke 2018'!$A$3:$CF$200,47,FALSE)</f>
        <v>110</v>
      </c>
      <c r="AW26" s="14">
        <f>VLOOKUP($A26,'Nagradna igra-posiljke 2018'!$A$3:$CF$200,48,FALSE)</f>
        <v>552</v>
      </c>
      <c r="AX26" s="14">
        <f>VLOOKUP($A26,'Nagradna igra-posiljke 2018'!$A$3:$CF$200,49,FALSE)</f>
        <v>1039</v>
      </c>
      <c r="AY26" s="14">
        <f>VLOOKUP($A26,'Nagradna igra-posiljke 2018'!$A$3:$CF$200,50,FALSE)</f>
        <v>976</v>
      </c>
      <c r="AZ26" s="14">
        <f>VLOOKUP($A26,'Nagradna igra-posiljke 2018'!$A$3:$CF$200,51,FALSE)</f>
        <v>804</v>
      </c>
      <c r="BA26" s="14">
        <f>VLOOKUP($A26,'Nagradna igra-posiljke 2018'!$A$3:$CF$200,52,FALSE)</f>
        <v>640</v>
      </c>
      <c r="BB26" s="14">
        <f>VLOOKUP($A26,'Nagradna igra-posiljke 2018'!$A$3:$CF$200,53,FALSE)</f>
        <v>190</v>
      </c>
      <c r="BC26" s="14">
        <f>VLOOKUP($A26,'Nagradna igra-posiljke 2018'!$A$3:$CF$200,54,FALSE)</f>
        <v>509</v>
      </c>
      <c r="BD26" s="14">
        <f>VLOOKUP($A26,'Nagradna igra-posiljke 2018'!$A$3:$CF$200,55,FALSE)</f>
        <v>0</v>
      </c>
      <c r="BE26" s="14">
        <f>VLOOKUP($A26,'Nagradna igra-posiljke 2018'!$A$3:$CF$200,56,FALSE)</f>
        <v>0</v>
      </c>
      <c r="BF26" s="14">
        <f>VLOOKUP($A26,'Nagradna igra-posiljke 2018'!$A$3:$CF$200,57,FALSE)</f>
        <v>0</v>
      </c>
      <c r="BG26" s="14">
        <f>VLOOKUP($A26,'Nagradna igra-posiljke 2018'!$A$3:$CF$200,58,FALSE)</f>
        <v>0</v>
      </c>
      <c r="BH26" s="14">
        <f>VLOOKUP($A26,'Nagradna igra-posiljke 2018'!$A$3:$CF$200,59,FALSE)</f>
        <v>0</v>
      </c>
      <c r="BI26" s="14">
        <f>VLOOKUP($A26,'Nagradna igra-posiljke 2018'!$A$3:$CF$200,60,FALSE)</f>
        <v>0</v>
      </c>
      <c r="BJ26" s="14">
        <f>VLOOKUP($A26,'Nagradna igra-posiljke 2018'!$A$3:$CF$200,61,FALSE)</f>
        <v>0</v>
      </c>
      <c r="BK26" s="14">
        <f>VLOOKUP($A26,'Nagradna igra-posiljke 2018'!$A$3:$CF$200,62,FALSE)</f>
        <v>0</v>
      </c>
      <c r="BL26" s="14">
        <f>VLOOKUP($A26,'Nagradna igra-posiljke 2018'!$A$3:$CF$200,63,FALSE)</f>
        <v>0</v>
      </c>
      <c r="BM26" s="14">
        <f>VLOOKUP($A26,'Nagradna igra-posiljke 2018'!$A$3:$CF$200,64,FALSE)</f>
        <v>0</v>
      </c>
      <c r="BN26" s="14">
        <f>VLOOKUP($A26,'Nagradna igra-posiljke 2018'!$A$3:$CF$200,65,FALSE)</f>
        <v>0</v>
      </c>
      <c r="BO26" s="14">
        <f>VLOOKUP($A26,'Nagradna igra-posiljke 2018'!$A$3:$CF$200,66,FALSE)</f>
        <v>0</v>
      </c>
      <c r="BP26" s="14">
        <f>VLOOKUP($A26,'Nagradna igra-posiljke 2018'!$A$3:$CF$200,67,FALSE)</f>
        <v>0</v>
      </c>
      <c r="BQ26" s="14">
        <f>VLOOKUP($A26,'Nagradna igra-posiljke 2018'!$A$3:$CF$200,68,FALSE)</f>
        <v>0</v>
      </c>
      <c r="BR26" s="14">
        <f>VLOOKUP($A26,'Nagradna igra-posiljke 2018'!$A$3:$CF$200,69,FALSE)</f>
        <v>0</v>
      </c>
      <c r="BS26" s="14">
        <f>VLOOKUP($A26,'Nagradna igra-posiljke 2018'!$A$3:$CF$200,70,FALSE)</f>
        <v>0</v>
      </c>
      <c r="BT26" s="14">
        <f>VLOOKUP($A26,'Nagradna igra-posiljke 2018'!$A$3:$CF$200,71,FALSE)</f>
        <v>0</v>
      </c>
      <c r="BU26" s="14">
        <f>VLOOKUP($A26,'Nagradna igra-posiljke 2018'!$A$3:$CF$200,72,FALSE)</f>
        <v>0</v>
      </c>
      <c r="BV26" s="14">
        <f>VLOOKUP($A26,'Nagradna igra-posiljke 2018'!$A$3:$CF$200,73,FALSE)</f>
        <v>0</v>
      </c>
      <c r="BW26" s="14">
        <f>VLOOKUP($A26,'Nagradna igra-posiljke 2018'!$A$3:$CF$200,74,FALSE)</f>
        <v>0</v>
      </c>
      <c r="BX26" s="14">
        <f>VLOOKUP($A26,'Nagradna igra-posiljke 2018'!$A$3:$CF$200,75,FALSE)</f>
        <v>0</v>
      </c>
      <c r="BY26" s="14">
        <f>VLOOKUP($A26,'Nagradna igra-posiljke 2018'!$A$3:$CF$200,76,FALSE)</f>
        <v>0</v>
      </c>
      <c r="BZ26" s="14">
        <f>VLOOKUP($A26,'Nagradna igra-posiljke 2018'!$A$3:$CF$200,77,FALSE)</f>
        <v>0</v>
      </c>
      <c r="CA26" s="14">
        <f>VLOOKUP($A26,'Nagradna igra-posiljke 2018'!$A$3:$CF$200,78,FALSE)</f>
        <v>0</v>
      </c>
      <c r="CB26" s="14">
        <f>VLOOKUP($A26,'Nagradna igra-posiljke 2018'!$A$3:$CF$200,79,FALSE)</f>
        <v>0</v>
      </c>
      <c r="CC26" s="14">
        <f>VLOOKUP($A26,'Nagradna igra-posiljke 2018'!$A$3:$CF$200,80,FALSE)</f>
        <v>0</v>
      </c>
      <c r="CD26" s="14">
        <f>VLOOKUP($A26,'Nagradna igra-posiljke 2018'!$A$3:$CF$200,81,FALSE)</f>
        <v>0</v>
      </c>
      <c r="CE26" s="14">
        <f>VLOOKUP($A26,'Nagradna igra-posiljke 2018'!$A$3:$CF$200,82,FALSE)</f>
        <v>0</v>
      </c>
      <c r="CF26" s="14">
        <f>VLOOKUP($A26,'Nagradna igra-posiljke 2018'!$A$3:$CF$200,83,FALSE)</f>
        <v>0</v>
      </c>
      <c r="CG26" s="14">
        <f>VLOOKUP($A26,'Nagradna igra-posiljke 2018'!$A$3:$CF$200,84,FALSE)</f>
        <v>0</v>
      </c>
    </row>
    <row r="27" spans="1:85" s="5" customFormat="1" ht="13.5" customHeight="1">
      <c r="A27" s="50">
        <v>80225</v>
      </c>
      <c r="B27" s="14" t="s">
        <v>6</v>
      </c>
      <c r="C27" s="14" t="s">
        <v>206</v>
      </c>
      <c r="D27" s="42">
        <v>32125</v>
      </c>
      <c r="E27" s="42">
        <v>40743</v>
      </c>
      <c r="F27" s="46">
        <f>E27/E$1</f>
        <v>0.88385361303338617</v>
      </c>
      <c r="G27" s="47">
        <f>D27*F27</f>
        <v>28393.797318697532</v>
      </c>
      <c r="H27" s="46">
        <f>+J27/D27</f>
        <v>8.5148638132295726</v>
      </c>
      <c r="I27" s="49">
        <f>+H27/F27</f>
        <v>9.6337942026469232</v>
      </c>
      <c r="J27" s="44">
        <f>10*K27</f>
        <v>273540</v>
      </c>
      <c r="K27" s="44">
        <f>+SUM(L27:CG27)</f>
        <v>27354</v>
      </c>
      <c r="L27" s="31">
        <f>VLOOKUP(A27,'Nagradna igra-posiljke 2018'!$A$3:$W$200,11,FALSE)</f>
        <v>0</v>
      </c>
      <c r="M27" s="31">
        <f>VLOOKUP(A27,'Nagradna igra-posiljke 2018'!$A$3:$W$200,12,FALSE)</f>
        <v>1</v>
      </c>
      <c r="N27" s="31">
        <f>VLOOKUP(A27,'Nagradna igra-posiljke 2018'!$A$3:$W$200,13,FALSE)</f>
        <v>5</v>
      </c>
      <c r="O27" s="31">
        <f>VLOOKUP(A27,'Nagradna igra-posiljke 2018'!$A$3:$W$200,14,FALSE)</f>
        <v>6</v>
      </c>
      <c r="P27" s="31">
        <f>VLOOKUP(A27,'Nagradna igra-posiljke 2018'!$A$3:$W$200,15,FALSE)</f>
        <v>18</v>
      </c>
      <c r="Q27" s="31">
        <f>VLOOKUP(A27,'Nagradna igra-posiljke 2018'!$A$3:$W$200,16,FALSE)</f>
        <v>16</v>
      </c>
      <c r="R27" s="31">
        <f>VLOOKUP(A27,'Nagradna igra-posiljke 2018'!$A$3:$W$200,17,FALSE)</f>
        <v>24</v>
      </c>
      <c r="S27" s="31">
        <f>VLOOKUP(A27,'Nagradna igra-posiljke 2018'!$A$3:$W$200,18,FALSE)</f>
        <v>44</v>
      </c>
      <c r="T27" s="31">
        <f>VLOOKUP(A27,'Nagradna igra-posiljke 2018'!$A$3:$W$200,19,FALSE)</f>
        <v>24</v>
      </c>
      <c r="U27" s="31">
        <f>VLOOKUP(A27,'Nagradna igra-posiljke 2018'!$A$3:$W$200,20,FALSE)</f>
        <v>189</v>
      </c>
      <c r="V27" s="31">
        <f>VLOOKUP(A27,'Nagradna igra-posiljke 2018'!$A$3:$W$200,21,FALSE)</f>
        <v>187</v>
      </c>
      <c r="W27" s="31">
        <f>VLOOKUP(A27,'Nagradna igra-posiljke 2018'!$A$3:$W$200,22,FALSE)</f>
        <v>260</v>
      </c>
      <c r="X27" s="31">
        <f>VLOOKUP(A27,'Nagradna igra-posiljke 2018'!$A$3:$W$200,23,FALSE)</f>
        <v>100</v>
      </c>
      <c r="Y27" s="31">
        <f>VLOOKUP(A27,'Nagradna igra-posiljke 2018'!$A$3:$CF$200,24,FALSE)</f>
        <v>424</v>
      </c>
      <c r="Z27" s="31">
        <f>VLOOKUP(A27,'Nagradna igra-posiljke 2018'!$A$3:$CF$200,25,FALSE)</f>
        <v>520</v>
      </c>
      <c r="AA27" s="31">
        <f>VLOOKUP(A27,'Nagradna igra-posiljke 2018'!$A$3:$CF$200,26,FALSE)</f>
        <v>641</v>
      </c>
      <c r="AB27" s="31">
        <f>VLOOKUP(A27,'Nagradna igra-posiljke 2018'!$A$3:$CF$200,27,FALSE)</f>
        <v>717</v>
      </c>
      <c r="AC27" s="31">
        <f>VLOOKUP(A27,'Nagradna igra-posiljke 2018'!$A$3:$CF$200,28,FALSE)</f>
        <v>696</v>
      </c>
      <c r="AD27" s="31">
        <f>VLOOKUP(A27,'Nagradna igra-posiljke 2018'!$A$3:$CF$200,29,FALSE)</f>
        <v>180</v>
      </c>
      <c r="AE27" s="31">
        <f>VLOOKUP(A27,'Nagradna igra-posiljke 2018'!$A$3:$CF$200,30,FALSE)</f>
        <v>1348</v>
      </c>
      <c r="AF27" s="31">
        <f>VLOOKUP(A27,'Nagradna igra-posiljke 2018'!$A$3:$CF$200,31,FALSE)</f>
        <v>1208</v>
      </c>
      <c r="AG27" s="31">
        <f>VLOOKUP($A27,'Nagradna igra-posiljke 2018'!$A$3:$CF$200,32,FALSE)</f>
        <v>1420</v>
      </c>
      <c r="AH27" s="14">
        <f>VLOOKUP($A27,'Nagradna igra-posiljke 2018'!$A$3:$CF$200,33,FALSE)</f>
        <v>1036</v>
      </c>
      <c r="AI27" s="14">
        <f>VLOOKUP($A27,'Nagradna igra-posiljke 2018'!$A$3:$CF$200,34,FALSE)</f>
        <v>706</v>
      </c>
      <c r="AJ27" s="14">
        <f>VLOOKUP($A27,'Nagradna igra-posiljke 2018'!$A$3:$CF$200,35,FALSE)</f>
        <v>59</v>
      </c>
      <c r="AK27" s="14">
        <f>VLOOKUP($A27,'Nagradna igra-posiljke 2018'!$A$3:$CF$200,36,FALSE)</f>
        <v>555</v>
      </c>
      <c r="AL27" s="14">
        <f>VLOOKUP($A27,'Nagradna igra-posiljke 2018'!$A$3:$CF$200,37,FALSE)</f>
        <v>933</v>
      </c>
      <c r="AM27" s="45">
        <f>VLOOKUP($A27,'Nagradna igra-posiljke 2018'!$A$3:$CF$200,38,FALSE)</f>
        <v>874</v>
      </c>
      <c r="AN27" s="45">
        <f>VLOOKUP($A27,'Nagradna igra-posiljke 2018'!$A$3:$CF$200,39,FALSE)</f>
        <v>978</v>
      </c>
      <c r="AO27" s="14">
        <f>VLOOKUP($A27,'Nagradna igra-posiljke 2018'!$A$3:$CF$200,40,FALSE)</f>
        <v>1005</v>
      </c>
      <c r="AP27" s="14">
        <f>VLOOKUP($A27,'Nagradna igra-posiljke 2018'!$A$3:$CF$200,41,FALSE)</f>
        <v>115</v>
      </c>
      <c r="AQ27" s="14">
        <f>VLOOKUP($A27,'Nagradna igra-posiljke 2018'!$A$3:$CF$200,42,FALSE)</f>
        <v>895</v>
      </c>
      <c r="AR27" s="14">
        <f>VLOOKUP($A27,'Nagradna igra-posiljke 2018'!$A$3:$CF$200,43,FALSE)</f>
        <v>1176</v>
      </c>
      <c r="AS27" s="14">
        <f>VLOOKUP($A27,'Nagradna igra-posiljke 2018'!$A$3:$CF$200,44,FALSE)</f>
        <v>1306</v>
      </c>
      <c r="AT27" s="14">
        <f>VLOOKUP($A27,'Nagradna igra-posiljke 2018'!$A$3:$CF$200,45,FALSE)</f>
        <v>1462</v>
      </c>
      <c r="AU27" s="14">
        <f>VLOOKUP($A27,'Nagradna igra-posiljke 2018'!$A$3:$CF$200,46,FALSE)</f>
        <v>1085</v>
      </c>
      <c r="AV27" s="14">
        <f>VLOOKUP($A27,'Nagradna igra-posiljke 2018'!$A$3:$CF$200,47,FALSE)</f>
        <v>98</v>
      </c>
      <c r="AW27" s="14">
        <f>VLOOKUP($A27,'Nagradna igra-posiljke 2018'!$A$3:$CF$200,48,FALSE)</f>
        <v>904</v>
      </c>
      <c r="AX27" s="14">
        <f>VLOOKUP($A27,'Nagradna igra-posiljke 2018'!$A$3:$CF$200,49,FALSE)</f>
        <v>1242</v>
      </c>
      <c r="AY27" s="14">
        <f>VLOOKUP($A27,'Nagradna igra-posiljke 2018'!$A$3:$CF$200,50,FALSE)</f>
        <v>1689</v>
      </c>
      <c r="AZ27" s="14">
        <f>VLOOKUP($A27,'Nagradna igra-posiljke 2018'!$A$3:$CF$200,51,FALSE)</f>
        <v>1707</v>
      </c>
      <c r="BA27" s="14">
        <f>VLOOKUP($A27,'Nagradna igra-posiljke 2018'!$A$3:$CF$200,52,FALSE)</f>
        <v>927</v>
      </c>
      <c r="BB27" s="14">
        <f>VLOOKUP($A27,'Nagradna igra-posiljke 2018'!$A$3:$CF$200,53,FALSE)</f>
        <v>68</v>
      </c>
      <c r="BC27" s="14">
        <f>VLOOKUP($A27,'Nagradna igra-posiljke 2018'!$A$3:$CF$200,54,FALSE)</f>
        <v>506</v>
      </c>
      <c r="BD27" s="14">
        <f>VLOOKUP($A27,'Nagradna igra-posiljke 2018'!$A$3:$CF$200,55,FALSE)</f>
        <v>0</v>
      </c>
      <c r="BE27" s="14">
        <f>VLOOKUP($A27,'Nagradna igra-posiljke 2018'!$A$3:$CF$200,56,FALSE)</f>
        <v>0</v>
      </c>
      <c r="BF27" s="14">
        <f>VLOOKUP($A27,'Nagradna igra-posiljke 2018'!$A$3:$CF$200,57,FALSE)</f>
        <v>0</v>
      </c>
      <c r="BG27" s="14">
        <f>VLOOKUP($A27,'Nagradna igra-posiljke 2018'!$A$3:$CF$200,58,FALSE)</f>
        <v>0</v>
      </c>
      <c r="BH27" s="14">
        <f>VLOOKUP($A27,'Nagradna igra-posiljke 2018'!$A$3:$CF$200,59,FALSE)</f>
        <v>0</v>
      </c>
      <c r="BI27" s="14">
        <f>VLOOKUP($A27,'Nagradna igra-posiljke 2018'!$A$3:$CF$200,60,FALSE)</f>
        <v>0</v>
      </c>
      <c r="BJ27" s="14">
        <f>VLOOKUP($A27,'Nagradna igra-posiljke 2018'!$A$3:$CF$200,61,FALSE)</f>
        <v>0</v>
      </c>
      <c r="BK27" s="14">
        <f>VLOOKUP($A27,'Nagradna igra-posiljke 2018'!$A$3:$CF$200,62,FALSE)</f>
        <v>0</v>
      </c>
      <c r="BL27" s="14">
        <f>VLOOKUP($A27,'Nagradna igra-posiljke 2018'!$A$3:$CF$200,63,FALSE)</f>
        <v>0</v>
      </c>
      <c r="BM27" s="14">
        <f>VLOOKUP($A27,'Nagradna igra-posiljke 2018'!$A$3:$CF$200,64,FALSE)</f>
        <v>0</v>
      </c>
      <c r="BN27" s="14">
        <f>VLOOKUP($A27,'Nagradna igra-posiljke 2018'!$A$3:$CF$200,65,FALSE)</f>
        <v>0</v>
      </c>
      <c r="BO27" s="14">
        <f>VLOOKUP($A27,'Nagradna igra-posiljke 2018'!$A$3:$CF$200,66,FALSE)</f>
        <v>0</v>
      </c>
      <c r="BP27" s="14">
        <f>VLOOKUP($A27,'Nagradna igra-posiljke 2018'!$A$3:$CF$200,67,FALSE)</f>
        <v>0</v>
      </c>
      <c r="BQ27" s="14">
        <f>VLOOKUP($A27,'Nagradna igra-posiljke 2018'!$A$3:$CF$200,68,FALSE)</f>
        <v>0</v>
      </c>
      <c r="BR27" s="14">
        <f>VLOOKUP($A27,'Nagradna igra-posiljke 2018'!$A$3:$CF$200,69,FALSE)</f>
        <v>0</v>
      </c>
      <c r="BS27" s="14">
        <f>VLOOKUP($A27,'Nagradna igra-posiljke 2018'!$A$3:$CF$200,70,FALSE)</f>
        <v>0</v>
      </c>
      <c r="BT27" s="14">
        <f>VLOOKUP($A27,'Nagradna igra-posiljke 2018'!$A$3:$CF$200,71,FALSE)</f>
        <v>0</v>
      </c>
      <c r="BU27" s="14">
        <f>VLOOKUP($A27,'Nagradna igra-posiljke 2018'!$A$3:$CF$200,72,FALSE)</f>
        <v>0</v>
      </c>
      <c r="BV27" s="14">
        <f>VLOOKUP($A27,'Nagradna igra-posiljke 2018'!$A$3:$CF$200,73,FALSE)</f>
        <v>0</v>
      </c>
      <c r="BW27" s="14">
        <f>VLOOKUP($A27,'Nagradna igra-posiljke 2018'!$A$3:$CF$200,74,FALSE)</f>
        <v>0</v>
      </c>
      <c r="BX27" s="14">
        <f>VLOOKUP($A27,'Nagradna igra-posiljke 2018'!$A$3:$CF$200,75,FALSE)</f>
        <v>0</v>
      </c>
      <c r="BY27" s="14">
        <f>VLOOKUP($A27,'Nagradna igra-posiljke 2018'!$A$3:$CF$200,76,FALSE)</f>
        <v>0</v>
      </c>
      <c r="BZ27" s="14">
        <f>VLOOKUP($A27,'Nagradna igra-posiljke 2018'!$A$3:$CF$200,77,FALSE)</f>
        <v>0</v>
      </c>
      <c r="CA27" s="14">
        <f>VLOOKUP($A27,'Nagradna igra-posiljke 2018'!$A$3:$CF$200,78,FALSE)</f>
        <v>0</v>
      </c>
      <c r="CB27" s="14">
        <f>VLOOKUP($A27,'Nagradna igra-posiljke 2018'!$A$3:$CF$200,79,FALSE)</f>
        <v>0</v>
      </c>
      <c r="CC27" s="14">
        <f>VLOOKUP($A27,'Nagradna igra-posiljke 2018'!$A$3:$CF$200,80,FALSE)</f>
        <v>0</v>
      </c>
      <c r="CD27" s="14">
        <f>VLOOKUP($A27,'Nagradna igra-posiljke 2018'!$A$3:$CF$200,81,FALSE)</f>
        <v>0</v>
      </c>
      <c r="CE27" s="14">
        <f>VLOOKUP($A27,'Nagradna igra-posiljke 2018'!$A$3:$CF$200,82,FALSE)</f>
        <v>0</v>
      </c>
      <c r="CF27" s="14">
        <f>VLOOKUP($A27,'Nagradna igra-posiljke 2018'!$A$3:$CF$200,83,FALSE)</f>
        <v>0</v>
      </c>
      <c r="CG27" s="14">
        <f>VLOOKUP($A27,'Nagradna igra-posiljke 2018'!$A$3:$CF$200,84,FALSE)</f>
        <v>0</v>
      </c>
    </row>
    <row r="28" spans="1:85" s="1" customFormat="1" ht="15">
      <c r="A28" s="50">
        <v>70602</v>
      </c>
      <c r="B28" s="14" t="s">
        <v>83</v>
      </c>
      <c r="C28" s="14" t="s">
        <v>206</v>
      </c>
      <c r="D28" s="42">
        <v>28896</v>
      </c>
      <c r="E28" s="42">
        <v>31879</v>
      </c>
      <c r="F28" s="46">
        <f>E28/E$1</f>
        <v>0.69156344230644073</v>
      </c>
      <c r="G28" s="47">
        <f>D28*F28</f>
        <v>19983.417228886912</v>
      </c>
      <c r="H28" s="46">
        <f>+J28/D28</f>
        <v>6.4462209302325579</v>
      </c>
      <c r="I28" s="49">
        <f>+H28/F28</f>
        <v>9.3212285900100458</v>
      </c>
      <c r="J28" s="44">
        <f>10*K28</f>
        <v>186270</v>
      </c>
      <c r="K28" s="44">
        <f>+SUM(L28:CG28)</f>
        <v>18627</v>
      </c>
      <c r="L28" s="31">
        <f>VLOOKUP(A28,'Nagradna igra-posiljke 2018'!$A$3:$W$200,11,FALSE)</f>
        <v>0</v>
      </c>
      <c r="M28" s="31">
        <f>VLOOKUP(A28,'Nagradna igra-posiljke 2018'!$A$3:$W$200,12,FALSE)</f>
        <v>0</v>
      </c>
      <c r="N28" s="31">
        <f>VLOOKUP(A28,'Nagradna igra-posiljke 2018'!$A$3:$W$200,13,FALSE)</f>
        <v>1</v>
      </c>
      <c r="O28" s="31">
        <f>VLOOKUP(A28,'Nagradna igra-posiljke 2018'!$A$3:$W$200,14,FALSE)</f>
        <v>26</v>
      </c>
      <c r="P28" s="31">
        <f>VLOOKUP(A28,'Nagradna igra-posiljke 2018'!$A$3:$W$200,15,FALSE)</f>
        <v>13</v>
      </c>
      <c r="Q28" s="31">
        <f>VLOOKUP(A28,'Nagradna igra-posiljke 2018'!$A$3:$W$200,16,FALSE)</f>
        <v>46</v>
      </c>
      <c r="R28" s="31">
        <f>VLOOKUP(A28,'Nagradna igra-posiljke 2018'!$A$3:$W$200,17,FALSE)</f>
        <v>4</v>
      </c>
      <c r="S28" s="31">
        <f>VLOOKUP(A28,'Nagradna igra-posiljke 2018'!$A$3:$W$200,18,FALSE)</f>
        <v>91</v>
      </c>
      <c r="T28" s="31">
        <f>VLOOKUP(A28,'Nagradna igra-posiljke 2018'!$A$3:$W$200,19,FALSE)</f>
        <v>11</v>
      </c>
      <c r="U28" s="31">
        <f>VLOOKUP(A28,'Nagradna igra-posiljke 2018'!$A$3:$W$200,20,FALSE)</f>
        <v>176</v>
      </c>
      <c r="V28" s="31">
        <f>VLOOKUP(A28,'Nagradna igra-posiljke 2018'!$A$3:$W$200,21,FALSE)</f>
        <v>157</v>
      </c>
      <c r="W28" s="31">
        <f>VLOOKUP(A28,'Nagradna igra-posiljke 2018'!$A$3:$W$200,22,FALSE)</f>
        <v>205</v>
      </c>
      <c r="X28" s="31">
        <f>VLOOKUP(A28,'Nagradna igra-posiljke 2018'!$A$3:$W$200,23,FALSE)</f>
        <v>206</v>
      </c>
      <c r="Y28" s="31">
        <f>VLOOKUP(A28,'Nagradna igra-posiljke 2018'!$A$3:$CF$200,24,FALSE)</f>
        <v>159</v>
      </c>
      <c r="Z28" s="31">
        <f>VLOOKUP(A28,'Nagradna igra-posiljke 2018'!$A$3:$CF$200,25,FALSE)</f>
        <v>319</v>
      </c>
      <c r="AA28" s="31">
        <f>VLOOKUP(A28,'Nagradna igra-posiljke 2018'!$A$3:$CF$200,26,FALSE)</f>
        <v>608</v>
      </c>
      <c r="AB28" s="31">
        <f>VLOOKUP(A28,'Nagradna igra-posiljke 2018'!$A$3:$CF$200,27,FALSE)</f>
        <v>280</v>
      </c>
      <c r="AC28" s="31">
        <f>VLOOKUP(A28,'Nagradna igra-posiljke 2018'!$A$3:$CF$200,28,FALSE)</f>
        <v>519</v>
      </c>
      <c r="AD28" s="31">
        <f>VLOOKUP(A28,'Nagradna igra-posiljke 2018'!$A$3:$CF$200,29,FALSE)</f>
        <v>410</v>
      </c>
      <c r="AE28" s="31">
        <f>VLOOKUP(A28,'Nagradna igra-posiljke 2018'!$A$3:$CF$200,30,FALSE)</f>
        <v>705</v>
      </c>
      <c r="AF28" s="31">
        <f>VLOOKUP(A28,'Nagradna igra-posiljke 2018'!$A$3:$CF$200,31,FALSE)</f>
        <v>918</v>
      </c>
      <c r="AG28" s="31">
        <f>VLOOKUP($A28,'Nagradna igra-posiljke 2018'!$A$3:$CF$200,32,FALSE)</f>
        <v>1164</v>
      </c>
      <c r="AH28" s="14">
        <f>VLOOKUP($A28,'Nagradna igra-posiljke 2018'!$A$3:$CF$200,33,FALSE)</f>
        <v>769</v>
      </c>
      <c r="AI28" s="14">
        <f>VLOOKUP($A28,'Nagradna igra-posiljke 2018'!$A$3:$CF$200,34,FALSE)</f>
        <v>618</v>
      </c>
      <c r="AJ28" s="14">
        <f>VLOOKUP($A28,'Nagradna igra-posiljke 2018'!$A$3:$CF$200,35,FALSE)</f>
        <v>76</v>
      </c>
      <c r="AK28" s="14">
        <f>VLOOKUP($A28,'Nagradna igra-posiljke 2018'!$A$3:$CF$200,36,FALSE)</f>
        <v>307</v>
      </c>
      <c r="AL28" s="14">
        <f>VLOOKUP($A28,'Nagradna igra-posiljke 2018'!$A$3:$CF$200,37,FALSE)</f>
        <v>548</v>
      </c>
      <c r="AM28" s="45">
        <f>VLOOKUP($A28,'Nagradna igra-posiljke 2018'!$A$3:$CF$200,38,FALSE)</f>
        <v>696</v>
      </c>
      <c r="AN28" s="45">
        <f>VLOOKUP($A28,'Nagradna igra-posiljke 2018'!$A$3:$CF$200,39,FALSE)</f>
        <v>687</v>
      </c>
      <c r="AO28" s="14">
        <f>VLOOKUP($A28,'Nagradna igra-posiljke 2018'!$A$3:$CF$200,40,FALSE)</f>
        <v>597</v>
      </c>
      <c r="AP28" s="14">
        <f>VLOOKUP($A28,'Nagradna igra-posiljke 2018'!$A$3:$CF$200,41,FALSE)</f>
        <v>125</v>
      </c>
      <c r="AQ28" s="14">
        <f>VLOOKUP($A28,'Nagradna igra-posiljke 2018'!$A$3:$CF$200,42,FALSE)</f>
        <v>491</v>
      </c>
      <c r="AR28" s="14">
        <f>VLOOKUP($A28,'Nagradna igra-posiljke 2018'!$A$3:$CF$200,43,FALSE)</f>
        <v>586</v>
      </c>
      <c r="AS28" s="14">
        <f>VLOOKUP($A28,'Nagradna igra-posiljke 2018'!$A$3:$CF$200,44,FALSE)</f>
        <v>693</v>
      </c>
      <c r="AT28" s="14">
        <f>VLOOKUP($A28,'Nagradna igra-posiljke 2018'!$A$3:$CF$200,45,FALSE)</f>
        <v>1000</v>
      </c>
      <c r="AU28" s="14">
        <f>VLOOKUP($A28,'Nagradna igra-posiljke 2018'!$A$3:$CF$200,46,FALSE)</f>
        <v>1035</v>
      </c>
      <c r="AV28" s="14">
        <f>VLOOKUP($A28,'Nagradna igra-posiljke 2018'!$A$3:$CF$200,47,FALSE)</f>
        <v>161</v>
      </c>
      <c r="AW28" s="14">
        <f>VLOOKUP($A28,'Nagradna igra-posiljke 2018'!$A$3:$CF$200,48,FALSE)</f>
        <v>398</v>
      </c>
      <c r="AX28" s="14">
        <f>VLOOKUP($A28,'Nagradna igra-posiljke 2018'!$A$3:$CF$200,49,FALSE)</f>
        <v>719</v>
      </c>
      <c r="AY28" s="14">
        <f>VLOOKUP($A28,'Nagradna igra-posiljke 2018'!$A$3:$CF$200,50,FALSE)</f>
        <v>1068</v>
      </c>
      <c r="AZ28" s="14">
        <f>VLOOKUP($A28,'Nagradna igra-posiljke 2018'!$A$3:$CF$200,51,FALSE)</f>
        <v>890</v>
      </c>
      <c r="BA28" s="14">
        <f>VLOOKUP($A28,'Nagradna igra-posiljke 2018'!$A$3:$CF$200,52,FALSE)</f>
        <v>601</v>
      </c>
      <c r="BB28" s="14">
        <f>VLOOKUP($A28,'Nagradna igra-posiljke 2018'!$A$3:$CF$200,53,FALSE)</f>
        <v>107</v>
      </c>
      <c r="BC28" s="14">
        <f>VLOOKUP($A28,'Nagradna igra-posiljke 2018'!$A$3:$CF$200,54,FALSE)</f>
        <v>437</v>
      </c>
      <c r="BD28" s="14">
        <f>VLOOKUP($A28,'Nagradna igra-posiljke 2018'!$A$3:$CF$200,55,FALSE)</f>
        <v>0</v>
      </c>
      <c r="BE28" s="14">
        <f>VLOOKUP($A28,'Nagradna igra-posiljke 2018'!$A$3:$CF$200,56,FALSE)</f>
        <v>0</v>
      </c>
      <c r="BF28" s="14">
        <f>VLOOKUP($A28,'Nagradna igra-posiljke 2018'!$A$3:$CF$200,57,FALSE)</f>
        <v>0</v>
      </c>
      <c r="BG28" s="14">
        <f>VLOOKUP($A28,'Nagradna igra-posiljke 2018'!$A$3:$CF$200,58,FALSE)</f>
        <v>0</v>
      </c>
      <c r="BH28" s="14">
        <f>VLOOKUP($A28,'Nagradna igra-posiljke 2018'!$A$3:$CF$200,59,FALSE)</f>
        <v>0</v>
      </c>
      <c r="BI28" s="14">
        <f>VLOOKUP($A28,'Nagradna igra-posiljke 2018'!$A$3:$CF$200,60,FALSE)</f>
        <v>0</v>
      </c>
      <c r="BJ28" s="14">
        <f>VLOOKUP($A28,'Nagradna igra-posiljke 2018'!$A$3:$CF$200,61,FALSE)</f>
        <v>0</v>
      </c>
      <c r="BK28" s="14">
        <f>VLOOKUP($A28,'Nagradna igra-posiljke 2018'!$A$3:$CF$200,62,FALSE)</f>
        <v>0</v>
      </c>
      <c r="BL28" s="14">
        <f>VLOOKUP($A28,'Nagradna igra-posiljke 2018'!$A$3:$CF$200,63,FALSE)</f>
        <v>0</v>
      </c>
      <c r="BM28" s="14">
        <f>VLOOKUP($A28,'Nagradna igra-posiljke 2018'!$A$3:$CF$200,64,FALSE)</f>
        <v>0</v>
      </c>
      <c r="BN28" s="14">
        <f>VLOOKUP($A28,'Nagradna igra-posiljke 2018'!$A$3:$CF$200,65,FALSE)</f>
        <v>0</v>
      </c>
      <c r="BO28" s="14">
        <f>VLOOKUP($A28,'Nagradna igra-posiljke 2018'!$A$3:$CF$200,66,FALSE)</f>
        <v>0</v>
      </c>
      <c r="BP28" s="14">
        <f>VLOOKUP($A28,'Nagradna igra-posiljke 2018'!$A$3:$CF$200,67,FALSE)</f>
        <v>0</v>
      </c>
      <c r="BQ28" s="14">
        <f>VLOOKUP($A28,'Nagradna igra-posiljke 2018'!$A$3:$CF$200,68,FALSE)</f>
        <v>0</v>
      </c>
      <c r="BR28" s="14">
        <f>VLOOKUP($A28,'Nagradna igra-posiljke 2018'!$A$3:$CF$200,69,FALSE)</f>
        <v>0</v>
      </c>
      <c r="BS28" s="14">
        <f>VLOOKUP($A28,'Nagradna igra-posiljke 2018'!$A$3:$CF$200,70,FALSE)</f>
        <v>0</v>
      </c>
      <c r="BT28" s="14">
        <f>VLOOKUP($A28,'Nagradna igra-posiljke 2018'!$A$3:$CF$200,71,FALSE)</f>
        <v>0</v>
      </c>
      <c r="BU28" s="14">
        <f>VLOOKUP($A28,'Nagradna igra-posiljke 2018'!$A$3:$CF$200,72,FALSE)</f>
        <v>0</v>
      </c>
      <c r="BV28" s="14">
        <f>VLOOKUP($A28,'Nagradna igra-posiljke 2018'!$A$3:$CF$200,73,FALSE)</f>
        <v>0</v>
      </c>
      <c r="BW28" s="14">
        <f>VLOOKUP($A28,'Nagradna igra-posiljke 2018'!$A$3:$CF$200,74,FALSE)</f>
        <v>0</v>
      </c>
      <c r="BX28" s="14">
        <f>VLOOKUP($A28,'Nagradna igra-posiljke 2018'!$A$3:$CF$200,75,FALSE)</f>
        <v>0</v>
      </c>
      <c r="BY28" s="14">
        <f>VLOOKUP($A28,'Nagradna igra-posiljke 2018'!$A$3:$CF$200,76,FALSE)</f>
        <v>0</v>
      </c>
      <c r="BZ28" s="14">
        <f>VLOOKUP($A28,'Nagradna igra-posiljke 2018'!$A$3:$CF$200,77,FALSE)</f>
        <v>0</v>
      </c>
      <c r="CA28" s="14">
        <f>VLOOKUP($A28,'Nagradna igra-posiljke 2018'!$A$3:$CF$200,78,FALSE)</f>
        <v>0</v>
      </c>
      <c r="CB28" s="14">
        <f>VLOOKUP($A28,'Nagradna igra-posiljke 2018'!$A$3:$CF$200,79,FALSE)</f>
        <v>0</v>
      </c>
      <c r="CC28" s="14">
        <f>VLOOKUP($A28,'Nagradna igra-posiljke 2018'!$A$3:$CF$200,80,FALSE)</f>
        <v>0</v>
      </c>
      <c r="CD28" s="14">
        <f>VLOOKUP($A28,'Nagradna igra-posiljke 2018'!$A$3:$CF$200,81,FALSE)</f>
        <v>0</v>
      </c>
      <c r="CE28" s="14">
        <f>VLOOKUP($A28,'Nagradna igra-posiljke 2018'!$A$3:$CF$200,82,FALSE)</f>
        <v>0</v>
      </c>
      <c r="CF28" s="14">
        <f>VLOOKUP($A28,'Nagradna igra-posiljke 2018'!$A$3:$CF$200,83,FALSE)</f>
        <v>0</v>
      </c>
      <c r="CG28" s="14">
        <f>VLOOKUP($A28,'Nagradna igra-posiljke 2018'!$A$3:$CF$200,84,FALSE)</f>
        <v>0</v>
      </c>
    </row>
    <row r="29" spans="1:85" s="1" customFormat="1" ht="15">
      <c r="A29" s="50">
        <v>70912</v>
      </c>
      <c r="B29" s="14" t="s">
        <v>81</v>
      </c>
      <c r="C29" s="14" t="s">
        <v>206</v>
      </c>
      <c r="D29" s="42">
        <v>28991</v>
      </c>
      <c r="E29" s="42">
        <v>33469</v>
      </c>
      <c r="F29" s="46">
        <f>E29/E$1</f>
        <v>0.72605592554830034</v>
      </c>
      <c r="G29" s="47">
        <f>D29*F29</f>
        <v>21049.087337570774</v>
      </c>
      <c r="H29" s="46">
        <f>+J29/D29</f>
        <v>6.7303645959090757</v>
      </c>
      <c r="I29" s="49">
        <f>+H29/F29</f>
        <v>9.2697605777770669</v>
      </c>
      <c r="J29" s="44">
        <f>10*K29</f>
        <v>195120</v>
      </c>
      <c r="K29" s="44">
        <f>+SUM(L29:CG29)</f>
        <v>19512</v>
      </c>
      <c r="L29" s="31">
        <f>VLOOKUP(A29,'Nagradna igra-posiljke 2018'!$A$3:$W$200,11,FALSE)</f>
        <v>0</v>
      </c>
      <c r="M29" s="31">
        <f>VLOOKUP(A29,'Nagradna igra-posiljke 2018'!$A$3:$W$200,12,FALSE)</f>
        <v>13</v>
      </c>
      <c r="N29" s="31">
        <f>VLOOKUP(A29,'Nagradna igra-posiljke 2018'!$A$3:$W$200,13,FALSE)</f>
        <v>3</v>
      </c>
      <c r="O29" s="31">
        <f>VLOOKUP(A29,'Nagradna igra-posiljke 2018'!$A$3:$W$200,14,FALSE)</f>
        <v>3</v>
      </c>
      <c r="P29" s="31">
        <f>VLOOKUP(A29,'Nagradna igra-posiljke 2018'!$A$3:$W$200,15,FALSE)</f>
        <v>3</v>
      </c>
      <c r="Q29" s="31">
        <f>VLOOKUP(A29,'Nagradna igra-posiljke 2018'!$A$3:$W$200,16,FALSE)</f>
        <v>7</v>
      </c>
      <c r="R29" s="31">
        <f>VLOOKUP(A29,'Nagradna igra-posiljke 2018'!$A$3:$W$200,17,FALSE)</f>
        <v>23</v>
      </c>
      <c r="S29" s="31">
        <f>VLOOKUP(A29,'Nagradna igra-posiljke 2018'!$A$3:$W$200,18,FALSE)</f>
        <v>40</v>
      </c>
      <c r="T29" s="31">
        <f>VLOOKUP(A29,'Nagradna igra-posiljke 2018'!$A$3:$W$200,19,FALSE)</f>
        <v>12</v>
      </c>
      <c r="U29" s="31">
        <f>VLOOKUP(A29,'Nagradna igra-posiljke 2018'!$A$3:$W$200,20,FALSE)</f>
        <v>152</v>
      </c>
      <c r="V29" s="31">
        <f>VLOOKUP(A29,'Nagradna igra-posiljke 2018'!$A$3:$W$200,21,FALSE)</f>
        <v>165</v>
      </c>
      <c r="W29" s="31">
        <f>VLOOKUP(A29,'Nagradna igra-posiljke 2018'!$A$3:$W$200,22,FALSE)</f>
        <v>161</v>
      </c>
      <c r="X29" s="31">
        <f>VLOOKUP(A29,'Nagradna igra-posiljke 2018'!$A$3:$W$200,23,FALSE)</f>
        <v>147</v>
      </c>
      <c r="Y29" s="31">
        <f>VLOOKUP(A29,'Nagradna igra-posiljke 2018'!$A$3:$CF$200,24,FALSE)</f>
        <v>478</v>
      </c>
      <c r="Z29" s="31">
        <f>VLOOKUP(A29,'Nagradna igra-posiljke 2018'!$A$3:$CF$200,25,FALSE)</f>
        <v>451</v>
      </c>
      <c r="AA29" s="31">
        <f>VLOOKUP(A29,'Nagradna igra-posiljke 2018'!$A$3:$CF$200,26,FALSE)</f>
        <v>378</v>
      </c>
      <c r="AB29" s="31">
        <f>VLOOKUP(A29,'Nagradna igra-posiljke 2018'!$A$3:$CF$200,27,FALSE)</f>
        <v>421</v>
      </c>
      <c r="AC29" s="31">
        <f>VLOOKUP(A29,'Nagradna igra-posiljke 2018'!$A$3:$CF$200,28,FALSE)</f>
        <v>546</v>
      </c>
      <c r="AD29" s="31">
        <f>VLOOKUP(A29,'Nagradna igra-posiljke 2018'!$A$3:$CF$200,29,FALSE)</f>
        <v>203</v>
      </c>
      <c r="AE29" s="31">
        <f>VLOOKUP(A29,'Nagradna igra-posiljke 2018'!$A$3:$CF$200,30,FALSE)</f>
        <v>643</v>
      </c>
      <c r="AF29" s="31">
        <f>VLOOKUP(A29,'Nagradna igra-posiljke 2018'!$A$3:$CF$200,31,FALSE)</f>
        <v>854</v>
      </c>
      <c r="AG29" s="31">
        <f>VLOOKUP($A29,'Nagradna igra-posiljke 2018'!$A$3:$CF$200,32,FALSE)</f>
        <v>1016</v>
      </c>
      <c r="AH29" s="14">
        <f>VLOOKUP($A29,'Nagradna igra-posiljke 2018'!$A$3:$CF$200,33,FALSE)</f>
        <v>927</v>
      </c>
      <c r="AI29" s="14">
        <f>VLOOKUP($A29,'Nagradna igra-posiljke 2018'!$A$3:$CF$200,34,FALSE)</f>
        <v>595</v>
      </c>
      <c r="AJ29" s="14">
        <f>VLOOKUP($A29,'Nagradna igra-posiljke 2018'!$A$3:$CF$200,35,FALSE)</f>
        <v>160</v>
      </c>
      <c r="AK29" s="14">
        <f>VLOOKUP($A29,'Nagradna igra-posiljke 2018'!$A$3:$CF$200,36,FALSE)</f>
        <v>423</v>
      </c>
      <c r="AL29" s="14">
        <f>VLOOKUP($A29,'Nagradna igra-posiljke 2018'!$A$3:$CF$200,37,FALSE)</f>
        <v>496</v>
      </c>
      <c r="AM29" s="45">
        <f>VLOOKUP($A29,'Nagradna igra-posiljke 2018'!$A$3:$CF$200,38,FALSE)</f>
        <v>806</v>
      </c>
      <c r="AN29" s="45">
        <f>VLOOKUP($A29,'Nagradna igra-posiljke 2018'!$A$3:$CF$200,39,FALSE)</f>
        <v>660</v>
      </c>
      <c r="AO29" s="14">
        <f>VLOOKUP($A29,'Nagradna igra-posiljke 2018'!$A$3:$CF$200,40,FALSE)</f>
        <v>682</v>
      </c>
      <c r="AP29" s="14">
        <f>VLOOKUP($A29,'Nagradna igra-posiljke 2018'!$A$3:$CF$200,41,FALSE)</f>
        <v>259</v>
      </c>
      <c r="AQ29" s="14">
        <f>VLOOKUP($A29,'Nagradna igra-posiljke 2018'!$A$3:$CF$200,42,FALSE)</f>
        <v>436</v>
      </c>
      <c r="AR29" s="14">
        <f>VLOOKUP($A29,'Nagradna igra-posiljke 2018'!$A$3:$CF$200,43,FALSE)</f>
        <v>575</v>
      </c>
      <c r="AS29" s="14">
        <f>VLOOKUP($A29,'Nagradna igra-posiljke 2018'!$A$3:$CF$200,44,FALSE)</f>
        <v>820</v>
      </c>
      <c r="AT29" s="14">
        <f>VLOOKUP($A29,'Nagradna igra-posiljke 2018'!$A$3:$CF$200,45,FALSE)</f>
        <v>839</v>
      </c>
      <c r="AU29" s="14">
        <f>VLOOKUP($A29,'Nagradna igra-posiljke 2018'!$A$3:$CF$200,46,FALSE)</f>
        <v>1054</v>
      </c>
      <c r="AV29" s="14">
        <f>VLOOKUP($A29,'Nagradna igra-posiljke 2018'!$A$3:$CF$200,47,FALSE)</f>
        <v>204</v>
      </c>
      <c r="AW29" s="14">
        <f>VLOOKUP($A29,'Nagradna igra-posiljke 2018'!$A$3:$CF$200,48,FALSE)</f>
        <v>491</v>
      </c>
      <c r="AX29" s="14">
        <f>VLOOKUP($A29,'Nagradna igra-posiljke 2018'!$A$3:$CF$200,49,FALSE)</f>
        <v>701</v>
      </c>
      <c r="AY29" s="14">
        <f>VLOOKUP($A29,'Nagradna igra-posiljke 2018'!$A$3:$CF$200,50,FALSE)</f>
        <v>1045</v>
      </c>
      <c r="AZ29" s="14">
        <f>VLOOKUP($A29,'Nagradna igra-posiljke 2018'!$A$3:$CF$200,51,FALSE)</f>
        <v>1146</v>
      </c>
      <c r="BA29" s="14">
        <f>VLOOKUP($A29,'Nagradna igra-posiljke 2018'!$A$3:$CF$200,52,FALSE)</f>
        <v>805</v>
      </c>
      <c r="BB29" s="14">
        <f>VLOOKUP($A29,'Nagradna igra-posiljke 2018'!$A$3:$CF$200,53,FALSE)</f>
        <v>378</v>
      </c>
      <c r="BC29" s="14">
        <f>VLOOKUP($A29,'Nagradna igra-posiljke 2018'!$A$3:$CF$200,54,FALSE)</f>
        <v>291</v>
      </c>
      <c r="BD29" s="14">
        <f>VLOOKUP($A29,'Nagradna igra-posiljke 2018'!$A$3:$CF$200,55,FALSE)</f>
        <v>0</v>
      </c>
      <c r="BE29" s="14">
        <f>VLOOKUP($A29,'Nagradna igra-posiljke 2018'!$A$3:$CF$200,56,FALSE)</f>
        <v>0</v>
      </c>
      <c r="BF29" s="14">
        <f>VLOOKUP($A29,'Nagradna igra-posiljke 2018'!$A$3:$CF$200,57,FALSE)</f>
        <v>0</v>
      </c>
      <c r="BG29" s="14">
        <f>VLOOKUP($A29,'Nagradna igra-posiljke 2018'!$A$3:$CF$200,58,FALSE)</f>
        <v>0</v>
      </c>
      <c r="BH29" s="14">
        <f>VLOOKUP($A29,'Nagradna igra-posiljke 2018'!$A$3:$CF$200,59,FALSE)</f>
        <v>0</v>
      </c>
      <c r="BI29" s="14">
        <f>VLOOKUP($A29,'Nagradna igra-posiljke 2018'!$A$3:$CF$200,60,FALSE)</f>
        <v>0</v>
      </c>
      <c r="BJ29" s="14">
        <f>VLOOKUP($A29,'Nagradna igra-posiljke 2018'!$A$3:$CF$200,61,FALSE)</f>
        <v>0</v>
      </c>
      <c r="BK29" s="14">
        <f>VLOOKUP($A29,'Nagradna igra-posiljke 2018'!$A$3:$CF$200,62,FALSE)</f>
        <v>0</v>
      </c>
      <c r="BL29" s="14">
        <f>VLOOKUP($A29,'Nagradna igra-posiljke 2018'!$A$3:$CF$200,63,FALSE)</f>
        <v>0</v>
      </c>
      <c r="BM29" s="14">
        <f>VLOOKUP($A29,'Nagradna igra-posiljke 2018'!$A$3:$CF$200,64,FALSE)</f>
        <v>0</v>
      </c>
      <c r="BN29" s="14">
        <f>VLOOKUP($A29,'Nagradna igra-posiljke 2018'!$A$3:$CF$200,65,FALSE)</f>
        <v>0</v>
      </c>
      <c r="BO29" s="14">
        <f>VLOOKUP($A29,'Nagradna igra-posiljke 2018'!$A$3:$CF$200,66,FALSE)</f>
        <v>0</v>
      </c>
      <c r="BP29" s="14">
        <f>VLOOKUP($A29,'Nagradna igra-posiljke 2018'!$A$3:$CF$200,67,FALSE)</f>
        <v>0</v>
      </c>
      <c r="BQ29" s="14">
        <f>VLOOKUP($A29,'Nagradna igra-posiljke 2018'!$A$3:$CF$200,68,FALSE)</f>
        <v>0</v>
      </c>
      <c r="BR29" s="14">
        <f>VLOOKUP($A29,'Nagradna igra-posiljke 2018'!$A$3:$CF$200,69,FALSE)</f>
        <v>0</v>
      </c>
      <c r="BS29" s="14">
        <f>VLOOKUP($A29,'Nagradna igra-posiljke 2018'!$A$3:$CF$200,70,FALSE)</f>
        <v>0</v>
      </c>
      <c r="BT29" s="14">
        <f>VLOOKUP($A29,'Nagradna igra-posiljke 2018'!$A$3:$CF$200,71,FALSE)</f>
        <v>0</v>
      </c>
      <c r="BU29" s="14">
        <f>VLOOKUP($A29,'Nagradna igra-posiljke 2018'!$A$3:$CF$200,72,FALSE)</f>
        <v>0</v>
      </c>
      <c r="BV29" s="14">
        <f>VLOOKUP($A29,'Nagradna igra-posiljke 2018'!$A$3:$CF$200,73,FALSE)</f>
        <v>0</v>
      </c>
      <c r="BW29" s="14">
        <f>VLOOKUP($A29,'Nagradna igra-posiljke 2018'!$A$3:$CF$200,74,FALSE)</f>
        <v>0</v>
      </c>
      <c r="BX29" s="14">
        <f>VLOOKUP($A29,'Nagradna igra-posiljke 2018'!$A$3:$CF$200,75,FALSE)</f>
        <v>0</v>
      </c>
      <c r="BY29" s="14">
        <f>VLOOKUP($A29,'Nagradna igra-posiljke 2018'!$A$3:$CF$200,76,FALSE)</f>
        <v>0</v>
      </c>
      <c r="BZ29" s="14">
        <f>VLOOKUP($A29,'Nagradna igra-posiljke 2018'!$A$3:$CF$200,77,FALSE)</f>
        <v>0</v>
      </c>
      <c r="CA29" s="14">
        <f>VLOOKUP($A29,'Nagradna igra-posiljke 2018'!$A$3:$CF$200,78,FALSE)</f>
        <v>0</v>
      </c>
      <c r="CB29" s="14">
        <f>VLOOKUP($A29,'Nagradna igra-posiljke 2018'!$A$3:$CF$200,79,FALSE)</f>
        <v>0</v>
      </c>
      <c r="CC29" s="14">
        <f>VLOOKUP($A29,'Nagradna igra-posiljke 2018'!$A$3:$CF$200,80,FALSE)</f>
        <v>0</v>
      </c>
      <c r="CD29" s="14">
        <f>VLOOKUP($A29,'Nagradna igra-posiljke 2018'!$A$3:$CF$200,81,FALSE)</f>
        <v>0</v>
      </c>
      <c r="CE29" s="14">
        <f>VLOOKUP($A29,'Nagradna igra-posiljke 2018'!$A$3:$CF$200,82,FALSE)</f>
        <v>0</v>
      </c>
      <c r="CF29" s="14">
        <f>VLOOKUP($A29,'Nagradna igra-posiljke 2018'!$A$3:$CF$200,83,FALSE)</f>
        <v>0</v>
      </c>
      <c r="CG29" s="14">
        <f>VLOOKUP($A29,'Nagradna igra-posiljke 2018'!$A$3:$CF$200,84,FALSE)</f>
        <v>0</v>
      </c>
    </row>
    <row r="30" spans="1:85" s="1" customFormat="1" ht="13.5" customHeight="1">
      <c r="A30" s="50">
        <v>71218</v>
      </c>
      <c r="B30" s="14" t="s">
        <v>46</v>
      </c>
      <c r="C30" s="14" t="s">
        <v>206</v>
      </c>
      <c r="D30" s="42">
        <v>27808</v>
      </c>
      <c r="E30" s="42">
        <v>31609</v>
      </c>
      <c r="F30" s="46">
        <f>E30/E$1</f>
        <v>0.68570622817103066</v>
      </c>
      <c r="G30" s="47">
        <f>D30*F30</f>
        <v>19068.118792980022</v>
      </c>
      <c r="H30" s="46">
        <f>+J30/D30</f>
        <v>6.0450230149597237</v>
      </c>
      <c r="I30" s="49">
        <f>+H30/F30</f>
        <v>8.8157621538358821</v>
      </c>
      <c r="J30" s="44">
        <f>10*K30</f>
        <v>168100</v>
      </c>
      <c r="K30" s="44">
        <f>+SUM(L30:CG30)</f>
        <v>16810</v>
      </c>
      <c r="L30" s="31">
        <f>VLOOKUP(A30,'Nagradna igra-posiljke 2018'!$A$3:$W$200,11,FALSE)</f>
        <v>0</v>
      </c>
      <c r="M30" s="31">
        <f>VLOOKUP(A30,'Nagradna igra-posiljke 2018'!$A$3:$W$200,12,FALSE)</f>
        <v>1</v>
      </c>
      <c r="N30" s="31">
        <f>VLOOKUP(A30,'Nagradna igra-posiljke 2018'!$A$3:$W$200,13,FALSE)</f>
        <v>0</v>
      </c>
      <c r="O30" s="31">
        <f>VLOOKUP(A30,'Nagradna igra-posiljke 2018'!$A$3:$W$200,14,FALSE)</f>
        <v>2</v>
      </c>
      <c r="P30" s="31">
        <f>VLOOKUP(A30,'Nagradna igra-posiljke 2018'!$A$3:$W$200,15,FALSE)</f>
        <v>1</v>
      </c>
      <c r="Q30" s="31">
        <f>VLOOKUP(A30,'Nagradna igra-posiljke 2018'!$A$3:$W$200,16,FALSE)</f>
        <v>22</v>
      </c>
      <c r="R30" s="31">
        <f>VLOOKUP(A30,'Nagradna igra-posiljke 2018'!$A$3:$W$200,17,FALSE)</f>
        <v>58</v>
      </c>
      <c r="S30" s="31">
        <f>VLOOKUP(A30,'Nagradna igra-posiljke 2018'!$A$3:$W$200,18,FALSE)</f>
        <v>70</v>
      </c>
      <c r="T30" s="31">
        <f>VLOOKUP(A30,'Nagradna igra-posiljke 2018'!$A$3:$W$200,19,FALSE)</f>
        <v>0</v>
      </c>
      <c r="U30" s="31">
        <f>VLOOKUP(A30,'Nagradna igra-posiljke 2018'!$A$3:$W$200,20,FALSE)</f>
        <v>278</v>
      </c>
      <c r="V30" s="31">
        <f>VLOOKUP(A30,'Nagradna igra-posiljke 2018'!$A$3:$W$200,21,FALSE)</f>
        <v>90</v>
      </c>
      <c r="W30" s="31">
        <f>VLOOKUP(A30,'Nagradna igra-posiljke 2018'!$A$3:$W$200,22,FALSE)</f>
        <v>159</v>
      </c>
      <c r="X30" s="31">
        <f>VLOOKUP(A30,'Nagradna igra-posiljke 2018'!$A$3:$W$200,23,FALSE)</f>
        <v>0</v>
      </c>
      <c r="Y30" s="31">
        <f>VLOOKUP(A30,'Nagradna igra-posiljke 2018'!$A$3:$CF$200,24,FALSE)</f>
        <v>428</v>
      </c>
      <c r="Z30" s="31">
        <f>VLOOKUP(A30,'Nagradna igra-posiljke 2018'!$A$3:$CF$200,25,FALSE)</f>
        <v>451</v>
      </c>
      <c r="AA30" s="31">
        <f>VLOOKUP(A30,'Nagradna igra-posiljke 2018'!$A$3:$CF$200,26,FALSE)</f>
        <v>319</v>
      </c>
      <c r="AB30" s="31">
        <f>VLOOKUP(A30,'Nagradna igra-posiljke 2018'!$A$3:$CF$200,27,FALSE)</f>
        <v>493</v>
      </c>
      <c r="AC30" s="31">
        <f>VLOOKUP(A30,'Nagradna igra-posiljke 2018'!$A$3:$CF$200,28,FALSE)</f>
        <v>605</v>
      </c>
      <c r="AD30" s="31">
        <f>VLOOKUP(A30,'Nagradna igra-posiljke 2018'!$A$3:$CF$200,29,FALSE)</f>
        <v>86</v>
      </c>
      <c r="AE30" s="31">
        <f>VLOOKUP(A30,'Nagradna igra-posiljke 2018'!$A$3:$CF$200,30,FALSE)</f>
        <v>667</v>
      </c>
      <c r="AF30" s="31">
        <f>VLOOKUP(A30,'Nagradna igra-posiljke 2018'!$A$3:$CF$200,31,FALSE)</f>
        <v>736</v>
      </c>
      <c r="AG30" s="31">
        <f>VLOOKUP($A30,'Nagradna igra-posiljke 2018'!$A$3:$CF$200,32,FALSE)</f>
        <v>756</v>
      </c>
      <c r="AH30" s="14">
        <f>VLOOKUP($A30,'Nagradna igra-posiljke 2018'!$A$3:$CF$200,33,FALSE)</f>
        <v>696</v>
      </c>
      <c r="AI30" s="14">
        <f>VLOOKUP($A30,'Nagradna igra-posiljke 2018'!$A$3:$CF$200,34,FALSE)</f>
        <v>600</v>
      </c>
      <c r="AJ30" s="14">
        <f>VLOOKUP($A30,'Nagradna igra-posiljke 2018'!$A$3:$CF$200,35,FALSE)</f>
        <v>182</v>
      </c>
      <c r="AK30" s="14">
        <f>VLOOKUP($A30,'Nagradna igra-posiljke 2018'!$A$3:$CF$200,36,FALSE)</f>
        <v>301</v>
      </c>
      <c r="AL30" s="14">
        <f>VLOOKUP($A30,'Nagradna igra-posiljke 2018'!$A$3:$CF$200,37,FALSE)</f>
        <v>390</v>
      </c>
      <c r="AM30" s="45">
        <f>VLOOKUP($A30,'Nagradna igra-posiljke 2018'!$A$3:$CF$200,38,FALSE)</f>
        <v>632</v>
      </c>
      <c r="AN30" s="45">
        <f>VLOOKUP($A30,'Nagradna igra-posiljke 2018'!$A$3:$CF$200,39,FALSE)</f>
        <v>827</v>
      </c>
      <c r="AO30" s="14">
        <f>VLOOKUP($A30,'Nagradna igra-posiljke 2018'!$A$3:$CF$200,40,FALSE)</f>
        <v>710</v>
      </c>
      <c r="AP30" s="14">
        <f>VLOOKUP($A30,'Nagradna igra-posiljke 2018'!$A$3:$CF$200,41,FALSE)</f>
        <v>130</v>
      </c>
      <c r="AQ30" s="14">
        <f>VLOOKUP($A30,'Nagradna igra-posiljke 2018'!$A$3:$CF$200,42,FALSE)</f>
        <v>534</v>
      </c>
      <c r="AR30" s="14">
        <f>VLOOKUP($A30,'Nagradna igra-posiljke 2018'!$A$3:$CF$200,43,FALSE)</f>
        <v>456</v>
      </c>
      <c r="AS30" s="14">
        <f>VLOOKUP($A30,'Nagradna igra-posiljke 2018'!$A$3:$CF$200,44,FALSE)</f>
        <v>646</v>
      </c>
      <c r="AT30" s="14">
        <f>VLOOKUP($A30,'Nagradna igra-posiljke 2018'!$A$3:$CF$200,45,FALSE)</f>
        <v>915</v>
      </c>
      <c r="AU30" s="14">
        <f>VLOOKUP($A30,'Nagradna igra-posiljke 2018'!$A$3:$CF$200,46,FALSE)</f>
        <v>866</v>
      </c>
      <c r="AV30" s="14">
        <f>VLOOKUP($A30,'Nagradna igra-posiljke 2018'!$A$3:$CF$200,47,FALSE)</f>
        <v>144</v>
      </c>
      <c r="AW30" s="14">
        <f>VLOOKUP($A30,'Nagradna igra-posiljke 2018'!$A$3:$CF$200,48,FALSE)</f>
        <v>431</v>
      </c>
      <c r="AX30" s="14">
        <f>VLOOKUP($A30,'Nagradna igra-posiljke 2018'!$A$3:$CF$200,49,FALSE)</f>
        <v>568</v>
      </c>
      <c r="AY30" s="14">
        <f>VLOOKUP($A30,'Nagradna igra-posiljke 2018'!$A$3:$CF$200,50,FALSE)</f>
        <v>767</v>
      </c>
      <c r="AZ30" s="14">
        <f>VLOOKUP($A30,'Nagradna igra-posiljke 2018'!$A$3:$CF$200,51,FALSE)</f>
        <v>623</v>
      </c>
      <c r="BA30" s="14">
        <f>VLOOKUP($A30,'Nagradna igra-posiljke 2018'!$A$3:$CF$200,52,FALSE)</f>
        <v>770</v>
      </c>
      <c r="BB30" s="14">
        <f>VLOOKUP($A30,'Nagradna igra-posiljke 2018'!$A$3:$CF$200,53,FALSE)</f>
        <v>183</v>
      </c>
      <c r="BC30" s="14">
        <f>VLOOKUP($A30,'Nagradna igra-posiljke 2018'!$A$3:$CF$200,54,FALSE)</f>
        <v>217</v>
      </c>
      <c r="BD30" s="14">
        <f>VLOOKUP($A30,'Nagradna igra-posiljke 2018'!$A$3:$CF$200,55,FALSE)</f>
        <v>0</v>
      </c>
      <c r="BE30" s="14">
        <f>VLOOKUP($A30,'Nagradna igra-posiljke 2018'!$A$3:$CF$200,56,FALSE)</f>
        <v>0</v>
      </c>
      <c r="BF30" s="14">
        <f>VLOOKUP($A30,'Nagradna igra-posiljke 2018'!$A$3:$CF$200,57,FALSE)</f>
        <v>0</v>
      </c>
      <c r="BG30" s="14">
        <f>VLOOKUP($A30,'Nagradna igra-posiljke 2018'!$A$3:$CF$200,58,FALSE)</f>
        <v>0</v>
      </c>
      <c r="BH30" s="14">
        <f>VLOOKUP($A30,'Nagradna igra-posiljke 2018'!$A$3:$CF$200,59,FALSE)</f>
        <v>0</v>
      </c>
      <c r="BI30" s="14">
        <f>VLOOKUP($A30,'Nagradna igra-posiljke 2018'!$A$3:$CF$200,60,FALSE)</f>
        <v>0</v>
      </c>
      <c r="BJ30" s="14">
        <f>VLOOKUP($A30,'Nagradna igra-posiljke 2018'!$A$3:$CF$200,61,FALSE)</f>
        <v>0</v>
      </c>
      <c r="BK30" s="14">
        <f>VLOOKUP($A30,'Nagradna igra-posiljke 2018'!$A$3:$CF$200,62,FALSE)</f>
        <v>0</v>
      </c>
      <c r="BL30" s="14">
        <f>VLOOKUP($A30,'Nagradna igra-posiljke 2018'!$A$3:$CF$200,63,FALSE)</f>
        <v>0</v>
      </c>
      <c r="BM30" s="14">
        <f>VLOOKUP($A30,'Nagradna igra-posiljke 2018'!$A$3:$CF$200,64,FALSE)</f>
        <v>0</v>
      </c>
      <c r="BN30" s="14">
        <f>VLOOKUP($A30,'Nagradna igra-posiljke 2018'!$A$3:$CF$200,65,FALSE)</f>
        <v>0</v>
      </c>
      <c r="BO30" s="14">
        <f>VLOOKUP($A30,'Nagradna igra-posiljke 2018'!$A$3:$CF$200,66,FALSE)</f>
        <v>0</v>
      </c>
      <c r="BP30" s="14">
        <f>VLOOKUP($A30,'Nagradna igra-posiljke 2018'!$A$3:$CF$200,67,FALSE)</f>
        <v>0</v>
      </c>
      <c r="BQ30" s="14">
        <f>VLOOKUP($A30,'Nagradna igra-posiljke 2018'!$A$3:$CF$200,68,FALSE)</f>
        <v>0</v>
      </c>
      <c r="BR30" s="14">
        <f>VLOOKUP($A30,'Nagradna igra-posiljke 2018'!$A$3:$CF$200,69,FALSE)</f>
        <v>0</v>
      </c>
      <c r="BS30" s="14">
        <f>VLOOKUP($A30,'Nagradna igra-posiljke 2018'!$A$3:$CF$200,70,FALSE)</f>
        <v>0</v>
      </c>
      <c r="BT30" s="14">
        <f>VLOOKUP($A30,'Nagradna igra-posiljke 2018'!$A$3:$CF$200,71,FALSE)</f>
        <v>0</v>
      </c>
      <c r="BU30" s="14">
        <f>VLOOKUP($A30,'Nagradna igra-posiljke 2018'!$A$3:$CF$200,72,FALSE)</f>
        <v>0</v>
      </c>
      <c r="BV30" s="14">
        <f>VLOOKUP($A30,'Nagradna igra-posiljke 2018'!$A$3:$CF$200,73,FALSE)</f>
        <v>0</v>
      </c>
      <c r="BW30" s="14">
        <f>VLOOKUP($A30,'Nagradna igra-posiljke 2018'!$A$3:$CF$200,74,FALSE)</f>
        <v>0</v>
      </c>
      <c r="BX30" s="14">
        <f>VLOOKUP($A30,'Nagradna igra-posiljke 2018'!$A$3:$CF$200,75,FALSE)</f>
        <v>0</v>
      </c>
      <c r="BY30" s="14">
        <f>VLOOKUP($A30,'Nagradna igra-posiljke 2018'!$A$3:$CF$200,76,FALSE)</f>
        <v>0</v>
      </c>
      <c r="BZ30" s="14">
        <f>VLOOKUP($A30,'Nagradna igra-posiljke 2018'!$A$3:$CF$200,77,FALSE)</f>
        <v>0</v>
      </c>
      <c r="CA30" s="14">
        <f>VLOOKUP($A30,'Nagradna igra-posiljke 2018'!$A$3:$CF$200,78,FALSE)</f>
        <v>0</v>
      </c>
      <c r="CB30" s="14">
        <f>VLOOKUP($A30,'Nagradna igra-posiljke 2018'!$A$3:$CF$200,79,FALSE)</f>
        <v>0</v>
      </c>
      <c r="CC30" s="14">
        <f>VLOOKUP($A30,'Nagradna igra-posiljke 2018'!$A$3:$CF$200,80,FALSE)</f>
        <v>0</v>
      </c>
      <c r="CD30" s="14">
        <f>VLOOKUP($A30,'Nagradna igra-posiljke 2018'!$A$3:$CF$200,81,FALSE)</f>
        <v>0</v>
      </c>
      <c r="CE30" s="14">
        <f>VLOOKUP($A30,'Nagradna igra-posiljke 2018'!$A$3:$CF$200,82,FALSE)</f>
        <v>0</v>
      </c>
      <c r="CF30" s="14">
        <f>VLOOKUP($A30,'Nagradna igra-posiljke 2018'!$A$3:$CF$200,83,FALSE)</f>
        <v>0</v>
      </c>
      <c r="CG30" s="14">
        <f>VLOOKUP($A30,'Nagradna igra-posiljke 2018'!$A$3:$CF$200,84,FALSE)</f>
        <v>0</v>
      </c>
    </row>
    <row r="31" spans="1:85" s="1" customFormat="1" ht="15">
      <c r="A31" s="50">
        <v>70572</v>
      </c>
      <c r="B31" s="14" t="s">
        <v>72</v>
      </c>
      <c r="C31" s="14" t="s">
        <v>206</v>
      </c>
      <c r="D31" s="42">
        <v>19222</v>
      </c>
      <c r="E31" s="42">
        <v>42227</v>
      </c>
      <c r="F31" s="46">
        <f>E31/E$1</f>
        <v>0.91604659739245509</v>
      </c>
      <c r="G31" s="47">
        <f>D31*F31</f>
        <v>17608.247695077771</v>
      </c>
      <c r="H31" s="46">
        <f>+J31/D31</f>
        <v>8.0454687337425863</v>
      </c>
      <c r="I31" s="49">
        <f>+H31/F31</f>
        <v>8.7828160233815336</v>
      </c>
      <c r="J31" s="44">
        <f>10*K31</f>
        <v>154650</v>
      </c>
      <c r="K31" s="44">
        <f>+SUM(L31:CG31)</f>
        <v>15465</v>
      </c>
      <c r="L31" s="31">
        <f>VLOOKUP(A31,'Nagradna igra-posiljke 2018'!$A$3:$W$200,11,FALSE)</f>
        <v>0</v>
      </c>
      <c r="M31" s="31">
        <f>VLOOKUP(A31,'Nagradna igra-posiljke 2018'!$A$3:$W$200,12,FALSE)</f>
        <v>1</v>
      </c>
      <c r="N31" s="31">
        <f>VLOOKUP(A31,'Nagradna igra-posiljke 2018'!$A$3:$W$200,13,FALSE)</f>
        <v>2</v>
      </c>
      <c r="O31" s="31">
        <f>VLOOKUP(A31,'Nagradna igra-posiljke 2018'!$A$3:$W$200,14,FALSE)</f>
        <v>29</v>
      </c>
      <c r="P31" s="31">
        <f>VLOOKUP(A31,'Nagradna igra-posiljke 2018'!$A$3:$W$200,15,FALSE)</f>
        <v>19</v>
      </c>
      <c r="Q31" s="31">
        <f>VLOOKUP(A31,'Nagradna igra-posiljke 2018'!$A$3:$W$200,16,FALSE)</f>
        <v>39</v>
      </c>
      <c r="R31" s="31">
        <f>VLOOKUP(A31,'Nagradna igra-posiljke 2018'!$A$3:$W$200,17,FALSE)</f>
        <v>34</v>
      </c>
      <c r="S31" s="31">
        <f>VLOOKUP(A31,'Nagradna igra-posiljke 2018'!$A$3:$W$200,18,FALSE)</f>
        <v>45</v>
      </c>
      <c r="T31" s="31">
        <f>VLOOKUP(A31,'Nagradna igra-posiljke 2018'!$A$3:$W$200,19,FALSE)</f>
        <v>22</v>
      </c>
      <c r="U31" s="31">
        <f>VLOOKUP(A31,'Nagradna igra-posiljke 2018'!$A$3:$W$200,20,FALSE)</f>
        <v>60</v>
      </c>
      <c r="V31" s="31">
        <f>VLOOKUP(A31,'Nagradna igra-posiljke 2018'!$A$3:$W$200,21,FALSE)</f>
        <v>232</v>
      </c>
      <c r="W31" s="31">
        <f>VLOOKUP(A31,'Nagradna igra-posiljke 2018'!$A$3:$W$200,22,FALSE)</f>
        <v>146</v>
      </c>
      <c r="X31" s="31">
        <f>VLOOKUP(A31,'Nagradna igra-posiljke 2018'!$A$3:$W$200,23,FALSE)</f>
        <v>196</v>
      </c>
      <c r="Y31" s="31">
        <f>VLOOKUP(A31,'Nagradna igra-posiljke 2018'!$A$3:$CF$200,24,FALSE)</f>
        <v>294</v>
      </c>
      <c r="Z31" s="31">
        <f>VLOOKUP(A31,'Nagradna igra-posiljke 2018'!$A$3:$CF$200,25,FALSE)</f>
        <v>268</v>
      </c>
      <c r="AA31" s="31">
        <f>VLOOKUP(A31,'Nagradna igra-posiljke 2018'!$A$3:$CF$200,26,FALSE)</f>
        <v>235</v>
      </c>
      <c r="AB31" s="31">
        <f>VLOOKUP(A31,'Nagradna igra-posiljke 2018'!$A$3:$CF$200,27,FALSE)</f>
        <v>206</v>
      </c>
      <c r="AC31" s="31">
        <f>VLOOKUP(A31,'Nagradna igra-posiljke 2018'!$A$3:$CF$200,28,FALSE)</f>
        <v>401</v>
      </c>
      <c r="AD31" s="31">
        <f>VLOOKUP(A31,'Nagradna igra-posiljke 2018'!$A$3:$CF$200,29,FALSE)</f>
        <v>134</v>
      </c>
      <c r="AE31" s="31">
        <f>VLOOKUP(A31,'Nagradna igra-posiljke 2018'!$A$3:$CF$200,30,FALSE)</f>
        <v>532</v>
      </c>
      <c r="AF31" s="31">
        <f>VLOOKUP(A31,'Nagradna igra-posiljke 2018'!$A$3:$CF$200,31,FALSE)</f>
        <v>479</v>
      </c>
      <c r="AG31" s="31">
        <f>VLOOKUP($A31,'Nagradna igra-posiljke 2018'!$A$3:$CF$200,32,FALSE)</f>
        <v>610</v>
      </c>
      <c r="AH31" s="14">
        <f>VLOOKUP($A31,'Nagradna igra-posiljke 2018'!$A$3:$CF$200,33,FALSE)</f>
        <v>794</v>
      </c>
      <c r="AI31" s="14">
        <f>VLOOKUP($A31,'Nagradna igra-posiljke 2018'!$A$3:$CF$200,34,FALSE)</f>
        <v>554</v>
      </c>
      <c r="AJ31" s="14">
        <f>VLOOKUP($A31,'Nagradna igra-posiljke 2018'!$A$3:$CF$200,35,FALSE)</f>
        <v>110</v>
      </c>
      <c r="AK31" s="14">
        <f>VLOOKUP($A31,'Nagradna igra-posiljke 2018'!$A$3:$CF$200,36,FALSE)</f>
        <v>361</v>
      </c>
      <c r="AL31" s="14">
        <f>VLOOKUP($A31,'Nagradna igra-posiljke 2018'!$A$3:$CF$200,37,FALSE)</f>
        <v>273</v>
      </c>
      <c r="AM31" s="45">
        <f>VLOOKUP($A31,'Nagradna igra-posiljke 2018'!$A$3:$CF$200,38,FALSE)</f>
        <v>428</v>
      </c>
      <c r="AN31" s="45">
        <f>VLOOKUP($A31,'Nagradna igra-posiljke 2018'!$A$3:$CF$200,39,FALSE)</f>
        <v>578</v>
      </c>
      <c r="AO31" s="14">
        <f>VLOOKUP($A31,'Nagradna igra-posiljke 2018'!$A$3:$CF$200,40,FALSE)</f>
        <v>444</v>
      </c>
      <c r="AP31" s="14">
        <f>VLOOKUP($A31,'Nagradna igra-posiljke 2018'!$A$3:$CF$200,41,FALSE)</f>
        <v>198</v>
      </c>
      <c r="AQ31" s="14">
        <f>VLOOKUP($A31,'Nagradna igra-posiljke 2018'!$A$3:$CF$200,42,FALSE)</f>
        <v>563</v>
      </c>
      <c r="AR31" s="14">
        <f>VLOOKUP($A31,'Nagradna igra-posiljke 2018'!$A$3:$CF$200,43,FALSE)</f>
        <v>542</v>
      </c>
      <c r="AS31" s="14">
        <f>VLOOKUP($A31,'Nagradna igra-posiljke 2018'!$A$3:$CF$200,44,FALSE)</f>
        <v>945</v>
      </c>
      <c r="AT31" s="14">
        <f>VLOOKUP($A31,'Nagradna igra-posiljke 2018'!$A$3:$CF$200,45,FALSE)</f>
        <v>902</v>
      </c>
      <c r="AU31" s="14">
        <f>VLOOKUP($A31,'Nagradna igra-posiljke 2018'!$A$3:$CF$200,46,FALSE)</f>
        <v>687</v>
      </c>
      <c r="AV31" s="14">
        <f>VLOOKUP($A31,'Nagradna igra-posiljke 2018'!$A$3:$CF$200,47,FALSE)</f>
        <v>149</v>
      </c>
      <c r="AW31" s="14">
        <f>VLOOKUP($A31,'Nagradna igra-posiljke 2018'!$A$3:$CF$200,48,FALSE)</f>
        <v>629</v>
      </c>
      <c r="AX31" s="14">
        <f>VLOOKUP($A31,'Nagradna igra-posiljke 2018'!$A$3:$CF$200,49,FALSE)</f>
        <v>503</v>
      </c>
      <c r="AY31" s="14">
        <f>VLOOKUP($A31,'Nagradna igra-posiljke 2018'!$A$3:$CF$200,50,FALSE)</f>
        <v>1066</v>
      </c>
      <c r="AZ31" s="14">
        <f>VLOOKUP($A31,'Nagradna igra-posiljke 2018'!$A$3:$CF$200,51,FALSE)</f>
        <v>791</v>
      </c>
      <c r="BA31" s="14">
        <f>VLOOKUP($A31,'Nagradna igra-posiljke 2018'!$A$3:$CF$200,52,FALSE)</f>
        <v>557</v>
      </c>
      <c r="BB31" s="14">
        <f>VLOOKUP($A31,'Nagradna igra-posiljke 2018'!$A$3:$CF$200,53,FALSE)</f>
        <v>181</v>
      </c>
      <c r="BC31" s="14">
        <f>VLOOKUP($A31,'Nagradna igra-posiljke 2018'!$A$3:$CF$200,54,FALSE)</f>
        <v>226</v>
      </c>
      <c r="BD31" s="14">
        <f>VLOOKUP($A31,'Nagradna igra-posiljke 2018'!$A$3:$CF$200,55,FALSE)</f>
        <v>0</v>
      </c>
      <c r="BE31" s="14">
        <f>VLOOKUP($A31,'Nagradna igra-posiljke 2018'!$A$3:$CF$200,56,FALSE)</f>
        <v>0</v>
      </c>
      <c r="BF31" s="14">
        <f>VLOOKUP($A31,'Nagradna igra-posiljke 2018'!$A$3:$CF$200,57,FALSE)</f>
        <v>0</v>
      </c>
      <c r="BG31" s="14">
        <f>VLOOKUP($A31,'Nagradna igra-posiljke 2018'!$A$3:$CF$200,58,FALSE)</f>
        <v>0</v>
      </c>
      <c r="BH31" s="14">
        <f>VLOOKUP($A31,'Nagradna igra-posiljke 2018'!$A$3:$CF$200,59,FALSE)</f>
        <v>0</v>
      </c>
      <c r="BI31" s="14">
        <f>VLOOKUP($A31,'Nagradna igra-posiljke 2018'!$A$3:$CF$200,60,FALSE)</f>
        <v>0</v>
      </c>
      <c r="BJ31" s="14">
        <f>VLOOKUP($A31,'Nagradna igra-posiljke 2018'!$A$3:$CF$200,61,FALSE)</f>
        <v>0</v>
      </c>
      <c r="BK31" s="14">
        <f>VLOOKUP($A31,'Nagradna igra-posiljke 2018'!$A$3:$CF$200,62,FALSE)</f>
        <v>0</v>
      </c>
      <c r="BL31" s="14">
        <f>VLOOKUP($A31,'Nagradna igra-posiljke 2018'!$A$3:$CF$200,63,FALSE)</f>
        <v>0</v>
      </c>
      <c r="BM31" s="14">
        <f>VLOOKUP($A31,'Nagradna igra-posiljke 2018'!$A$3:$CF$200,64,FALSE)</f>
        <v>0</v>
      </c>
      <c r="BN31" s="14">
        <f>VLOOKUP($A31,'Nagradna igra-posiljke 2018'!$A$3:$CF$200,65,FALSE)</f>
        <v>0</v>
      </c>
      <c r="BO31" s="14">
        <f>VLOOKUP($A31,'Nagradna igra-posiljke 2018'!$A$3:$CF$200,66,FALSE)</f>
        <v>0</v>
      </c>
      <c r="BP31" s="14">
        <f>VLOOKUP($A31,'Nagradna igra-posiljke 2018'!$A$3:$CF$200,67,FALSE)</f>
        <v>0</v>
      </c>
      <c r="BQ31" s="14">
        <f>VLOOKUP($A31,'Nagradna igra-posiljke 2018'!$A$3:$CF$200,68,FALSE)</f>
        <v>0</v>
      </c>
      <c r="BR31" s="14">
        <f>VLOOKUP($A31,'Nagradna igra-posiljke 2018'!$A$3:$CF$200,69,FALSE)</f>
        <v>0</v>
      </c>
      <c r="BS31" s="14">
        <f>VLOOKUP($A31,'Nagradna igra-posiljke 2018'!$A$3:$CF$200,70,FALSE)</f>
        <v>0</v>
      </c>
      <c r="BT31" s="14">
        <f>VLOOKUP($A31,'Nagradna igra-posiljke 2018'!$A$3:$CF$200,71,FALSE)</f>
        <v>0</v>
      </c>
      <c r="BU31" s="14">
        <f>VLOOKUP($A31,'Nagradna igra-posiljke 2018'!$A$3:$CF$200,72,FALSE)</f>
        <v>0</v>
      </c>
      <c r="BV31" s="14">
        <f>VLOOKUP($A31,'Nagradna igra-posiljke 2018'!$A$3:$CF$200,73,FALSE)</f>
        <v>0</v>
      </c>
      <c r="BW31" s="14">
        <f>VLOOKUP($A31,'Nagradna igra-posiljke 2018'!$A$3:$CF$200,74,FALSE)</f>
        <v>0</v>
      </c>
      <c r="BX31" s="14">
        <f>VLOOKUP($A31,'Nagradna igra-posiljke 2018'!$A$3:$CF$200,75,FALSE)</f>
        <v>0</v>
      </c>
      <c r="BY31" s="14">
        <f>VLOOKUP($A31,'Nagradna igra-posiljke 2018'!$A$3:$CF$200,76,FALSE)</f>
        <v>0</v>
      </c>
      <c r="BZ31" s="14">
        <f>VLOOKUP($A31,'Nagradna igra-posiljke 2018'!$A$3:$CF$200,77,FALSE)</f>
        <v>0</v>
      </c>
      <c r="CA31" s="14">
        <f>VLOOKUP($A31,'Nagradna igra-posiljke 2018'!$A$3:$CF$200,78,FALSE)</f>
        <v>0</v>
      </c>
      <c r="CB31" s="14">
        <f>VLOOKUP($A31,'Nagradna igra-posiljke 2018'!$A$3:$CF$200,79,FALSE)</f>
        <v>0</v>
      </c>
      <c r="CC31" s="14">
        <f>VLOOKUP($A31,'Nagradna igra-posiljke 2018'!$A$3:$CF$200,80,FALSE)</f>
        <v>0</v>
      </c>
      <c r="CD31" s="14">
        <f>VLOOKUP($A31,'Nagradna igra-posiljke 2018'!$A$3:$CF$200,81,FALSE)</f>
        <v>0</v>
      </c>
      <c r="CE31" s="14">
        <f>VLOOKUP($A31,'Nagradna igra-posiljke 2018'!$A$3:$CF$200,82,FALSE)</f>
        <v>0</v>
      </c>
      <c r="CF31" s="14">
        <f>VLOOKUP($A31,'Nagradna igra-posiljke 2018'!$A$3:$CF$200,83,FALSE)</f>
        <v>0</v>
      </c>
      <c r="CG31" s="14">
        <f>VLOOKUP($A31,'Nagradna igra-posiljke 2018'!$A$3:$CF$200,84,FALSE)</f>
        <v>0</v>
      </c>
    </row>
    <row r="32" spans="1:85" s="5" customFormat="1" ht="13.5" customHeight="1">
      <c r="A32" s="50">
        <v>70980</v>
      </c>
      <c r="B32" s="14" t="s">
        <v>39</v>
      </c>
      <c r="C32" s="14" t="s">
        <v>206</v>
      </c>
      <c r="D32" s="42">
        <v>35485</v>
      </c>
      <c r="E32" s="42">
        <v>32591</v>
      </c>
      <c r="F32" s="46">
        <f>E32/E$1</f>
        <v>0.70700913291537415</v>
      </c>
      <c r="G32" s="47">
        <f>D32*F32</f>
        <v>25088.219081502051</v>
      </c>
      <c r="H32" s="46">
        <f>+J32/D32</f>
        <v>6.1933211216006763</v>
      </c>
      <c r="I32" s="49">
        <f>+H32/F32</f>
        <v>8.7598884275544275</v>
      </c>
      <c r="J32" s="44">
        <f>10*K32</f>
        <v>219770</v>
      </c>
      <c r="K32" s="44">
        <f>+SUM(L32:CG32)</f>
        <v>21977</v>
      </c>
      <c r="L32" s="31">
        <f>VLOOKUP(A32,'Nagradna igra-posiljke 2018'!$A$3:$W$200,11,FALSE)</f>
        <v>0</v>
      </c>
      <c r="M32" s="31">
        <f>VLOOKUP(A32,'Nagradna igra-posiljke 2018'!$A$3:$W$200,12,FALSE)</f>
        <v>5</v>
      </c>
      <c r="N32" s="31">
        <f>VLOOKUP(A32,'Nagradna igra-posiljke 2018'!$A$3:$W$200,13,FALSE)</f>
        <v>0</v>
      </c>
      <c r="O32" s="31">
        <f>VLOOKUP(A32,'Nagradna igra-posiljke 2018'!$A$3:$W$200,14,FALSE)</f>
        <v>9</v>
      </c>
      <c r="P32" s="31">
        <f>VLOOKUP(A32,'Nagradna igra-posiljke 2018'!$A$3:$W$200,15,FALSE)</f>
        <v>20</v>
      </c>
      <c r="Q32" s="31">
        <f>VLOOKUP(A32,'Nagradna igra-posiljke 2018'!$A$3:$W$200,16,FALSE)</f>
        <v>36</v>
      </c>
      <c r="R32" s="31">
        <f>VLOOKUP(A32,'Nagradna igra-posiljke 2018'!$A$3:$W$200,17,FALSE)</f>
        <v>17</v>
      </c>
      <c r="S32" s="31">
        <f>VLOOKUP(A32,'Nagradna igra-posiljke 2018'!$A$3:$W$200,18,FALSE)</f>
        <v>30</v>
      </c>
      <c r="T32" s="31">
        <f>VLOOKUP(A32,'Nagradna igra-posiljke 2018'!$A$3:$W$200,19,FALSE)</f>
        <v>14</v>
      </c>
      <c r="U32" s="31">
        <f>VLOOKUP(A32,'Nagradna igra-posiljke 2018'!$A$3:$W$200,20,FALSE)</f>
        <v>144</v>
      </c>
      <c r="V32" s="31">
        <f>VLOOKUP(A32,'Nagradna igra-posiljke 2018'!$A$3:$W$200,21,FALSE)</f>
        <v>152</v>
      </c>
      <c r="W32" s="31">
        <f>VLOOKUP(A32,'Nagradna igra-posiljke 2018'!$A$3:$W$200,22,FALSE)</f>
        <v>189</v>
      </c>
      <c r="X32" s="31">
        <f>VLOOKUP(A32,'Nagradna igra-posiljke 2018'!$A$3:$W$200,23,FALSE)</f>
        <v>145</v>
      </c>
      <c r="Y32" s="31">
        <f>VLOOKUP(A32,'Nagradna igra-posiljke 2018'!$A$3:$CF$200,24,FALSE)</f>
        <v>354</v>
      </c>
      <c r="Z32" s="31">
        <f>VLOOKUP(A32,'Nagradna igra-posiljke 2018'!$A$3:$CF$200,25,FALSE)</f>
        <v>502</v>
      </c>
      <c r="AA32" s="31">
        <f>VLOOKUP(A32,'Nagradna igra-posiljke 2018'!$A$3:$CF$200,26,FALSE)</f>
        <v>411</v>
      </c>
      <c r="AB32" s="31">
        <f>VLOOKUP(A32,'Nagradna igra-posiljke 2018'!$A$3:$CF$200,27,FALSE)</f>
        <v>528</v>
      </c>
      <c r="AC32" s="31">
        <f>VLOOKUP(A32,'Nagradna igra-posiljke 2018'!$A$3:$CF$200,28,FALSE)</f>
        <v>565</v>
      </c>
      <c r="AD32" s="31">
        <f>VLOOKUP(A32,'Nagradna igra-posiljke 2018'!$A$3:$CF$200,29,FALSE)</f>
        <v>229</v>
      </c>
      <c r="AE32" s="31">
        <f>VLOOKUP(A32,'Nagradna igra-posiljke 2018'!$A$3:$CF$200,30,FALSE)</f>
        <v>953</v>
      </c>
      <c r="AF32" s="31">
        <f>VLOOKUP(A32,'Nagradna igra-posiljke 2018'!$A$3:$CF$200,31,FALSE)</f>
        <v>1146</v>
      </c>
      <c r="AG32" s="31">
        <f>VLOOKUP($A32,'Nagradna igra-posiljke 2018'!$A$3:$CF$200,32,FALSE)</f>
        <v>1002</v>
      </c>
      <c r="AH32" s="14">
        <f>VLOOKUP($A32,'Nagradna igra-posiljke 2018'!$A$3:$CF$200,33,FALSE)</f>
        <v>966</v>
      </c>
      <c r="AI32" s="14">
        <f>VLOOKUP($A32,'Nagradna igra-posiljke 2018'!$A$3:$CF$200,34,FALSE)</f>
        <v>827</v>
      </c>
      <c r="AJ32" s="14">
        <f>VLOOKUP($A32,'Nagradna igra-posiljke 2018'!$A$3:$CF$200,35,FALSE)</f>
        <v>84</v>
      </c>
      <c r="AK32" s="14">
        <f>VLOOKUP($A32,'Nagradna igra-posiljke 2018'!$A$3:$CF$200,36,FALSE)</f>
        <v>522</v>
      </c>
      <c r="AL32" s="14">
        <f>VLOOKUP($A32,'Nagradna igra-posiljke 2018'!$A$3:$CF$200,37,FALSE)</f>
        <v>661</v>
      </c>
      <c r="AM32" s="45">
        <f>VLOOKUP($A32,'Nagradna igra-posiljke 2018'!$A$3:$CF$200,38,FALSE)</f>
        <v>782</v>
      </c>
      <c r="AN32" s="45">
        <f>VLOOKUP($A32,'Nagradna igra-posiljke 2018'!$A$3:$CF$200,39,FALSE)</f>
        <v>954</v>
      </c>
      <c r="AO32" s="14">
        <f>VLOOKUP($A32,'Nagradna igra-posiljke 2018'!$A$3:$CF$200,40,FALSE)</f>
        <v>788</v>
      </c>
      <c r="AP32" s="14">
        <f>VLOOKUP($A32,'Nagradna igra-posiljke 2018'!$A$3:$CF$200,41,FALSE)</f>
        <v>133</v>
      </c>
      <c r="AQ32" s="14">
        <f>VLOOKUP($A32,'Nagradna igra-posiljke 2018'!$A$3:$CF$200,42,FALSE)</f>
        <v>647</v>
      </c>
      <c r="AR32" s="14">
        <f>VLOOKUP($A32,'Nagradna igra-posiljke 2018'!$A$3:$CF$200,43,FALSE)</f>
        <v>900</v>
      </c>
      <c r="AS32" s="14">
        <f>VLOOKUP($A32,'Nagradna igra-posiljke 2018'!$A$3:$CF$200,44,FALSE)</f>
        <v>1094</v>
      </c>
      <c r="AT32" s="14">
        <f>VLOOKUP($A32,'Nagradna igra-posiljke 2018'!$A$3:$CF$200,45,FALSE)</f>
        <v>1078</v>
      </c>
      <c r="AU32" s="14">
        <f>VLOOKUP($A32,'Nagradna igra-posiljke 2018'!$A$3:$CF$200,46,FALSE)</f>
        <v>863</v>
      </c>
      <c r="AV32" s="14">
        <f>VLOOKUP($A32,'Nagradna igra-posiljke 2018'!$A$3:$CF$200,47,FALSE)</f>
        <v>143</v>
      </c>
      <c r="AW32" s="14">
        <f>VLOOKUP($A32,'Nagradna igra-posiljke 2018'!$A$3:$CF$200,48,FALSE)</f>
        <v>647</v>
      </c>
      <c r="AX32" s="14">
        <f>VLOOKUP($A32,'Nagradna igra-posiljke 2018'!$A$3:$CF$200,49,FALSE)</f>
        <v>782</v>
      </c>
      <c r="AY32" s="14">
        <f>VLOOKUP($A32,'Nagradna igra-posiljke 2018'!$A$3:$CF$200,50,FALSE)</f>
        <v>946</v>
      </c>
      <c r="AZ32" s="14">
        <f>VLOOKUP($A32,'Nagradna igra-posiljke 2018'!$A$3:$CF$200,51,FALSE)</f>
        <v>1157</v>
      </c>
      <c r="BA32" s="14">
        <f>VLOOKUP($A32,'Nagradna igra-posiljke 2018'!$A$3:$CF$200,52,FALSE)</f>
        <v>926</v>
      </c>
      <c r="BB32" s="14">
        <f>VLOOKUP($A32,'Nagradna igra-posiljke 2018'!$A$3:$CF$200,53,FALSE)</f>
        <v>166</v>
      </c>
      <c r="BC32" s="14">
        <f>VLOOKUP($A32,'Nagradna igra-posiljke 2018'!$A$3:$CF$200,54,FALSE)</f>
        <v>460</v>
      </c>
      <c r="BD32" s="14">
        <f>VLOOKUP($A32,'Nagradna igra-posiljke 2018'!$A$3:$CF$200,55,FALSE)</f>
        <v>0</v>
      </c>
      <c r="BE32" s="14">
        <f>VLOOKUP($A32,'Nagradna igra-posiljke 2018'!$A$3:$CF$200,56,FALSE)</f>
        <v>0</v>
      </c>
      <c r="BF32" s="14">
        <f>VLOOKUP($A32,'Nagradna igra-posiljke 2018'!$A$3:$CF$200,57,FALSE)</f>
        <v>0</v>
      </c>
      <c r="BG32" s="14">
        <f>VLOOKUP($A32,'Nagradna igra-posiljke 2018'!$A$3:$CF$200,58,FALSE)</f>
        <v>0</v>
      </c>
      <c r="BH32" s="14">
        <f>VLOOKUP($A32,'Nagradna igra-posiljke 2018'!$A$3:$CF$200,59,FALSE)</f>
        <v>0</v>
      </c>
      <c r="BI32" s="14">
        <f>VLOOKUP($A32,'Nagradna igra-posiljke 2018'!$A$3:$CF$200,60,FALSE)</f>
        <v>0</v>
      </c>
      <c r="BJ32" s="14">
        <f>VLOOKUP($A32,'Nagradna igra-posiljke 2018'!$A$3:$CF$200,61,FALSE)</f>
        <v>0</v>
      </c>
      <c r="BK32" s="14">
        <f>VLOOKUP($A32,'Nagradna igra-posiljke 2018'!$A$3:$CF$200,62,FALSE)</f>
        <v>0</v>
      </c>
      <c r="BL32" s="14">
        <f>VLOOKUP($A32,'Nagradna igra-posiljke 2018'!$A$3:$CF$200,63,FALSE)</f>
        <v>0</v>
      </c>
      <c r="BM32" s="14">
        <f>VLOOKUP($A32,'Nagradna igra-posiljke 2018'!$A$3:$CF$200,64,FALSE)</f>
        <v>0</v>
      </c>
      <c r="BN32" s="14">
        <f>VLOOKUP($A32,'Nagradna igra-posiljke 2018'!$A$3:$CF$200,65,FALSE)</f>
        <v>0</v>
      </c>
      <c r="BO32" s="14">
        <f>VLOOKUP($A32,'Nagradna igra-posiljke 2018'!$A$3:$CF$200,66,FALSE)</f>
        <v>0</v>
      </c>
      <c r="BP32" s="14">
        <f>VLOOKUP($A32,'Nagradna igra-posiljke 2018'!$A$3:$CF$200,67,FALSE)</f>
        <v>0</v>
      </c>
      <c r="BQ32" s="14">
        <f>VLOOKUP($A32,'Nagradna igra-posiljke 2018'!$A$3:$CF$200,68,FALSE)</f>
        <v>0</v>
      </c>
      <c r="BR32" s="14">
        <f>VLOOKUP($A32,'Nagradna igra-posiljke 2018'!$A$3:$CF$200,69,FALSE)</f>
        <v>0</v>
      </c>
      <c r="BS32" s="14">
        <f>VLOOKUP($A32,'Nagradna igra-posiljke 2018'!$A$3:$CF$200,70,FALSE)</f>
        <v>0</v>
      </c>
      <c r="BT32" s="14">
        <f>VLOOKUP($A32,'Nagradna igra-posiljke 2018'!$A$3:$CF$200,71,FALSE)</f>
        <v>0</v>
      </c>
      <c r="BU32" s="14">
        <f>VLOOKUP($A32,'Nagradna igra-posiljke 2018'!$A$3:$CF$200,72,FALSE)</f>
        <v>0</v>
      </c>
      <c r="BV32" s="14">
        <f>VLOOKUP($A32,'Nagradna igra-posiljke 2018'!$A$3:$CF$200,73,FALSE)</f>
        <v>0</v>
      </c>
      <c r="BW32" s="14">
        <f>VLOOKUP($A32,'Nagradna igra-posiljke 2018'!$A$3:$CF$200,74,FALSE)</f>
        <v>0</v>
      </c>
      <c r="BX32" s="14">
        <f>VLOOKUP($A32,'Nagradna igra-posiljke 2018'!$A$3:$CF$200,75,FALSE)</f>
        <v>0</v>
      </c>
      <c r="BY32" s="14">
        <f>VLOOKUP($A32,'Nagradna igra-posiljke 2018'!$A$3:$CF$200,76,FALSE)</f>
        <v>0</v>
      </c>
      <c r="BZ32" s="14">
        <f>VLOOKUP($A32,'Nagradna igra-posiljke 2018'!$A$3:$CF$200,77,FALSE)</f>
        <v>0</v>
      </c>
      <c r="CA32" s="14">
        <f>VLOOKUP($A32,'Nagradna igra-posiljke 2018'!$A$3:$CF$200,78,FALSE)</f>
        <v>0</v>
      </c>
      <c r="CB32" s="14">
        <f>VLOOKUP($A32,'Nagradna igra-posiljke 2018'!$A$3:$CF$200,79,FALSE)</f>
        <v>0</v>
      </c>
      <c r="CC32" s="14">
        <f>VLOOKUP($A32,'Nagradna igra-posiljke 2018'!$A$3:$CF$200,80,FALSE)</f>
        <v>0</v>
      </c>
      <c r="CD32" s="14">
        <f>VLOOKUP($A32,'Nagradna igra-posiljke 2018'!$A$3:$CF$200,81,FALSE)</f>
        <v>0</v>
      </c>
      <c r="CE32" s="14">
        <f>VLOOKUP($A32,'Nagradna igra-posiljke 2018'!$A$3:$CF$200,82,FALSE)</f>
        <v>0</v>
      </c>
      <c r="CF32" s="14">
        <f>VLOOKUP($A32,'Nagradna igra-posiljke 2018'!$A$3:$CF$200,83,FALSE)</f>
        <v>0</v>
      </c>
      <c r="CG32" s="14">
        <f>VLOOKUP($A32,'Nagradna igra-posiljke 2018'!$A$3:$CF$200,84,FALSE)</f>
        <v>0</v>
      </c>
    </row>
    <row r="33" spans="1:85" s="1" customFormat="1" ht="15">
      <c r="A33" s="50">
        <v>71056</v>
      </c>
      <c r="B33" s="14" t="s">
        <v>57</v>
      </c>
      <c r="C33" s="14" t="s">
        <v>206</v>
      </c>
      <c r="D33" s="42">
        <v>22000</v>
      </c>
      <c r="E33" s="42">
        <v>35977</v>
      </c>
      <c r="F33" s="46">
        <f>E33/E$1</f>
        <v>0.78046293685055423</v>
      </c>
      <c r="G33" s="47">
        <f>D33*F33</f>
        <v>17170.184610712193</v>
      </c>
      <c r="H33" s="46">
        <f>+J33/D33</f>
        <v>6.836363636363636</v>
      </c>
      <c r="I33" s="49">
        <f>+H33/F33</f>
        <v>8.759370001541388</v>
      </c>
      <c r="J33" s="44">
        <f>10*K33</f>
        <v>150400</v>
      </c>
      <c r="K33" s="44">
        <f>+SUM(L33:CG33)</f>
        <v>15040</v>
      </c>
      <c r="L33" s="31">
        <f>VLOOKUP(A33,'Nagradna igra-posiljke 2018'!$A$3:$W$200,11,FALSE)</f>
        <v>0</v>
      </c>
      <c r="M33" s="31">
        <f>VLOOKUP(A33,'Nagradna igra-posiljke 2018'!$A$3:$W$200,12,FALSE)</f>
        <v>0</v>
      </c>
      <c r="N33" s="31">
        <f>VLOOKUP(A33,'Nagradna igra-posiljke 2018'!$A$3:$W$200,13,FALSE)</f>
        <v>1</v>
      </c>
      <c r="O33" s="31">
        <f>VLOOKUP(A33,'Nagradna igra-posiljke 2018'!$A$3:$W$200,14,FALSE)</f>
        <v>4</v>
      </c>
      <c r="P33" s="31">
        <f>VLOOKUP(A33,'Nagradna igra-posiljke 2018'!$A$3:$W$200,15,FALSE)</f>
        <v>7</v>
      </c>
      <c r="Q33" s="31">
        <f>VLOOKUP(A33,'Nagradna igra-posiljke 2018'!$A$3:$W$200,16,FALSE)</f>
        <v>11</v>
      </c>
      <c r="R33" s="31">
        <f>VLOOKUP(A33,'Nagradna igra-posiljke 2018'!$A$3:$W$200,17,FALSE)</f>
        <v>1</v>
      </c>
      <c r="S33" s="31">
        <f>VLOOKUP(A33,'Nagradna igra-posiljke 2018'!$A$3:$W$200,18,FALSE)</f>
        <v>26</v>
      </c>
      <c r="T33" s="31">
        <f>VLOOKUP(A33,'Nagradna igra-posiljke 2018'!$A$3:$W$200,19,FALSE)</f>
        <v>10</v>
      </c>
      <c r="U33" s="31">
        <f>VLOOKUP(A33,'Nagradna igra-posiljke 2018'!$A$3:$W$200,20,FALSE)</f>
        <v>61</v>
      </c>
      <c r="V33" s="31">
        <f>VLOOKUP(A33,'Nagradna igra-posiljke 2018'!$A$3:$W$200,21,FALSE)</f>
        <v>130</v>
      </c>
      <c r="W33" s="31">
        <f>VLOOKUP(A33,'Nagradna igra-posiljke 2018'!$A$3:$W$200,22,FALSE)</f>
        <v>78</v>
      </c>
      <c r="X33" s="31">
        <f>VLOOKUP(A33,'Nagradna igra-posiljke 2018'!$A$3:$W$200,23,FALSE)</f>
        <v>136</v>
      </c>
      <c r="Y33" s="31">
        <f>VLOOKUP(A33,'Nagradna igra-posiljke 2018'!$A$3:$CF$200,24,FALSE)</f>
        <v>275</v>
      </c>
      <c r="Z33" s="31">
        <f>VLOOKUP(A33,'Nagradna igra-posiljke 2018'!$A$3:$CF$200,25,FALSE)</f>
        <v>266</v>
      </c>
      <c r="AA33" s="31">
        <f>VLOOKUP(A33,'Nagradna igra-posiljke 2018'!$A$3:$CF$200,26,FALSE)</f>
        <v>228</v>
      </c>
      <c r="AB33" s="31">
        <f>VLOOKUP(A33,'Nagradna igra-posiljke 2018'!$A$3:$CF$200,27,FALSE)</f>
        <v>290</v>
      </c>
      <c r="AC33" s="31">
        <f>VLOOKUP(A33,'Nagradna igra-posiljke 2018'!$A$3:$CF$200,28,FALSE)</f>
        <v>388</v>
      </c>
      <c r="AD33" s="31">
        <f>VLOOKUP(A33,'Nagradna igra-posiljke 2018'!$A$3:$CF$200,29,FALSE)</f>
        <v>111</v>
      </c>
      <c r="AE33" s="31">
        <f>VLOOKUP(A33,'Nagradna igra-posiljke 2018'!$A$3:$CF$200,30,FALSE)</f>
        <v>660</v>
      </c>
      <c r="AF33" s="31">
        <f>VLOOKUP(A33,'Nagradna igra-posiljke 2018'!$A$3:$CF$200,31,FALSE)</f>
        <v>600</v>
      </c>
      <c r="AG33" s="31">
        <f>VLOOKUP($A33,'Nagradna igra-posiljke 2018'!$A$3:$CF$200,32,FALSE)</f>
        <v>762</v>
      </c>
      <c r="AH33" s="14">
        <f>VLOOKUP($A33,'Nagradna igra-posiljke 2018'!$A$3:$CF$200,33,FALSE)</f>
        <v>668</v>
      </c>
      <c r="AI33" s="14">
        <f>VLOOKUP($A33,'Nagradna igra-posiljke 2018'!$A$3:$CF$200,34,FALSE)</f>
        <v>317</v>
      </c>
      <c r="AJ33" s="14">
        <f>VLOOKUP($A33,'Nagradna igra-posiljke 2018'!$A$3:$CF$200,35,FALSE)</f>
        <v>128</v>
      </c>
      <c r="AK33" s="14">
        <f>VLOOKUP($A33,'Nagradna igra-posiljke 2018'!$A$3:$CF$200,36,FALSE)</f>
        <v>394</v>
      </c>
      <c r="AL33" s="14">
        <f>VLOOKUP($A33,'Nagradna igra-posiljke 2018'!$A$3:$CF$200,37,FALSE)</f>
        <v>452</v>
      </c>
      <c r="AM33" s="45">
        <f>VLOOKUP($A33,'Nagradna igra-posiljke 2018'!$A$3:$CF$200,38,FALSE)</f>
        <v>561</v>
      </c>
      <c r="AN33" s="45">
        <f>VLOOKUP($A33,'Nagradna igra-posiljke 2018'!$A$3:$CF$200,39,FALSE)</f>
        <v>557</v>
      </c>
      <c r="AO33" s="14">
        <f>VLOOKUP($A33,'Nagradna igra-posiljke 2018'!$A$3:$CF$200,40,FALSE)</f>
        <v>636</v>
      </c>
      <c r="AP33" s="14">
        <f>VLOOKUP($A33,'Nagradna igra-posiljke 2018'!$A$3:$CF$200,41,FALSE)</f>
        <v>151</v>
      </c>
      <c r="AQ33" s="14">
        <f>VLOOKUP($A33,'Nagradna igra-posiljke 2018'!$A$3:$CF$200,42,FALSE)</f>
        <v>515</v>
      </c>
      <c r="AR33" s="14">
        <f>VLOOKUP($A33,'Nagradna igra-posiljke 2018'!$A$3:$CF$200,43,FALSE)</f>
        <v>422</v>
      </c>
      <c r="AS33" s="14">
        <f>VLOOKUP($A33,'Nagradna igra-posiljke 2018'!$A$3:$CF$200,44,FALSE)</f>
        <v>960</v>
      </c>
      <c r="AT33" s="14">
        <f>VLOOKUP($A33,'Nagradna igra-posiljke 2018'!$A$3:$CF$200,45,FALSE)</f>
        <v>776</v>
      </c>
      <c r="AU33" s="14">
        <f>VLOOKUP($A33,'Nagradna igra-posiljke 2018'!$A$3:$CF$200,46,FALSE)</f>
        <v>675</v>
      </c>
      <c r="AV33" s="14">
        <f>VLOOKUP($A33,'Nagradna igra-posiljke 2018'!$A$3:$CF$200,47,FALSE)</f>
        <v>168</v>
      </c>
      <c r="AW33" s="14">
        <f>VLOOKUP($A33,'Nagradna igra-posiljke 2018'!$A$3:$CF$200,48,FALSE)</f>
        <v>443</v>
      </c>
      <c r="AX33" s="14">
        <f>VLOOKUP($A33,'Nagradna igra-posiljke 2018'!$A$3:$CF$200,49,FALSE)</f>
        <v>696</v>
      </c>
      <c r="AY33" s="14">
        <f>VLOOKUP($A33,'Nagradna igra-posiljke 2018'!$A$3:$CF$200,50,FALSE)</f>
        <v>776</v>
      </c>
      <c r="AZ33" s="14">
        <f>VLOOKUP($A33,'Nagradna igra-posiljke 2018'!$A$3:$CF$200,51,FALSE)</f>
        <v>834</v>
      </c>
      <c r="BA33" s="14">
        <f>VLOOKUP($A33,'Nagradna igra-posiljke 2018'!$A$3:$CF$200,52,FALSE)</f>
        <v>515</v>
      </c>
      <c r="BB33" s="14">
        <f>VLOOKUP($A33,'Nagradna igra-posiljke 2018'!$A$3:$CF$200,53,FALSE)</f>
        <v>142</v>
      </c>
      <c r="BC33" s="14">
        <f>VLOOKUP($A33,'Nagradna igra-posiljke 2018'!$A$3:$CF$200,54,FALSE)</f>
        <v>209</v>
      </c>
      <c r="BD33" s="14">
        <f>VLOOKUP($A33,'Nagradna igra-posiljke 2018'!$A$3:$CF$200,55,FALSE)</f>
        <v>0</v>
      </c>
      <c r="BE33" s="14">
        <f>VLOOKUP($A33,'Nagradna igra-posiljke 2018'!$A$3:$CF$200,56,FALSE)</f>
        <v>0</v>
      </c>
      <c r="BF33" s="14">
        <f>VLOOKUP($A33,'Nagradna igra-posiljke 2018'!$A$3:$CF$200,57,FALSE)</f>
        <v>0</v>
      </c>
      <c r="BG33" s="14">
        <f>VLOOKUP($A33,'Nagradna igra-posiljke 2018'!$A$3:$CF$200,58,FALSE)</f>
        <v>0</v>
      </c>
      <c r="BH33" s="14">
        <f>VLOOKUP($A33,'Nagradna igra-posiljke 2018'!$A$3:$CF$200,59,FALSE)</f>
        <v>0</v>
      </c>
      <c r="BI33" s="14">
        <f>VLOOKUP($A33,'Nagradna igra-posiljke 2018'!$A$3:$CF$200,60,FALSE)</f>
        <v>0</v>
      </c>
      <c r="BJ33" s="14">
        <f>VLOOKUP($A33,'Nagradna igra-posiljke 2018'!$A$3:$CF$200,61,FALSE)</f>
        <v>0</v>
      </c>
      <c r="BK33" s="14">
        <f>VLOOKUP($A33,'Nagradna igra-posiljke 2018'!$A$3:$CF$200,62,FALSE)</f>
        <v>0</v>
      </c>
      <c r="BL33" s="14">
        <f>VLOOKUP($A33,'Nagradna igra-posiljke 2018'!$A$3:$CF$200,63,FALSE)</f>
        <v>0</v>
      </c>
      <c r="BM33" s="14">
        <f>VLOOKUP($A33,'Nagradna igra-posiljke 2018'!$A$3:$CF$200,64,FALSE)</f>
        <v>0</v>
      </c>
      <c r="BN33" s="14">
        <f>VLOOKUP($A33,'Nagradna igra-posiljke 2018'!$A$3:$CF$200,65,FALSE)</f>
        <v>0</v>
      </c>
      <c r="BO33" s="14">
        <f>VLOOKUP($A33,'Nagradna igra-posiljke 2018'!$A$3:$CF$200,66,FALSE)</f>
        <v>0</v>
      </c>
      <c r="BP33" s="14">
        <f>VLOOKUP($A33,'Nagradna igra-posiljke 2018'!$A$3:$CF$200,67,FALSE)</f>
        <v>0</v>
      </c>
      <c r="BQ33" s="14">
        <f>VLOOKUP($A33,'Nagradna igra-posiljke 2018'!$A$3:$CF$200,68,FALSE)</f>
        <v>0</v>
      </c>
      <c r="BR33" s="14">
        <f>VLOOKUP($A33,'Nagradna igra-posiljke 2018'!$A$3:$CF$200,69,FALSE)</f>
        <v>0</v>
      </c>
      <c r="BS33" s="14">
        <f>VLOOKUP($A33,'Nagradna igra-posiljke 2018'!$A$3:$CF$200,70,FALSE)</f>
        <v>0</v>
      </c>
      <c r="BT33" s="14">
        <f>VLOOKUP($A33,'Nagradna igra-posiljke 2018'!$A$3:$CF$200,71,FALSE)</f>
        <v>0</v>
      </c>
      <c r="BU33" s="14">
        <f>VLOOKUP($A33,'Nagradna igra-posiljke 2018'!$A$3:$CF$200,72,FALSE)</f>
        <v>0</v>
      </c>
      <c r="BV33" s="14">
        <f>VLOOKUP($A33,'Nagradna igra-posiljke 2018'!$A$3:$CF$200,73,FALSE)</f>
        <v>0</v>
      </c>
      <c r="BW33" s="14">
        <f>VLOOKUP($A33,'Nagradna igra-posiljke 2018'!$A$3:$CF$200,74,FALSE)</f>
        <v>0</v>
      </c>
      <c r="BX33" s="14">
        <f>VLOOKUP($A33,'Nagradna igra-posiljke 2018'!$A$3:$CF$200,75,FALSE)</f>
        <v>0</v>
      </c>
      <c r="BY33" s="14">
        <f>VLOOKUP($A33,'Nagradna igra-posiljke 2018'!$A$3:$CF$200,76,FALSE)</f>
        <v>0</v>
      </c>
      <c r="BZ33" s="14">
        <f>VLOOKUP($A33,'Nagradna igra-posiljke 2018'!$A$3:$CF$200,77,FALSE)</f>
        <v>0</v>
      </c>
      <c r="CA33" s="14">
        <f>VLOOKUP($A33,'Nagradna igra-posiljke 2018'!$A$3:$CF$200,78,FALSE)</f>
        <v>0</v>
      </c>
      <c r="CB33" s="14">
        <f>VLOOKUP($A33,'Nagradna igra-posiljke 2018'!$A$3:$CF$200,79,FALSE)</f>
        <v>0</v>
      </c>
      <c r="CC33" s="14">
        <f>VLOOKUP($A33,'Nagradna igra-posiljke 2018'!$A$3:$CF$200,80,FALSE)</f>
        <v>0</v>
      </c>
      <c r="CD33" s="14">
        <f>VLOOKUP($A33,'Nagradna igra-posiljke 2018'!$A$3:$CF$200,81,FALSE)</f>
        <v>0</v>
      </c>
      <c r="CE33" s="14">
        <f>VLOOKUP($A33,'Nagradna igra-posiljke 2018'!$A$3:$CF$200,82,FALSE)</f>
        <v>0</v>
      </c>
      <c r="CF33" s="14">
        <f>VLOOKUP($A33,'Nagradna igra-posiljke 2018'!$A$3:$CF$200,83,FALSE)</f>
        <v>0</v>
      </c>
      <c r="CG33" s="14">
        <f>VLOOKUP($A33,'Nagradna igra-posiljke 2018'!$A$3:$CF$200,84,FALSE)</f>
        <v>0</v>
      </c>
    </row>
    <row r="34" spans="1:85" s="1" customFormat="1" ht="15">
      <c r="A34" s="50">
        <v>80268</v>
      </c>
      <c r="B34" s="14" t="s">
        <v>28</v>
      </c>
      <c r="C34" s="14" t="s">
        <v>206</v>
      </c>
      <c r="D34" s="42">
        <v>22932</v>
      </c>
      <c r="E34" s="42">
        <v>32437</v>
      </c>
      <c r="F34" s="46">
        <f>E34/E$1</f>
        <v>0.7036683515196217</v>
      </c>
      <c r="G34" s="47">
        <f>D34*F34</f>
        <v>16136.522637047965</v>
      </c>
      <c r="H34" s="46">
        <f>+J34/D34</f>
        <v>6.1599511599511603</v>
      </c>
      <c r="I34" s="49">
        <f>+H34/F34</f>
        <v>8.7540545864373591</v>
      </c>
      <c r="J34" s="44">
        <f>10*K34</f>
        <v>141260</v>
      </c>
      <c r="K34" s="44">
        <f>+SUM(L34:CG34)</f>
        <v>14126</v>
      </c>
      <c r="L34" s="31">
        <f>VLOOKUP(A34,'Nagradna igra-posiljke 2018'!$A$3:$W$200,11,FALSE)</f>
        <v>0</v>
      </c>
      <c r="M34" s="31">
        <f>VLOOKUP(A34,'Nagradna igra-posiljke 2018'!$A$3:$W$200,12,FALSE)</f>
        <v>0</v>
      </c>
      <c r="N34" s="31">
        <f>VLOOKUP(A34,'Nagradna igra-posiljke 2018'!$A$3:$W$200,13,FALSE)</f>
        <v>3</v>
      </c>
      <c r="O34" s="31">
        <f>VLOOKUP(A34,'Nagradna igra-posiljke 2018'!$A$3:$W$200,14,FALSE)</f>
        <v>3</v>
      </c>
      <c r="P34" s="31">
        <f>VLOOKUP(A34,'Nagradna igra-posiljke 2018'!$A$3:$W$200,15,FALSE)</f>
        <v>9</v>
      </c>
      <c r="Q34" s="31">
        <f>VLOOKUP(A34,'Nagradna igra-posiljke 2018'!$A$3:$W$200,16,FALSE)</f>
        <v>28</v>
      </c>
      <c r="R34" s="31">
        <f>VLOOKUP(A34,'Nagradna igra-posiljke 2018'!$A$3:$W$200,17,FALSE)</f>
        <v>35</v>
      </c>
      <c r="S34" s="31">
        <f>VLOOKUP(A34,'Nagradna igra-posiljke 2018'!$A$3:$W$200,18,FALSE)</f>
        <v>46</v>
      </c>
      <c r="T34" s="31">
        <f>VLOOKUP(A34,'Nagradna igra-posiljke 2018'!$A$3:$W$200,19,FALSE)</f>
        <v>17</v>
      </c>
      <c r="U34" s="31">
        <f>VLOOKUP(A34,'Nagradna igra-posiljke 2018'!$A$3:$W$200,20,FALSE)</f>
        <v>93</v>
      </c>
      <c r="V34" s="31">
        <f>VLOOKUP(A34,'Nagradna igra-posiljke 2018'!$A$3:$W$200,21,FALSE)</f>
        <v>210</v>
      </c>
      <c r="W34" s="31">
        <f>VLOOKUP(A34,'Nagradna igra-posiljke 2018'!$A$3:$W$200,22,FALSE)</f>
        <v>103</v>
      </c>
      <c r="X34" s="31">
        <f>VLOOKUP(A34,'Nagradna igra-posiljke 2018'!$A$3:$W$200,23,FALSE)</f>
        <v>95</v>
      </c>
      <c r="Y34" s="31">
        <f>VLOOKUP(A34,'Nagradna igra-posiljke 2018'!$A$3:$CF$200,24,FALSE)</f>
        <v>365</v>
      </c>
      <c r="Z34" s="31">
        <f>VLOOKUP(A34,'Nagradna igra-posiljke 2018'!$A$3:$CF$200,25,FALSE)</f>
        <v>211</v>
      </c>
      <c r="AA34" s="31">
        <f>VLOOKUP(A34,'Nagradna igra-posiljke 2018'!$A$3:$CF$200,26,FALSE)</f>
        <v>240</v>
      </c>
      <c r="AB34" s="31">
        <f>VLOOKUP(A34,'Nagradna igra-posiljke 2018'!$A$3:$CF$200,27,FALSE)</f>
        <v>242</v>
      </c>
      <c r="AC34" s="31">
        <f>VLOOKUP(A34,'Nagradna igra-posiljke 2018'!$A$3:$CF$200,28,FALSE)</f>
        <v>317</v>
      </c>
      <c r="AD34" s="31">
        <f>VLOOKUP(A34,'Nagradna igra-posiljke 2018'!$A$3:$CF$200,29,FALSE)</f>
        <v>173</v>
      </c>
      <c r="AE34" s="31">
        <f>VLOOKUP(A34,'Nagradna igra-posiljke 2018'!$A$3:$CF$200,30,FALSE)</f>
        <v>591</v>
      </c>
      <c r="AF34" s="31">
        <f>VLOOKUP(A34,'Nagradna igra-posiljke 2018'!$A$3:$CF$200,31,FALSE)</f>
        <v>581</v>
      </c>
      <c r="AG34" s="31">
        <f>VLOOKUP($A34,'Nagradna igra-posiljke 2018'!$A$3:$CF$200,32,FALSE)</f>
        <v>522</v>
      </c>
      <c r="AH34" s="14">
        <f>VLOOKUP($A34,'Nagradna igra-posiljke 2018'!$A$3:$CF$200,33,FALSE)</f>
        <v>548</v>
      </c>
      <c r="AI34" s="14">
        <f>VLOOKUP($A34,'Nagradna igra-posiljke 2018'!$A$3:$CF$200,34,FALSE)</f>
        <v>232</v>
      </c>
      <c r="AJ34" s="14">
        <f>VLOOKUP($A34,'Nagradna igra-posiljke 2018'!$A$3:$CF$200,35,FALSE)</f>
        <v>112</v>
      </c>
      <c r="AK34" s="14">
        <f>VLOOKUP($A34,'Nagradna igra-posiljke 2018'!$A$3:$CF$200,36,FALSE)</f>
        <v>347</v>
      </c>
      <c r="AL34" s="14">
        <f>VLOOKUP($A34,'Nagradna igra-posiljke 2018'!$A$3:$CF$200,37,FALSE)</f>
        <v>527</v>
      </c>
      <c r="AM34" s="45">
        <f>VLOOKUP($A34,'Nagradna igra-posiljke 2018'!$A$3:$CF$200,38,FALSE)</f>
        <v>464</v>
      </c>
      <c r="AN34" s="45">
        <f>VLOOKUP($A34,'Nagradna igra-posiljke 2018'!$A$3:$CF$200,39,FALSE)</f>
        <v>441</v>
      </c>
      <c r="AO34" s="14">
        <f>VLOOKUP($A34,'Nagradna igra-posiljke 2018'!$A$3:$CF$200,40,FALSE)</f>
        <v>429</v>
      </c>
      <c r="AP34" s="14">
        <f>VLOOKUP($A34,'Nagradna igra-posiljke 2018'!$A$3:$CF$200,41,FALSE)</f>
        <v>164</v>
      </c>
      <c r="AQ34" s="14">
        <f>VLOOKUP($A34,'Nagradna igra-posiljke 2018'!$A$3:$CF$200,42,FALSE)</f>
        <v>516</v>
      </c>
      <c r="AR34" s="14">
        <f>VLOOKUP($A34,'Nagradna igra-posiljke 2018'!$A$3:$CF$200,43,FALSE)</f>
        <v>495</v>
      </c>
      <c r="AS34" s="14">
        <f>VLOOKUP($A34,'Nagradna igra-posiljke 2018'!$A$3:$CF$200,44,FALSE)</f>
        <v>687</v>
      </c>
      <c r="AT34" s="14">
        <f>VLOOKUP($A34,'Nagradna igra-posiljke 2018'!$A$3:$CF$200,45,FALSE)</f>
        <v>952</v>
      </c>
      <c r="AU34" s="14">
        <f>VLOOKUP($A34,'Nagradna igra-posiljke 2018'!$A$3:$CF$200,46,FALSE)</f>
        <v>570</v>
      </c>
      <c r="AV34" s="14">
        <f>VLOOKUP($A34,'Nagradna igra-posiljke 2018'!$A$3:$CF$200,47,FALSE)</f>
        <v>129</v>
      </c>
      <c r="AW34" s="14">
        <f>VLOOKUP($A34,'Nagradna igra-posiljke 2018'!$A$3:$CF$200,48,FALSE)</f>
        <v>397</v>
      </c>
      <c r="AX34" s="14">
        <f>VLOOKUP($A34,'Nagradna igra-posiljke 2018'!$A$3:$CF$200,49,FALSE)</f>
        <v>696</v>
      </c>
      <c r="AY34" s="14">
        <f>VLOOKUP($A34,'Nagradna igra-posiljke 2018'!$A$3:$CF$200,50,FALSE)</f>
        <v>810</v>
      </c>
      <c r="AZ34" s="14">
        <f>VLOOKUP($A34,'Nagradna igra-posiljke 2018'!$A$3:$CF$200,51,FALSE)</f>
        <v>914</v>
      </c>
      <c r="BA34" s="14">
        <f>VLOOKUP($A34,'Nagradna igra-posiljke 2018'!$A$3:$CF$200,52,FALSE)</f>
        <v>459</v>
      </c>
      <c r="BB34" s="14">
        <f>VLOOKUP($A34,'Nagradna igra-posiljke 2018'!$A$3:$CF$200,53,FALSE)</f>
        <v>125</v>
      </c>
      <c r="BC34" s="14">
        <f>VLOOKUP($A34,'Nagradna igra-posiljke 2018'!$A$3:$CF$200,54,FALSE)</f>
        <v>228</v>
      </c>
      <c r="BD34" s="14">
        <f>VLOOKUP($A34,'Nagradna igra-posiljke 2018'!$A$3:$CF$200,55,FALSE)</f>
        <v>0</v>
      </c>
      <c r="BE34" s="14">
        <f>VLOOKUP($A34,'Nagradna igra-posiljke 2018'!$A$3:$CF$200,56,FALSE)</f>
        <v>0</v>
      </c>
      <c r="BF34" s="14">
        <f>VLOOKUP($A34,'Nagradna igra-posiljke 2018'!$A$3:$CF$200,57,FALSE)</f>
        <v>0</v>
      </c>
      <c r="BG34" s="14">
        <f>VLOOKUP($A34,'Nagradna igra-posiljke 2018'!$A$3:$CF$200,58,FALSE)</f>
        <v>0</v>
      </c>
      <c r="BH34" s="14">
        <f>VLOOKUP($A34,'Nagradna igra-posiljke 2018'!$A$3:$CF$200,59,FALSE)</f>
        <v>0</v>
      </c>
      <c r="BI34" s="14">
        <f>VLOOKUP($A34,'Nagradna igra-posiljke 2018'!$A$3:$CF$200,60,FALSE)</f>
        <v>0</v>
      </c>
      <c r="BJ34" s="14">
        <f>VLOOKUP($A34,'Nagradna igra-posiljke 2018'!$A$3:$CF$200,61,FALSE)</f>
        <v>0</v>
      </c>
      <c r="BK34" s="14">
        <f>VLOOKUP($A34,'Nagradna igra-posiljke 2018'!$A$3:$CF$200,62,FALSE)</f>
        <v>0</v>
      </c>
      <c r="BL34" s="14">
        <f>VLOOKUP($A34,'Nagradna igra-posiljke 2018'!$A$3:$CF$200,63,FALSE)</f>
        <v>0</v>
      </c>
      <c r="BM34" s="14">
        <f>VLOOKUP($A34,'Nagradna igra-posiljke 2018'!$A$3:$CF$200,64,FALSE)</f>
        <v>0</v>
      </c>
      <c r="BN34" s="14">
        <f>VLOOKUP($A34,'Nagradna igra-posiljke 2018'!$A$3:$CF$200,65,FALSE)</f>
        <v>0</v>
      </c>
      <c r="BO34" s="14">
        <f>VLOOKUP($A34,'Nagradna igra-posiljke 2018'!$A$3:$CF$200,66,FALSE)</f>
        <v>0</v>
      </c>
      <c r="BP34" s="14">
        <f>VLOOKUP($A34,'Nagradna igra-posiljke 2018'!$A$3:$CF$200,67,FALSE)</f>
        <v>0</v>
      </c>
      <c r="BQ34" s="14">
        <f>VLOOKUP($A34,'Nagradna igra-posiljke 2018'!$A$3:$CF$200,68,FALSE)</f>
        <v>0</v>
      </c>
      <c r="BR34" s="14">
        <f>VLOOKUP($A34,'Nagradna igra-posiljke 2018'!$A$3:$CF$200,69,FALSE)</f>
        <v>0</v>
      </c>
      <c r="BS34" s="14">
        <f>VLOOKUP($A34,'Nagradna igra-posiljke 2018'!$A$3:$CF$200,70,FALSE)</f>
        <v>0</v>
      </c>
      <c r="BT34" s="14">
        <f>VLOOKUP($A34,'Nagradna igra-posiljke 2018'!$A$3:$CF$200,71,FALSE)</f>
        <v>0</v>
      </c>
      <c r="BU34" s="14">
        <f>VLOOKUP($A34,'Nagradna igra-posiljke 2018'!$A$3:$CF$200,72,FALSE)</f>
        <v>0</v>
      </c>
      <c r="BV34" s="14">
        <f>VLOOKUP($A34,'Nagradna igra-posiljke 2018'!$A$3:$CF$200,73,FALSE)</f>
        <v>0</v>
      </c>
      <c r="BW34" s="14">
        <f>VLOOKUP($A34,'Nagradna igra-posiljke 2018'!$A$3:$CF$200,74,FALSE)</f>
        <v>0</v>
      </c>
      <c r="BX34" s="14">
        <f>VLOOKUP($A34,'Nagradna igra-posiljke 2018'!$A$3:$CF$200,75,FALSE)</f>
        <v>0</v>
      </c>
      <c r="BY34" s="14">
        <f>VLOOKUP($A34,'Nagradna igra-posiljke 2018'!$A$3:$CF$200,76,FALSE)</f>
        <v>0</v>
      </c>
      <c r="BZ34" s="14">
        <f>VLOOKUP($A34,'Nagradna igra-posiljke 2018'!$A$3:$CF$200,77,FALSE)</f>
        <v>0</v>
      </c>
      <c r="CA34" s="14">
        <f>VLOOKUP($A34,'Nagradna igra-posiljke 2018'!$A$3:$CF$200,78,FALSE)</f>
        <v>0</v>
      </c>
      <c r="CB34" s="14">
        <f>VLOOKUP($A34,'Nagradna igra-posiljke 2018'!$A$3:$CF$200,79,FALSE)</f>
        <v>0</v>
      </c>
      <c r="CC34" s="14">
        <f>VLOOKUP($A34,'Nagradna igra-posiljke 2018'!$A$3:$CF$200,80,FALSE)</f>
        <v>0</v>
      </c>
      <c r="CD34" s="14">
        <f>VLOOKUP($A34,'Nagradna igra-posiljke 2018'!$A$3:$CF$200,81,FALSE)</f>
        <v>0</v>
      </c>
      <c r="CE34" s="14">
        <f>VLOOKUP($A34,'Nagradna igra-posiljke 2018'!$A$3:$CF$200,82,FALSE)</f>
        <v>0</v>
      </c>
      <c r="CF34" s="14">
        <f>VLOOKUP($A34,'Nagradna igra-posiljke 2018'!$A$3:$CF$200,83,FALSE)</f>
        <v>0</v>
      </c>
      <c r="CG34" s="14">
        <f>VLOOKUP($A34,'Nagradna igra-posiljke 2018'!$A$3:$CF$200,84,FALSE)</f>
        <v>0</v>
      </c>
    </row>
    <row r="35" spans="1:85" s="1" customFormat="1" ht="15">
      <c r="A35" s="50">
        <v>80047</v>
      </c>
      <c r="B35" s="14" t="s">
        <v>0</v>
      </c>
      <c r="C35" s="14" t="s">
        <v>206</v>
      </c>
      <c r="D35" s="42">
        <v>27395</v>
      </c>
      <c r="E35" s="42">
        <v>45879</v>
      </c>
      <c r="F35" s="46">
        <f>E35/E$1</f>
        <v>0.99527084192029847</v>
      </c>
      <c r="G35" s="47">
        <f>D35*F35</f>
        <v>27265.444714406578</v>
      </c>
      <c r="H35" s="46">
        <f>+J35/D35</f>
        <v>8.4351158970615074</v>
      </c>
      <c r="I35" s="49">
        <f>+H35/F35</f>
        <v>8.4751964407865099</v>
      </c>
      <c r="J35" s="44">
        <f>10*K35</f>
        <v>231080</v>
      </c>
      <c r="K35" s="44">
        <f>+SUM(L35:CG35)</f>
        <v>23108</v>
      </c>
      <c r="L35" s="31">
        <f>VLOOKUP(A35,'Nagradna igra-posiljke 2018'!$A$3:$W$200,11,FALSE)</f>
        <v>0</v>
      </c>
      <c r="M35" s="31">
        <f>VLOOKUP(A35,'Nagradna igra-posiljke 2018'!$A$3:$W$200,12,FALSE)</f>
        <v>0</v>
      </c>
      <c r="N35" s="31">
        <f>VLOOKUP(A35,'Nagradna igra-posiljke 2018'!$A$3:$W$200,13,FALSE)</f>
        <v>0</v>
      </c>
      <c r="O35" s="31">
        <f>VLOOKUP(A35,'Nagradna igra-posiljke 2018'!$A$3:$W$200,14,FALSE)</f>
        <v>31</v>
      </c>
      <c r="P35" s="31">
        <f>VLOOKUP(A35,'Nagradna igra-posiljke 2018'!$A$3:$W$200,15,FALSE)</f>
        <v>39</v>
      </c>
      <c r="Q35" s="31">
        <f>VLOOKUP(A35,'Nagradna igra-posiljke 2018'!$A$3:$W$200,16,FALSE)</f>
        <v>56</v>
      </c>
      <c r="R35" s="31">
        <f>VLOOKUP(A35,'Nagradna igra-posiljke 2018'!$A$3:$W$200,17,FALSE)</f>
        <v>75</v>
      </c>
      <c r="S35" s="31">
        <f>VLOOKUP(A35,'Nagradna igra-posiljke 2018'!$A$3:$W$200,18,FALSE)</f>
        <v>69</v>
      </c>
      <c r="T35" s="31">
        <f>VLOOKUP(A35,'Nagradna igra-posiljke 2018'!$A$3:$W$200,19,FALSE)</f>
        <v>47</v>
      </c>
      <c r="U35" s="31">
        <f>VLOOKUP(A35,'Nagradna igra-posiljke 2018'!$A$3:$W$200,20,FALSE)</f>
        <v>292</v>
      </c>
      <c r="V35" s="31">
        <f>VLOOKUP(A35,'Nagradna igra-posiljke 2018'!$A$3:$W$200,21,FALSE)</f>
        <v>246</v>
      </c>
      <c r="W35" s="31">
        <f>VLOOKUP(A35,'Nagradna igra-posiljke 2018'!$A$3:$W$200,22,FALSE)</f>
        <v>223</v>
      </c>
      <c r="X35" s="31">
        <f>VLOOKUP(A35,'Nagradna igra-posiljke 2018'!$A$3:$W$200,23,FALSE)</f>
        <v>135</v>
      </c>
      <c r="Y35" s="31">
        <f>VLOOKUP(A35,'Nagradna igra-posiljke 2018'!$A$3:$CF$200,24,FALSE)</f>
        <v>515</v>
      </c>
      <c r="Z35" s="31">
        <f>VLOOKUP(A35,'Nagradna igra-posiljke 2018'!$A$3:$CF$200,25,FALSE)</f>
        <v>434</v>
      </c>
      <c r="AA35" s="31">
        <f>VLOOKUP(A35,'Nagradna igra-posiljke 2018'!$A$3:$CF$200,26,FALSE)</f>
        <v>447</v>
      </c>
      <c r="AB35" s="31">
        <f>VLOOKUP(A35,'Nagradna igra-posiljke 2018'!$A$3:$CF$200,27,FALSE)</f>
        <v>563</v>
      </c>
      <c r="AC35" s="31">
        <f>VLOOKUP(A35,'Nagradna igra-posiljke 2018'!$A$3:$CF$200,28,FALSE)</f>
        <v>805</v>
      </c>
      <c r="AD35" s="31">
        <f>VLOOKUP(A35,'Nagradna igra-posiljke 2018'!$A$3:$CF$200,29,FALSE)</f>
        <v>401</v>
      </c>
      <c r="AE35" s="31">
        <f>VLOOKUP(A35,'Nagradna igra-posiljke 2018'!$A$3:$CF$200,30,FALSE)</f>
        <v>1073</v>
      </c>
      <c r="AF35" s="31">
        <f>VLOOKUP(A35,'Nagradna igra-posiljke 2018'!$A$3:$CF$200,31,FALSE)</f>
        <v>1041</v>
      </c>
      <c r="AG35" s="31">
        <f>VLOOKUP($A35,'Nagradna igra-posiljke 2018'!$A$3:$CF$200,32,FALSE)</f>
        <v>918</v>
      </c>
      <c r="AH35" s="14">
        <f>VLOOKUP($A35,'Nagradna igra-posiljke 2018'!$A$3:$CF$200,33,FALSE)</f>
        <v>762</v>
      </c>
      <c r="AI35" s="14">
        <f>VLOOKUP($A35,'Nagradna igra-posiljke 2018'!$A$3:$CF$200,34,FALSE)</f>
        <v>413</v>
      </c>
      <c r="AJ35" s="14">
        <f>VLOOKUP($A35,'Nagradna igra-posiljke 2018'!$A$3:$CF$200,35,FALSE)</f>
        <v>46</v>
      </c>
      <c r="AK35" s="14">
        <f>VLOOKUP($A35,'Nagradna igra-posiljke 2018'!$A$3:$CF$200,36,FALSE)</f>
        <v>587</v>
      </c>
      <c r="AL35" s="14">
        <f>VLOOKUP($A35,'Nagradna igra-posiljke 2018'!$A$3:$CF$200,37,FALSE)</f>
        <v>728</v>
      </c>
      <c r="AM35" s="45">
        <f>VLOOKUP($A35,'Nagradna igra-posiljke 2018'!$A$3:$CF$200,38,FALSE)</f>
        <v>1011</v>
      </c>
      <c r="AN35" s="45">
        <f>VLOOKUP($A35,'Nagradna igra-posiljke 2018'!$A$3:$CF$200,39,FALSE)</f>
        <v>767</v>
      </c>
      <c r="AO35" s="14">
        <f>VLOOKUP($A35,'Nagradna igra-posiljke 2018'!$A$3:$CF$200,40,FALSE)</f>
        <v>440</v>
      </c>
      <c r="AP35" s="14">
        <f>VLOOKUP($A35,'Nagradna igra-posiljke 2018'!$A$3:$CF$200,41,FALSE)</f>
        <v>240</v>
      </c>
      <c r="AQ35" s="14">
        <f>VLOOKUP($A35,'Nagradna igra-posiljke 2018'!$A$3:$CF$200,42,FALSE)</f>
        <v>953</v>
      </c>
      <c r="AR35" s="14">
        <f>VLOOKUP($A35,'Nagradna igra-posiljke 2018'!$A$3:$CF$200,43,FALSE)</f>
        <v>1045</v>
      </c>
      <c r="AS35" s="14">
        <f>VLOOKUP($A35,'Nagradna igra-posiljke 2018'!$A$3:$CF$200,44,FALSE)</f>
        <v>1048</v>
      </c>
      <c r="AT35" s="14">
        <f>VLOOKUP($A35,'Nagradna igra-posiljke 2018'!$A$3:$CF$200,45,FALSE)</f>
        <v>1090</v>
      </c>
      <c r="AU35" s="14">
        <f>VLOOKUP($A35,'Nagradna igra-posiljke 2018'!$A$3:$CF$200,46,FALSE)</f>
        <v>1102</v>
      </c>
      <c r="AV35" s="14">
        <f>VLOOKUP($A35,'Nagradna igra-posiljke 2018'!$A$3:$CF$200,47,FALSE)</f>
        <v>80</v>
      </c>
      <c r="AW35" s="14">
        <f>VLOOKUP($A35,'Nagradna igra-posiljke 2018'!$A$3:$CF$200,48,FALSE)</f>
        <v>635</v>
      </c>
      <c r="AX35" s="14">
        <f>VLOOKUP($A35,'Nagradna igra-posiljke 2018'!$A$3:$CF$200,49,FALSE)</f>
        <v>674</v>
      </c>
      <c r="AY35" s="14">
        <f>VLOOKUP($A35,'Nagradna igra-posiljke 2018'!$A$3:$CF$200,50,FALSE)</f>
        <v>928</v>
      </c>
      <c r="AZ35" s="14">
        <f>VLOOKUP($A35,'Nagradna igra-posiljke 2018'!$A$3:$CF$200,51,FALSE)</f>
        <v>1587</v>
      </c>
      <c r="BA35" s="14">
        <f>VLOOKUP($A35,'Nagradna igra-posiljke 2018'!$A$3:$CF$200,52,FALSE)</f>
        <v>1045</v>
      </c>
      <c r="BB35" s="14">
        <f>VLOOKUP($A35,'Nagradna igra-posiljke 2018'!$A$3:$CF$200,53,FALSE)</f>
        <v>99</v>
      </c>
      <c r="BC35" s="14">
        <f>VLOOKUP($A35,'Nagradna igra-posiljke 2018'!$A$3:$CF$200,54,FALSE)</f>
        <v>418</v>
      </c>
      <c r="BD35" s="14">
        <f>VLOOKUP($A35,'Nagradna igra-posiljke 2018'!$A$3:$CF$200,55,FALSE)</f>
        <v>0</v>
      </c>
      <c r="BE35" s="14">
        <f>VLOOKUP($A35,'Nagradna igra-posiljke 2018'!$A$3:$CF$200,56,FALSE)</f>
        <v>0</v>
      </c>
      <c r="BF35" s="14">
        <f>VLOOKUP($A35,'Nagradna igra-posiljke 2018'!$A$3:$CF$200,57,FALSE)</f>
        <v>0</v>
      </c>
      <c r="BG35" s="14">
        <f>VLOOKUP($A35,'Nagradna igra-posiljke 2018'!$A$3:$CF$200,58,FALSE)</f>
        <v>0</v>
      </c>
      <c r="BH35" s="14">
        <f>VLOOKUP($A35,'Nagradna igra-posiljke 2018'!$A$3:$CF$200,59,FALSE)</f>
        <v>0</v>
      </c>
      <c r="BI35" s="14">
        <f>VLOOKUP($A35,'Nagradna igra-posiljke 2018'!$A$3:$CF$200,60,FALSE)</f>
        <v>0</v>
      </c>
      <c r="BJ35" s="14">
        <f>VLOOKUP($A35,'Nagradna igra-posiljke 2018'!$A$3:$CF$200,61,FALSE)</f>
        <v>0</v>
      </c>
      <c r="BK35" s="14">
        <f>VLOOKUP($A35,'Nagradna igra-posiljke 2018'!$A$3:$CF$200,62,FALSE)</f>
        <v>0</v>
      </c>
      <c r="BL35" s="14">
        <f>VLOOKUP($A35,'Nagradna igra-posiljke 2018'!$A$3:$CF$200,63,FALSE)</f>
        <v>0</v>
      </c>
      <c r="BM35" s="14">
        <f>VLOOKUP($A35,'Nagradna igra-posiljke 2018'!$A$3:$CF$200,64,FALSE)</f>
        <v>0</v>
      </c>
      <c r="BN35" s="14">
        <f>VLOOKUP($A35,'Nagradna igra-posiljke 2018'!$A$3:$CF$200,65,FALSE)</f>
        <v>0</v>
      </c>
      <c r="BO35" s="14">
        <f>VLOOKUP($A35,'Nagradna igra-posiljke 2018'!$A$3:$CF$200,66,FALSE)</f>
        <v>0</v>
      </c>
      <c r="BP35" s="14">
        <f>VLOOKUP($A35,'Nagradna igra-posiljke 2018'!$A$3:$CF$200,67,FALSE)</f>
        <v>0</v>
      </c>
      <c r="BQ35" s="14">
        <f>VLOOKUP($A35,'Nagradna igra-posiljke 2018'!$A$3:$CF$200,68,FALSE)</f>
        <v>0</v>
      </c>
      <c r="BR35" s="14">
        <f>VLOOKUP($A35,'Nagradna igra-posiljke 2018'!$A$3:$CF$200,69,FALSE)</f>
        <v>0</v>
      </c>
      <c r="BS35" s="14">
        <f>VLOOKUP($A35,'Nagradna igra-posiljke 2018'!$A$3:$CF$200,70,FALSE)</f>
        <v>0</v>
      </c>
      <c r="BT35" s="14">
        <f>VLOOKUP($A35,'Nagradna igra-posiljke 2018'!$A$3:$CF$200,71,FALSE)</f>
        <v>0</v>
      </c>
      <c r="BU35" s="14">
        <f>VLOOKUP($A35,'Nagradna igra-posiljke 2018'!$A$3:$CF$200,72,FALSE)</f>
        <v>0</v>
      </c>
      <c r="BV35" s="14">
        <f>VLOOKUP($A35,'Nagradna igra-posiljke 2018'!$A$3:$CF$200,73,FALSE)</f>
        <v>0</v>
      </c>
      <c r="BW35" s="14">
        <f>VLOOKUP($A35,'Nagradna igra-posiljke 2018'!$A$3:$CF$200,74,FALSE)</f>
        <v>0</v>
      </c>
      <c r="BX35" s="14">
        <f>VLOOKUP($A35,'Nagradna igra-posiljke 2018'!$A$3:$CF$200,75,FALSE)</f>
        <v>0</v>
      </c>
      <c r="BY35" s="14">
        <f>VLOOKUP($A35,'Nagradna igra-posiljke 2018'!$A$3:$CF$200,76,FALSE)</f>
        <v>0</v>
      </c>
      <c r="BZ35" s="14">
        <f>VLOOKUP($A35,'Nagradna igra-posiljke 2018'!$A$3:$CF$200,77,FALSE)</f>
        <v>0</v>
      </c>
      <c r="CA35" s="14">
        <f>VLOOKUP($A35,'Nagradna igra-posiljke 2018'!$A$3:$CF$200,78,FALSE)</f>
        <v>0</v>
      </c>
      <c r="CB35" s="14">
        <f>VLOOKUP($A35,'Nagradna igra-posiljke 2018'!$A$3:$CF$200,79,FALSE)</f>
        <v>0</v>
      </c>
      <c r="CC35" s="14">
        <f>VLOOKUP($A35,'Nagradna igra-posiljke 2018'!$A$3:$CF$200,80,FALSE)</f>
        <v>0</v>
      </c>
      <c r="CD35" s="14">
        <f>VLOOKUP($A35,'Nagradna igra-posiljke 2018'!$A$3:$CF$200,81,FALSE)</f>
        <v>0</v>
      </c>
      <c r="CE35" s="14">
        <f>VLOOKUP($A35,'Nagradna igra-posiljke 2018'!$A$3:$CF$200,82,FALSE)</f>
        <v>0</v>
      </c>
      <c r="CF35" s="14">
        <f>VLOOKUP($A35,'Nagradna igra-posiljke 2018'!$A$3:$CF$200,83,FALSE)</f>
        <v>0</v>
      </c>
      <c r="CG35" s="14">
        <f>VLOOKUP($A35,'Nagradna igra-posiljke 2018'!$A$3:$CF$200,84,FALSE)</f>
        <v>0</v>
      </c>
    </row>
    <row r="36" spans="1:85" s="1" customFormat="1" ht="15">
      <c r="A36" s="50">
        <v>70840</v>
      </c>
      <c r="B36" s="14" t="s">
        <v>74</v>
      </c>
      <c r="C36" s="14" t="s">
        <v>206</v>
      </c>
      <c r="D36" s="42">
        <v>33911</v>
      </c>
      <c r="E36" s="42">
        <v>43111</v>
      </c>
      <c r="F36" s="46">
        <f>E36/E$1</f>
        <v>0.93522355033950144</v>
      </c>
      <c r="G36" s="47">
        <f>D36*F36</f>
        <v>31714.365815562833</v>
      </c>
      <c r="H36" s="46">
        <f>+J36/D36</f>
        <v>7.7971749579782372</v>
      </c>
      <c r="I36" s="49">
        <f>+H36/F36</f>
        <v>8.3372311947744855</v>
      </c>
      <c r="J36" s="44">
        <f>10*K36</f>
        <v>264410</v>
      </c>
      <c r="K36" s="44">
        <f>+SUM(L36:CG36)</f>
        <v>26441</v>
      </c>
      <c r="L36" s="31">
        <f>VLOOKUP(A36,'Nagradna igra-posiljke 2018'!$A$3:$W$200,11,FALSE)</f>
        <v>0</v>
      </c>
      <c r="M36" s="31">
        <f>VLOOKUP(A36,'Nagradna igra-posiljke 2018'!$A$3:$W$200,12,FALSE)</f>
        <v>12</v>
      </c>
      <c r="N36" s="31">
        <f>VLOOKUP(A36,'Nagradna igra-posiljke 2018'!$A$3:$W$200,13,FALSE)</f>
        <v>4</v>
      </c>
      <c r="O36" s="31">
        <f>VLOOKUP(A36,'Nagradna igra-posiljke 2018'!$A$3:$W$200,14,FALSE)</f>
        <v>13</v>
      </c>
      <c r="P36" s="31">
        <f>VLOOKUP(A36,'Nagradna igra-posiljke 2018'!$A$3:$W$200,15,FALSE)</f>
        <v>27</v>
      </c>
      <c r="Q36" s="31">
        <f>VLOOKUP(A36,'Nagradna igra-posiljke 2018'!$A$3:$W$200,16,FALSE)</f>
        <v>45</v>
      </c>
      <c r="R36" s="31">
        <f>VLOOKUP(A36,'Nagradna igra-posiljke 2018'!$A$3:$W$200,17,FALSE)</f>
        <v>30</v>
      </c>
      <c r="S36" s="31">
        <f>VLOOKUP(A36,'Nagradna igra-posiljke 2018'!$A$3:$W$200,18,FALSE)</f>
        <v>44</v>
      </c>
      <c r="T36" s="31">
        <f>VLOOKUP(A36,'Nagradna igra-posiljke 2018'!$A$3:$W$200,19,FALSE)</f>
        <v>6</v>
      </c>
      <c r="U36" s="31">
        <f>VLOOKUP(A36,'Nagradna igra-posiljke 2018'!$A$3:$W$200,20,FALSE)</f>
        <v>285</v>
      </c>
      <c r="V36" s="31">
        <f>VLOOKUP(A36,'Nagradna igra-posiljke 2018'!$A$3:$W$200,21,FALSE)</f>
        <v>185</v>
      </c>
      <c r="W36" s="31">
        <f>VLOOKUP(A36,'Nagradna igra-posiljke 2018'!$A$3:$W$200,22,FALSE)</f>
        <v>162</v>
      </c>
      <c r="X36" s="31">
        <f>VLOOKUP(A36,'Nagradna igra-posiljke 2018'!$A$3:$W$200,23,FALSE)</f>
        <v>184</v>
      </c>
      <c r="Y36" s="31">
        <f>VLOOKUP(A36,'Nagradna igra-posiljke 2018'!$A$3:$CF$200,24,FALSE)</f>
        <v>432</v>
      </c>
      <c r="Z36" s="31">
        <f>VLOOKUP(A36,'Nagradna igra-posiljke 2018'!$A$3:$CF$200,25,FALSE)</f>
        <v>341</v>
      </c>
      <c r="AA36" s="31">
        <f>VLOOKUP(A36,'Nagradna igra-posiljke 2018'!$A$3:$CF$200,26,FALSE)</f>
        <v>488</v>
      </c>
      <c r="AB36" s="31">
        <f>VLOOKUP(A36,'Nagradna igra-posiljke 2018'!$A$3:$CF$200,27,FALSE)</f>
        <v>479</v>
      </c>
      <c r="AC36" s="31">
        <f>VLOOKUP(A36,'Nagradna igra-posiljke 2018'!$A$3:$CF$200,28,FALSE)</f>
        <v>559</v>
      </c>
      <c r="AD36" s="31">
        <f>VLOOKUP(A36,'Nagradna igra-posiljke 2018'!$A$3:$CF$200,29,FALSE)</f>
        <v>350</v>
      </c>
      <c r="AE36" s="31">
        <f>VLOOKUP(A36,'Nagradna igra-posiljke 2018'!$A$3:$CF$200,30,FALSE)</f>
        <v>778</v>
      </c>
      <c r="AF36" s="31">
        <f>VLOOKUP(A36,'Nagradna igra-posiljke 2018'!$A$3:$CF$200,31,FALSE)</f>
        <v>701</v>
      </c>
      <c r="AG36" s="31">
        <f>VLOOKUP($A36,'Nagradna igra-posiljke 2018'!$A$3:$CF$200,32,FALSE)</f>
        <v>1048</v>
      </c>
      <c r="AH36" s="14">
        <f>VLOOKUP($A36,'Nagradna igra-posiljke 2018'!$A$3:$CF$200,33,FALSE)</f>
        <v>1028</v>
      </c>
      <c r="AI36" s="14">
        <f>VLOOKUP($A36,'Nagradna igra-posiljke 2018'!$A$3:$CF$200,34,FALSE)</f>
        <v>733</v>
      </c>
      <c r="AJ36" s="14">
        <f>VLOOKUP($A36,'Nagradna igra-posiljke 2018'!$A$3:$CF$200,35,FALSE)</f>
        <v>398</v>
      </c>
      <c r="AK36" s="14">
        <f>VLOOKUP($A36,'Nagradna igra-posiljke 2018'!$A$3:$CF$200,36,FALSE)</f>
        <v>730</v>
      </c>
      <c r="AL36" s="14">
        <f>VLOOKUP($A36,'Nagradna igra-posiljke 2018'!$A$3:$CF$200,37,FALSE)</f>
        <v>819</v>
      </c>
      <c r="AM36" s="45">
        <f>VLOOKUP($A36,'Nagradna igra-posiljke 2018'!$A$3:$CF$200,38,FALSE)</f>
        <v>1068</v>
      </c>
      <c r="AN36" s="45">
        <f>VLOOKUP($A36,'Nagradna igra-posiljke 2018'!$A$3:$CF$200,39,FALSE)</f>
        <v>964</v>
      </c>
      <c r="AO36" s="14">
        <f>VLOOKUP($A36,'Nagradna igra-posiljke 2018'!$A$3:$CF$200,40,FALSE)</f>
        <v>1089</v>
      </c>
      <c r="AP36" s="14">
        <f>VLOOKUP($A36,'Nagradna igra-posiljke 2018'!$A$3:$CF$200,41,FALSE)</f>
        <v>231</v>
      </c>
      <c r="AQ36" s="14">
        <f>VLOOKUP($A36,'Nagradna igra-posiljke 2018'!$A$3:$CF$200,42,FALSE)</f>
        <v>1164</v>
      </c>
      <c r="AR36" s="14">
        <f>VLOOKUP($A36,'Nagradna igra-posiljke 2018'!$A$3:$CF$200,43,FALSE)</f>
        <v>1135</v>
      </c>
      <c r="AS36" s="14">
        <f>VLOOKUP($A36,'Nagradna igra-posiljke 2018'!$A$3:$CF$200,44,FALSE)</f>
        <v>1452</v>
      </c>
      <c r="AT36" s="14">
        <f>VLOOKUP($A36,'Nagradna igra-posiljke 2018'!$A$3:$CF$200,45,FALSE)</f>
        <v>1331</v>
      </c>
      <c r="AU36" s="14">
        <f>VLOOKUP($A36,'Nagradna igra-posiljke 2018'!$A$3:$CF$200,46,FALSE)</f>
        <v>1046</v>
      </c>
      <c r="AV36" s="14">
        <f>VLOOKUP($A36,'Nagradna igra-posiljke 2018'!$A$3:$CF$200,47,FALSE)</f>
        <v>416</v>
      </c>
      <c r="AW36" s="14">
        <f>VLOOKUP($A36,'Nagradna igra-posiljke 2018'!$A$3:$CF$200,48,FALSE)</f>
        <v>731</v>
      </c>
      <c r="AX36" s="14">
        <f>VLOOKUP($A36,'Nagradna igra-posiljke 2018'!$A$3:$CF$200,49,FALSE)</f>
        <v>1334</v>
      </c>
      <c r="AY36" s="14">
        <f>VLOOKUP($A36,'Nagradna igra-posiljke 2018'!$A$3:$CF$200,50,FALSE)</f>
        <v>1575</v>
      </c>
      <c r="AZ36" s="14">
        <f>VLOOKUP($A36,'Nagradna igra-posiljke 2018'!$A$3:$CF$200,51,FALSE)</f>
        <v>1321</v>
      </c>
      <c r="BA36" s="14">
        <f>VLOOKUP($A36,'Nagradna igra-posiljke 2018'!$A$3:$CF$200,52,FALSE)</f>
        <v>818</v>
      </c>
      <c r="BB36" s="14">
        <f>VLOOKUP($A36,'Nagradna igra-posiljke 2018'!$A$3:$CF$200,53,FALSE)</f>
        <v>300</v>
      </c>
      <c r="BC36" s="14">
        <f>VLOOKUP($A36,'Nagradna igra-posiljke 2018'!$A$3:$CF$200,54,FALSE)</f>
        <v>585</v>
      </c>
      <c r="BD36" s="14">
        <f>VLOOKUP($A36,'Nagradna igra-posiljke 2018'!$A$3:$CF$200,55,FALSE)</f>
        <v>0</v>
      </c>
      <c r="BE36" s="14">
        <f>VLOOKUP($A36,'Nagradna igra-posiljke 2018'!$A$3:$CF$200,56,FALSE)</f>
        <v>0</v>
      </c>
      <c r="BF36" s="14">
        <f>VLOOKUP($A36,'Nagradna igra-posiljke 2018'!$A$3:$CF$200,57,FALSE)</f>
        <v>0</v>
      </c>
      <c r="BG36" s="14">
        <f>VLOOKUP($A36,'Nagradna igra-posiljke 2018'!$A$3:$CF$200,58,FALSE)</f>
        <v>0</v>
      </c>
      <c r="BH36" s="14">
        <f>VLOOKUP($A36,'Nagradna igra-posiljke 2018'!$A$3:$CF$200,59,FALSE)</f>
        <v>0</v>
      </c>
      <c r="BI36" s="14">
        <f>VLOOKUP($A36,'Nagradna igra-posiljke 2018'!$A$3:$CF$200,60,FALSE)</f>
        <v>0</v>
      </c>
      <c r="BJ36" s="14">
        <f>VLOOKUP($A36,'Nagradna igra-posiljke 2018'!$A$3:$CF$200,61,FALSE)</f>
        <v>0</v>
      </c>
      <c r="BK36" s="14">
        <f>VLOOKUP($A36,'Nagradna igra-posiljke 2018'!$A$3:$CF$200,62,FALSE)</f>
        <v>0</v>
      </c>
      <c r="BL36" s="14">
        <f>VLOOKUP($A36,'Nagradna igra-posiljke 2018'!$A$3:$CF$200,63,FALSE)</f>
        <v>0</v>
      </c>
      <c r="BM36" s="14">
        <f>VLOOKUP($A36,'Nagradna igra-posiljke 2018'!$A$3:$CF$200,64,FALSE)</f>
        <v>0</v>
      </c>
      <c r="BN36" s="14">
        <f>VLOOKUP($A36,'Nagradna igra-posiljke 2018'!$A$3:$CF$200,65,FALSE)</f>
        <v>0</v>
      </c>
      <c r="BO36" s="14">
        <f>VLOOKUP($A36,'Nagradna igra-posiljke 2018'!$A$3:$CF$200,66,FALSE)</f>
        <v>0</v>
      </c>
      <c r="BP36" s="14">
        <f>VLOOKUP($A36,'Nagradna igra-posiljke 2018'!$A$3:$CF$200,67,FALSE)</f>
        <v>0</v>
      </c>
      <c r="BQ36" s="14">
        <f>VLOOKUP($A36,'Nagradna igra-posiljke 2018'!$A$3:$CF$200,68,FALSE)</f>
        <v>0</v>
      </c>
      <c r="BR36" s="14">
        <f>VLOOKUP($A36,'Nagradna igra-posiljke 2018'!$A$3:$CF$200,69,FALSE)</f>
        <v>0</v>
      </c>
      <c r="BS36" s="14">
        <f>VLOOKUP($A36,'Nagradna igra-posiljke 2018'!$A$3:$CF$200,70,FALSE)</f>
        <v>0</v>
      </c>
      <c r="BT36" s="14">
        <f>VLOOKUP($A36,'Nagradna igra-posiljke 2018'!$A$3:$CF$200,71,FALSE)</f>
        <v>0</v>
      </c>
      <c r="BU36" s="14">
        <f>VLOOKUP($A36,'Nagradna igra-posiljke 2018'!$A$3:$CF$200,72,FALSE)</f>
        <v>0</v>
      </c>
      <c r="BV36" s="14">
        <f>VLOOKUP($A36,'Nagradna igra-posiljke 2018'!$A$3:$CF$200,73,FALSE)</f>
        <v>0</v>
      </c>
      <c r="BW36" s="14">
        <f>VLOOKUP($A36,'Nagradna igra-posiljke 2018'!$A$3:$CF$200,74,FALSE)</f>
        <v>0</v>
      </c>
      <c r="BX36" s="14">
        <f>VLOOKUP($A36,'Nagradna igra-posiljke 2018'!$A$3:$CF$200,75,FALSE)</f>
        <v>0</v>
      </c>
      <c r="BY36" s="14">
        <f>VLOOKUP($A36,'Nagradna igra-posiljke 2018'!$A$3:$CF$200,76,FALSE)</f>
        <v>0</v>
      </c>
      <c r="BZ36" s="14">
        <f>VLOOKUP($A36,'Nagradna igra-posiljke 2018'!$A$3:$CF$200,77,FALSE)</f>
        <v>0</v>
      </c>
      <c r="CA36" s="14">
        <f>VLOOKUP($A36,'Nagradna igra-posiljke 2018'!$A$3:$CF$200,78,FALSE)</f>
        <v>0</v>
      </c>
      <c r="CB36" s="14">
        <f>VLOOKUP($A36,'Nagradna igra-posiljke 2018'!$A$3:$CF$200,79,FALSE)</f>
        <v>0</v>
      </c>
      <c r="CC36" s="14">
        <f>VLOOKUP($A36,'Nagradna igra-posiljke 2018'!$A$3:$CF$200,80,FALSE)</f>
        <v>0</v>
      </c>
      <c r="CD36" s="14">
        <f>VLOOKUP($A36,'Nagradna igra-posiljke 2018'!$A$3:$CF$200,81,FALSE)</f>
        <v>0</v>
      </c>
      <c r="CE36" s="14">
        <f>VLOOKUP($A36,'Nagradna igra-posiljke 2018'!$A$3:$CF$200,82,FALSE)</f>
        <v>0</v>
      </c>
      <c r="CF36" s="14">
        <f>VLOOKUP($A36,'Nagradna igra-posiljke 2018'!$A$3:$CF$200,83,FALSE)</f>
        <v>0</v>
      </c>
      <c r="CG36" s="14">
        <f>VLOOKUP($A36,'Nagradna igra-posiljke 2018'!$A$3:$CF$200,84,FALSE)</f>
        <v>0</v>
      </c>
    </row>
    <row r="37" spans="1:85" s="1" customFormat="1" ht="15">
      <c r="A37" s="50">
        <v>70378</v>
      </c>
      <c r="B37" s="14" t="s">
        <v>61</v>
      </c>
      <c r="C37" s="14" t="s">
        <v>206</v>
      </c>
      <c r="D37" s="42">
        <v>16803</v>
      </c>
      <c r="E37" s="42">
        <v>34049</v>
      </c>
      <c r="F37" s="46">
        <f>E37/E$1</f>
        <v>0.73863808924658869</v>
      </c>
      <c r="G37" s="47">
        <f>D37*F37</f>
        <v>12411.335813610429</v>
      </c>
      <c r="H37" s="46">
        <f>+J37/D37</f>
        <v>6.0887936677974173</v>
      </c>
      <c r="I37" s="49">
        <f>+H37/F37</f>
        <v>8.2432706306927539</v>
      </c>
      <c r="J37" s="44">
        <f>10*K37</f>
        <v>102310</v>
      </c>
      <c r="K37" s="44">
        <f>+SUM(L37:CG37)</f>
        <v>10231</v>
      </c>
      <c r="L37" s="31">
        <f>VLOOKUP(A37,'Nagradna igra-posiljke 2018'!$A$3:$W$200,11,FALSE)</f>
        <v>0</v>
      </c>
      <c r="M37" s="31">
        <f>VLOOKUP(A37,'Nagradna igra-posiljke 2018'!$A$3:$W$200,12,FALSE)</f>
        <v>0</v>
      </c>
      <c r="N37" s="31">
        <f>VLOOKUP(A37,'Nagradna igra-posiljke 2018'!$A$3:$W$200,13,FALSE)</f>
        <v>0</v>
      </c>
      <c r="O37" s="31">
        <f>VLOOKUP(A37,'Nagradna igra-posiljke 2018'!$A$3:$W$200,14,FALSE)</f>
        <v>6</v>
      </c>
      <c r="P37" s="31">
        <f>VLOOKUP(A37,'Nagradna igra-posiljke 2018'!$A$3:$W$200,15,FALSE)</f>
        <v>18</v>
      </c>
      <c r="Q37" s="31">
        <f>VLOOKUP(A37,'Nagradna igra-posiljke 2018'!$A$3:$W$200,16,FALSE)</f>
        <v>16</v>
      </c>
      <c r="R37" s="31">
        <f>VLOOKUP(A37,'Nagradna igra-posiljke 2018'!$A$3:$W$200,17,FALSE)</f>
        <v>14</v>
      </c>
      <c r="S37" s="31">
        <f>VLOOKUP(A37,'Nagradna igra-posiljke 2018'!$A$3:$W$200,18,FALSE)</f>
        <v>27</v>
      </c>
      <c r="T37" s="31">
        <f>VLOOKUP(A37,'Nagradna igra-posiljke 2018'!$A$3:$W$200,19,FALSE)</f>
        <v>35</v>
      </c>
      <c r="U37" s="31">
        <f>VLOOKUP(A37,'Nagradna igra-posiljke 2018'!$A$3:$W$200,20,FALSE)</f>
        <v>36</v>
      </c>
      <c r="V37" s="31">
        <f>VLOOKUP(A37,'Nagradna igra-posiljke 2018'!$A$3:$W$200,21,FALSE)</f>
        <v>64</v>
      </c>
      <c r="W37" s="31">
        <f>VLOOKUP(A37,'Nagradna igra-posiljke 2018'!$A$3:$W$200,22,FALSE)</f>
        <v>47</v>
      </c>
      <c r="X37" s="31">
        <f>VLOOKUP(A37,'Nagradna igra-posiljke 2018'!$A$3:$W$200,23,FALSE)</f>
        <v>24</v>
      </c>
      <c r="Y37" s="31">
        <f>VLOOKUP(A37,'Nagradna igra-posiljke 2018'!$A$3:$CF$200,24,FALSE)</f>
        <v>300</v>
      </c>
      <c r="Z37" s="31">
        <f>VLOOKUP(A37,'Nagradna igra-posiljke 2018'!$A$3:$CF$200,25,FALSE)</f>
        <v>251</v>
      </c>
      <c r="AA37" s="31">
        <f>VLOOKUP(A37,'Nagradna igra-posiljke 2018'!$A$3:$CF$200,26,FALSE)</f>
        <v>272</v>
      </c>
      <c r="AB37" s="31">
        <f>VLOOKUP(A37,'Nagradna igra-posiljke 2018'!$A$3:$CF$200,27,FALSE)</f>
        <v>192</v>
      </c>
      <c r="AC37" s="31">
        <f>VLOOKUP(A37,'Nagradna igra-posiljke 2018'!$A$3:$CF$200,28,FALSE)</f>
        <v>385</v>
      </c>
      <c r="AD37" s="31">
        <f>VLOOKUP(A37,'Nagradna igra-posiljke 2018'!$A$3:$CF$200,29,FALSE)</f>
        <v>90</v>
      </c>
      <c r="AE37" s="31">
        <f>VLOOKUP(A37,'Nagradna igra-posiljke 2018'!$A$3:$CF$200,30,FALSE)</f>
        <v>463</v>
      </c>
      <c r="AF37" s="31">
        <f>VLOOKUP(A37,'Nagradna igra-posiljke 2018'!$A$3:$CF$200,31,FALSE)</f>
        <v>583</v>
      </c>
      <c r="AG37" s="31">
        <f>VLOOKUP($A37,'Nagradna igra-posiljke 2018'!$A$3:$CF$200,32,FALSE)</f>
        <v>532</v>
      </c>
      <c r="AH37" s="14">
        <f>VLOOKUP($A37,'Nagradna igra-posiljke 2018'!$A$3:$CF$200,33,FALSE)</f>
        <v>438</v>
      </c>
      <c r="AI37" s="14">
        <f>VLOOKUP($A37,'Nagradna igra-posiljke 2018'!$A$3:$CF$200,34,FALSE)</f>
        <v>240</v>
      </c>
      <c r="AJ37" s="14">
        <f>VLOOKUP($A37,'Nagradna igra-posiljke 2018'!$A$3:$CF$200,35,FALSE)</f>
        <v>28</v>
      </c>
      <c r="AK37" s="14">
        <f>VLOOKUP($A37,'Nagradna igra-posiljke 2018'!$A$3:$CF$200,36,FALSE)</f>
        <v>238</v>
      </c>
      <c r="AL37" s="14">
        <f>VLOOKUP($A37,'Nagradna igra-posiljke 2018'!$A$3:$CF$200,37,FALSE)</f>
        <v>335</v>
      </c>
      <c r="AM37" s="45">
        <f>VLOOKUP($A37,'Nagradna igra-posiljke 2018'!$A$3:$CF$200,38,FALSE)</f>
        <v>360</v>
      </c>
      <c r="AN37" s="45">
        <f>VLOOKUP($A37,'Nagradna igra-posiljke 2018'!$A$3:$CF$200,39,FALSE)</f>
        <v>314</v>
      </c>
      <c r="AO37" s="14">
        <f>VLOOKUP($A37,'Nagradna igra-posiljke 2018'!$A$3:$CF$200,40,FALSE)</f>
        <v>320</v>
      </c>
      <c r="AP37" s="14">
        <f>VLOOKUP($A37,'Nagradna igra-posiljke 2018'!$A$3:$CF$200,41,FALSE)</f>
        <v>66</v>
      </c>
      <c r="AQ37" s="14">
        <f>VLOOKUP($A37,'Nagradna igra-posiljke 2018'!$A$3:$CF$200,42,FALSE)</f>
        <v>362</v>
      </c>
      <c r="AR37" s="14">
        <f>VLOOKUP($A37,'Nagradna igra-posiljke 2018'!$A$3:$CF$200,43,FALSE)</f>
        <v>446</v>
      </c>
      <c r="AS37" s="14">
        <f>VLOOKUP($A37,'Nagradna igra-posiljke 2018'!$A$3:$CF$200,44,FALSE)</f>
        <v>502</v>
      </c>
      <c r="AT37" s="14">
        <f>VLOOKUP($A37,'Nagradna igra-posiljke 2018'!$A$3:$CF$200,45,FALSE)</f>
        <v>616</v>
      </c>
      <c r="AU37" s="14">
        <f>VLOOKUP($A37,'Nagradna igra-posiljke 2018'!$A$3:$CF$200,46,FALSE)</f>
        <v>474</v>
      </c>
      <c r="AV37" s="14">
        <f>VLOOKUP($A37,'Nagradna igra-posiljke 2018'!$A$3:$CF$200,47,FALSE)</f>
        <v>42</v>
      </c>
      <c r="AW37" s="14">
        <f>VLOOKUP($A37,'Nagradna igra-posiljke 2018'!$A$3:$CF$200,48,FALSE)</f>
        <v>288</v>
      </c>
      <c r="AX37" s="14">
        <f>VLOOKUP($A37,'Nagradna igra-posiljke 2018'!$A$3:$CF$200,49,FALSE)</f>
        <v>345</v>
      </c>
      <c r="AY37" s="14">
        <f>VLOOKUP($A37,'Nagradna igra-posiljke 2018'!$A$3:$CF$200,50,FALSE)</f>
        <v>481</v>
      </c>
      <c r="AZ37" s="14">
        <f>VLOOKUP($A37,'Nagradna igra-posiljke 2018'!$A$3:$CF$200,51,FALSE)</f>
        <v>374</v>
      </c>
      <c r="BA37" s="14">
        <f>VLOOKUP($A37,'Nagradna igra-posiljke 2018'!$A$3:$CF$200,52,FALSE)</f>
        <v>458</v>
      </c>
      <c r="BB37" s="14">
        <f>VLOOKUP($A37,'Nagradna igra-posiljke 2018'!$A$3:$CF$200,53,FALSE)</f>
        <v>49</v>
      </c>
      <c r="BC37" s="14">
        <f>VLOOKUP($A37,'Nagradna igra-posiljke 2018'!$A$3:$CF$200,54,FALSE)</f>
        <v>100</v>
      </c>
      <c r="BD37" s="14">
        <f>VLOOKUP($A37,'Nagradna igra-posiljke 2018'!$A$3:$CF$200,55,FALSE)</f>
        <v>0</v>
      </c>
      <c r="BE37" s="14">
        <f>VLOOKUP($A37,'Nagradna igra-posiljke 2018'!$A$3:$CF$200,56,FALSE)</f>
        <v>0</v>
      </c>
      <c r="BF37" s="14">
        <f>VLOOKUP($A37,'Nagradna igra-posiljke 2018'!$A$3:$CF$200,57,FALSE)</f>
        <v>0</v>
      </c>
      <c r="BG37" s="14">
        <f>VLOOKUP($A37,'Nagradna igra-posiljke 2018'!$A$3:$CF$200,58,FALSE)</f>
        <v>0</v>
      </c>
      <c r="BH37" s="14">
        <f>VLOOKUP($A37,'Nagradna igra-posiljke 2018'!$A$3:$CF$200,59,FALSE)</f>
        <v>0</v>
      </c>
      <c r="BI37" s="14">
        <f>VLOOKUP($A37,'Nagradna igra-posiljke 2018'!$A$3:$CF$200,60,FALSE)</f>
        <v>0</v>
      </c>
      <c r="BJ37" s="14">
        <f>VLOOKUP($A37,'Nagradna igra-posiljke 2018'!$A$3:$CF$200,61,FALSE)</f>
        <v>0</v>
      </c>
      <c r="BK37" s="14">
        <f>VLOOKUP($A37,'Nagradna igra-posiljke 2018'!$A$3:$CF$200,62,FALSE)</f>
        <v>0</v>
      </c>
      <c r="BL37" s="14">
        <f>VLOOKUP($A37,'Nagradna igra-posiljke 2018'!$A$3:$CF$200,63,FALSE)</f>
        <v>0</v>
      </c>
      <c r="BM37" s="14">
        <f>VLOOKUP($A37,'Nagradna igra-posiljke 2018'!$A$3:$CF$200,64,FALSE)</f>
        <v>0</v>
      </c>
      <c r="BN37" s="14">
        <f>VLOOKUP($A37,'Nagradna igra-posiljke 2018'!$A$3:$CF$200,65,FALSE)</f>
        <v>0</v>
      </c>
      <c r="BO37" s="14">
        <f>VLOOKUP($A37,'Nagradna igra-posiljke 2018'!$A$3:$CF$200,66,FALSE)</f>
        <v>0</v>
      </c>
      <c r="BP37" s="14">
        <f>VLOOKUP($A37,'Nagradna igra-posiljke 2018'!$A$3:$CF$200,67,FALSE)</f>
        <v>0</v>
      </c>
      <c r="BQ37" s="14">
        <f>VLOOKUP($A37,'Nagradna igra-posiljke 2018'!$A$3:$CF$200,68,FALSE)</f>
        <v>0</v>
      </c>
      <c r="BR37" s="14">
        <f>VLOOKUP($A37,'Nagradna igra-posiljke 2018'!$A$3:$CF$200,69,FALSE)</f>
        <v>0</v>
      </c>
      <c r="BS37" s="14">
        <f>VLOOKUP($A37,'Nagradna igra-posiljke 2018'!$A$3:$CF$200,70,FALSE)</f>
        <v>0</v>
      </c>
      <c r="BT37" s="14">
        <f>VLOOKUP($A37,'Nagradna igra-posiljke 2018'!$A$3:$CF$200,71,FALSE)</f>
        <v>0</v>
      </c>
      <c r="BU37" s="14">
        <f>VLOOKUP($A37,'Nagradna igra-posiljke 2018'!$A$3:$CF$200,72,FALSE)</f>
        <v>0</v>
      </c>
      <c r="BV37" s="14">
        <f>VLOOKUP($A37,'Nagradna igra-posiljke 2018'!$A$3:$CF$200,73,FALSE)</f>
        <v>0</v>
      </c>
      <c r="BW37" s="14">
        <f>VLOOKUP($A37,'Nagradna igra-posiljke 2018'!$A$3:$CF$200,74,FALSE)</f>
        <v>0</v>
      </c>
      <c r="BX37" s="14">
        <f>VLOOKUP($A37,'Nagradna igra-posiljke 2018'!$A$3:$CF$200,75,FALSE)</f>
        <v>0</v>
      </c>
      <c r="BY37" s="14">
        <f>VLOOKUP($A37,'Nagradna igra-posiljke 2018'!$A$3:$CF$200,76,FALSE)</f>
        <v>0</v>
      </c>
      <c r="BZ37" s="14">
        <f>VLOOKUP($A37,'Nagradna igra-posiljke 2018'!$A$3:$CF$200,77,FALSE)</f>
        <v>0</v>
      </c>
      <c r="CA37" s="14">
        <f>VLOOKUP($A37,'Nagradna igra-posiljke 2018'!$A$3:$CF$200,78,FALSE)</f>
        <v>0</v>
      </c>
      <c r="CB37" s="14">
        <f>VLOOKUP($A37,'Nagradna igra-posiljke 2018'!$A$3:$CF$200,79,FALSE)</f>
        <v>0</v>
      </c>
      <c r="CC37" s="14">
        <f>VLOOKUP($A37,'Nagradna igra-posiljke 2018'!$A$3:$CF$200,80,FALSE)</f>
        <v>0</v>
      </c>
      <c r="CD37" s="14">
        <f>VLOOKUP($A37,'Nagradna igra-posiljke 2018'!$A$3:$CF$200,81,FALSE)</f>
        <v>0</v>
      </c>
      <c r="CE37" s="14">
        <f>VLOOKUP($A37,'Nagradna igra-posiljke 2018'!$A$3:$CF$200,82,FALSE)</f>
        <v>0</v>
      </c>
      <c r="CF37" s="14">
        <f>VLOOKUP($A37,'Nagradna igra-posiljke 2018'!$A$3:$CF$200,83,FALSE)</f>
        <v>0</v>
      </c>
      <c r="CG37" s="14">
        <f>VLOOKUP($A37,'Nagradna igra-posiljke 2018'!$A$3:$CF$200,84,FALSE)</f>
        <v>0</v>
      </c>
    </row>
    <row r="38" spans="1:85" s="5" customFormat="1" ht="13.5" customHeight="1">
      <c r="A38" s="50">
        <v>70289</v>
      </c>
      <c r="B38" s="14" t="s">
        <v>47</v>
      </c>
      <c r="C38" s="14" t="s">
        <v>206</v>
      </c>
      <c r="D38" s="42">
        <v>27228</v>
      </c>
      <c r="E38" s="42">
        <v>34263</v>
      </c>
      <c r="F38" s="46">
        <f>E38/E$1</f>
        <v>0.74328047378354345</v>
      </c>
      <c r="G38" s="47">
        <f>D38*F38</f>
        <v>20238.04074017832</v>
      </c>
      <c r="H38" s="46">
        <f>+J38/D38</f>
        <v>5.9229469663581611</v>
      </c>
      <c r="I38" s="49">
        <f>+H38/F38</f>
        <v>7.9686567524213334</v>
      </c>
      <c r="J38" s="44">
        <f>10*K38</f>
        <v>161270</v>
      </c>
      <c r="K38" s="44">
        <f>+SUM(L38:CG38)</f>
        <v>16127</v>
      </c>
      <c r="L38" s="31">
        <f>VLOOKUP(A38,'Nagradna igra-posiljke 2018'!$A$3:$W$200,11,FALSE)</f>
        <v>0</v>
      </c>
      <c r="M38" s="31">
        <f>VLOOKUP(A38,'Nagradna igra-posiljke 2018'!$A$3:$W$200,12,FALSE)</f>
        <v>0</v>
      </c>
      <c r="N38" s="31">
        <f>VLOOKUP(A38,'Nagradna igra-posiljke 2018'!$A$3:$W$200,13,FALSE)</f>
        <v>0</v>
      </c>
      <c r="O38" s="31">
        <f>VLOOKUP(A38,'Nagradna igra-posiljke 2018'!$A$3:$W$200,14,FALSE)</f>
        <v>0</v>
      </c>
      <c r="P38" s="31">
        <f>VLOOKUP(A38,'Nagradna igra-posiljke 2018'!$A$3:$W$200,15,FALSE)</f>
        <v>8</v>
      </c>
      <c r="Q38" s="31">
        <f>VLOOKUP(A38,'Nagradna igra-posiljke 2018'!$A$3:$W$200,16,FALSE)</f>
        <v>18</v>
      </c>
      <c r="R38" s="31">
        <f>VLOOKUP(A38,'Nagradna igra-posiljke 2018'!$A$3:$W$200,17,FALSE)</f>
        <v>45</v>
      </c>
      <c r="S38" s="31">
        <f>VLOOKUP(A38,'Nagradna igra-posiljke 2018'!$A$3:$W$200,18,FALSE)</f>
        <v>6</v>
      </c>
      <c r="T38" s="31">
        <f>VLOOKUP(A38,'Nagradna igra-posiljke 2018'!$A$3:$W$200,19,FALSE)</f>
        <v>39</v>
      </c>
      <c r="U38" s="31">
        <f>VLOOKUP(A38,'Nagradna igra-posiljke 2018'!$A$3:$W$200,20,FALSE)</f>
        <v>102</v>
      </c>
      <c r="V38" s="31">
        <f>VLOOKUP(A38,'Nagradna igra-posiljke 2018'!$A$3:$W$200,21,FALSE)</f>
        <v>145</v>
      </c>
      <c r="W38" s="31">
        <f>VLOOKUP(A38,'Nagradna igra-posiljke 2018'!$A$3:$W$200,22,FALSE)</f>
        <v>113</v>
      </c>
      <c r="X38" s="31">
        <f>VLOOKUP(A38,'Nagradna igra-posiljke 2018'!$A$3:$W$200,23,FALSE)</f>
        <v>123</v>
      </c>
      <c r="Y38" s="31">
        <f>VLOOKUP(A38,'Nagradna igra-posiljke 2018'!$A$3:$CF$200,24,FALSE)</f>
        <v>297</v>
      </c>
      <c r="Z38" s="31">
        <f>VLOOKUP(A38,'Nagradna igra-posiljke 2018'!$A$3:$CF$200,25,FALSE)</f>
        <v>391</v>
      </c>
      <c r="AA38" s="31">
        <f>VLOOKUP(A38,'Nagradna igra-posiljke 2018'!$A$3:$CF$200,26,FALSE)</f>
        <v>311</v>
      </c>
      <c r="AB38" s="31">
        <f>VLOOKUP(A38,'Nagradna igra-posiljke 2018'!$A$3:$CF$200,27,FALSE)</f>
        <v>400</v>
      </c>
      <c r="AC38" s="31">
        <f>VLOOKUP(A38,'Nagradna igra-posiljke 2018'!$A$3:$CF$200,28,FALSE)</f>
        <v>482</v>
      </c>
      <c r="AD38" s="31">
        <f>VLOOKUP(A38,'Nagradna igra-posiljke 2018'!$A$3:$CF$200,29,FALSE)</f>
        <v>155</v>
      </c>
      <c r="AE38" s="31">
        <f>VLOOKUP(A38,'Nagradna igra-posiljke 2018'!$A$3:$CF$200,30,FALSE)</f>
        <v>736</v>
      </c>
      <c r="AF38" s="31">
        <f>VLOOKUP(A38,'Nagradna igra-posiljke 2018'!$A$3:$CF$200,31,FALSE)</f>
        <v>859</v>
      </c>
      <c r="AG38" s="31">
        <f>VLOOKUP($A38,'Nagradna igra-posiljke 2018'!$A$3:$CF$200,32,FALSE)</f>
        <v>744</v>
      </c>
      <c r="AH38" s="14">
        <f>VLOOKUP($A38,'Nagradna igra-posiljke 2018'!$A$3:$CF$200,33,FALSE)</f>
        <v>693</v>
      </c>
      <c r="AI38" s="14">
        <f>VLOOKUP($A38,'Nagradna igra-posiljke 2018'!$A$3:$CF$200,34,FALSE)</f>
        <v>464</v>
      </c>
      <c r="AJ38" s="14">
        <f>VLOOKUP($A38,'Nagradna igra-posiljke 2018'!$A$3:$CF$200,35,FALSE)</f>
        <v>86</v>
      </c>
      <c r="AK38" s="14">
        <f>VLOOKUP($A38,'Nagradna igra-posiljke 2018'!$A$3:$CF$200,36,FALSE)</f>
        <v>354</v>
      </c>
      <c r="AL38" s="14">
        <f>VLOOKUP($A38,'Nagradna igra-posiljke 2018'!$A$3:$CF$200,37,FALSE)</f>
        <v>544</v>
      </c>
      <c r="AM38" s="45">
        <f>VLOOKUP($A38,'Nagradna igra-posiljke 2018'!$A$3:$CF$200,38,FALSE)</f>
        <v>604</v>
      </c>
      <c r="AN38" s="45">
        <f>VLOOKUP($A38,'Nagradna igra-posiljke 2018'!$A$3:$CF$200,39,FALSE)</f>
        <v>720</v>
      </c>
      <c r="AO38" s="14">
        <f>VLOOKUP($A38,'Nagradna igra-posiljke 2018'!$A$3:$CF$200,40,FALSE)</f>
        <v>563</v>
      </c>
      <c r="AP38" s="14">
        <f>VLOOKUP($A38,'Nagradna igra-posiljke 2018'!$A$3:$CF$200,41,FALSE)</f>
        <v>128</v>
      </c>
      <c r="AQ38" s="14">
        <f>VLOOKUP($A38,'Nagradna igra-posiljke 2018'!$A$3:$CF$200,42,FALSE)</f>
        <v>525</v>
      </c>
      <c r="AR38" s="14">
        <f>VLOOKUP($A38,'Nagradna igra-posiljke 2018'!$A$3:$CF$200,43,FALSE)</f>
        <v>488</v>
      </c>
      <c r="AS38" s="14">
        <f>VLOOKUP($A38,'Nagradna igra-posiljke 2018'!$A$3:$CF$200,44,FALSE)</f>
        <v>654</v>
      </c>
      <c r="AT38" s="14">
        <f>VLOOKUP($A38,'Nagradna igra-posiljke 2018'!$A$3:$CF$200,45,FALSE)</f>
        <v>869</v>
      </c>
      <c r="AU38" s="14">
        <f>VLOOKUP($A38,'Nagradna igra-posiljke 2018'!$A$3:$CF$200,46,FALSE)</f>
        <v>745</v>
      </c>
      <c r="AV38" s="14">
        <f>VLOOKUP($A38,'Nagradna igra-posiljke 2018'!$A$3:$CF$200,47,FALSE)</f>
        <v>95</v>
      </c>
      <c r="AW38" s="14">
        <f>VLOOKUP($A38,'Nagradna igra-posiljke 2018'!$A$3:$CF$200,48,FALSE)</f>
        <v>412</v>
      </c>
      <c r="AX38" s="14">
        <f>VLOOKUP($A38,'Nagradna igra-posiljke 2018'!$A$3:$CF$200,49,FALSE)</f>
        <v>588</v>
      </c>
      <c r="AY38" s="14">
        <f>VLOOKUP($A38,'Nagradna igra-posiljke 2018'!$A$3:$CF$200,50,FALSE)</f>
        <v>815</v>
      </c>
      <c r="AZ38" s="14">
        <f>VLOOKUP($A38,'Nagradna igra-posiljke 2018'!$A$3:$CF$200,51,FALSE)</f>
        <v>871</v>
      </c>
      <c r="BA38" s="14">
        <f>VLOOKUP($A38,'Nagradna igra-posiljke 2018'!$A$3:$CF$200,52,FALSE)</f>
        <v>561</v>
      </c>
      <c r="BB38" s="14">
        <f>VLOOKUP($A38,'Nagradna igra-posiljke 2018'!$A$3:$CF$200,53,FALSE)</f>
        <v>108</v>
      </c>
      <c r="BC38" s="14">
        <f>VLOOKUP($A38,'Nagradna igra-posiljke 2018'!$A$3:$CF$200,54,FALSE)</f>
        <v>266</v>
      </c>
      <c r="BD38" s="14">
        <f>VLOOKUP($A38,'Nagradna igra-posiljke 2018'!$A$3:$CF$200,55,FALSE)</f>
        <v>0</v>
      </c>
      <c r="BE38" s="14">
        <f>VLOOKUP($A38,'Nagradna igra-posiljke 2018'!$A$3:$CF$200,56,FALSE)</f>
        <v>0</v>
      </c>
      <c r="BF38" s="14">
        <f>VLOOKUP($A38,'Nagradna igra-posiljke 2018'!$A$3:$CF$200,57,FALSE)</f>
        <v>0</v>
      </c>
      <c r="BG38" s="14">
        <f>VLOOKUP($A38,'Nagradna igra-posiljke 2018'!$A$3:$CF$200,58,FALSE)</f>
        <v>0</v>
      </c>
      <c r="BH38" s="14">
        <f>VLOOKUP($A38,'Nagradna igra-posiljke 2018'!$A$3:$CF$200,59,FALSE)</f>
        <v>0</v>
      </c>
      <c r="BI38" s="14">
        <f>VLOOKUP($A38,'Nagradna igra-posiljke 2018'!$A$3:$CF$200,60,FALSE)</f>
        <v>0</v>
      </c>
      <c r="BJ38" s="14">
        <f>VLOOKUP($A38,'Nagradna igra-posiljke 2018'!$A$3:$CF$200,61,FALSE)</f>
        <v>0</v>
      </c>
      <c r="BK38" s="14">
        <f>VLOOKUP($A38,'Nagradna igra-posiljke 2018'!$A$3:$CF$200,62,FALSE)</f>
        <v>0</v>
      </c>
      <c r="BL38" s="14">
        <f>VLOOKUP($A38,'Nagradna igra-posiljke 2018'!$A$3:$CF$200,63,FALSE)</f>
        <v>0</v>
      </c>
      <c r="BM38" s="14">
        <f>VLOOKUP($A38,'Nagradna igra-posiljke 2018'!$A$3:$CF$200,64,FALSE)</f>
        <v>0</v>
      </c>
      <c r="BN38" s="14">
        <f>VLOOKUP($A38,'Nagradna igra-posiljke 2018'!$A$3:$CF$200,65,FALSE)</f>
        <v>0</v>
      </c>
      <c r="BO38" s="14">
        <f>VLOOKUP($A38,'Nagradna igra-posiljke 2018'!$A$3:$CF$200,66,FALSE)</f>
        <v>0</v>
      </c>
      <c r="BP38" s="14">
        <f>VLOOKUP($A38,'Nagradna igra-posiljke 2018'!$A$3:$CF$200,67,FALSE)</f>
        <v>0</v>
      </c>
      <c r="BQ38" s="14">
        <f>VLOOKUP($A38,'Nagradna igra-posiljke 2018'!$A$3:$CF$200,68,FALSE)</f>
        <v>0</v>
      </c>
      <c r="BR38" s="14">
        <f>VLOOKUP($A38,'Nagradna igra-posiljke 2018'!$A$3:$CF$200,69,FALSE)</f>
        <v>0</v>
      </c>
      <c r="BS38" s="14">
        <f>VLOOKUP($A38,'Nagradna igra-posiljke 2018'!$A$3:$CF$200,70,FALSE)</f>
        <v>0</v>
      </c>
      <c r="BT38" s="14">
        <f>VLOOKUP($A38,'Nagradna igra-posiljke 2018'!$A$3:$CF$200,71,FALSE)</f>
        <v>0</v>
      </c>
      <c r="BU38" s="14">
        <f>VLOOKUP($A38,'Nagradna igra-posiljke 2018'!$A$3:$CF$200,72,FALSE)</f>
        <v>0</v>
      </c>
      <c r="BV38" s="14">
        <f>VLOOKUP($A38,'Nagradna igra-posiljke 2018'!$A$3:$CF$200,73,FALSE)</f>
        <v>0</v>
      </c>
      <c r="BW38" s="14">
        <f>VLOOKUP($A38,'Nagradna igra-posiljke 2018'!$A$3:$CF$200,74,FALSE)</f>
        <v>0</v>
      </c>
      <c r="BX38" s="14">
        <f>VLOOKUP($A38,'Nagradna igra-posiljke 2018'!$A$3:$CF$200,75,FALSE)</f>
        <v>0</v>
      </c>
      <c r="BY38" s="14">
        <f>VLOOKUP($A38,'Nagradna igra-posiljke 2018'!$A$3:$CF$200,76,FALSE)</f>
        <v>0</v>
      </c>
      <c r="BZ38" s="14">
        <f>VLOOKUP($A38,'Nagradna igra-posiljke 2018'!$A$3:$CF$200,77,FALSE)</f>
        <v>0</v>
      </c>
      <c r="CA38" s="14">
        <f>VLOOKUP($A38,'Nagradna igra-posiljke 2018'!$A$3:$CF$200,78,FALSE)</f>
        <v>0</v>
      </c>
      <c r="CB38" s="14">
        <f>VLOOKUP($A38,'Nagradna igra-posiljke 2018'!$A$3:$CF$200,79,FALSE)</f>
        <v>0</v>
      </c>
      <c r="CC38" s="14">
        <f>VLOOKUP($A38,'Nagradna igra-posiljke 2018'!$A$3:$CF$200,80,FALSE)</f>
        <v>0</v>
      </c>
      <c r="CD38" s="14">
        <f>VLOOKUP($A38,'Nagradna igra-posiljke 2018'!$A$3:$CF$200,81,FALSE)</f>
        <v>0</v>
      </c>
      <c r="CE38" s="14">
        <f>VLOOKUP($A38,'Nagradna igra-posiljke 2018'!$A$3:$CF$200,82,FALSE)</f>
        <v>0</v>
      </c>
      <c r="CF38" s="14">
        <f>VLOOKUP($A38,'Nagradna igra-posiljke 2018'!$A$3:$CF$200,83,FALSE)</f>
        <v>0</v>
      </c>
      <c r="CG38" s="14">
        <f>VLOOKUP($A38,'Nagradna igra-posiljke 2018'!$A$3:$CF$200,84,FALSE)</f>
        <v>0</v>
      </c>
    </row>
    <row r="39" spans="1:85" s="1" customFormat="1" ht="15">
      <c r="A39" s="50">
        <v>70386</v>
      </c>
      <c r="B39" s="14" t="s">
        <v>98</v>
      </c>
      <c r="C39" s="14" t="s">
        <v>206</v>
      </c>
      <c r="D39" s="42">
        <v>38846</v>
      </c>
      <c r="E39" s="42">
        <v>37607</v>
      </c>
      <c r="F39" s="46">
        <f>E39/E$1</f>
        <v>0.81582315551988194</v>
      </c>
      <c r="G39" s="47">
        <f>D39*F39</f>
        <v>31691.466299325333</v>
      </c>
      <c r="H39" s="46">
        <f>+J39/D39</f>
        <v>6.4539463522627809</v>
      </c>
      <c r="I39" s="49">
        <f>+H39/F39</f>
        <v>7.9109624538053405</v>
      </c>
      <c r="J39" s="44">
        <f>10*K39</f>
        <v>250710</v>
      </c>
      <c r="K39" s="44">
        <f>+SUM(L39:CG39)</f>
        <v>25071</v>
      </c>
      <c r="L39" s="31">
        <f>VLOOKUP(A39,'Nagradna igra-posiljke 2018'!$A$3:$W$200,11,FALSE)</f>
        <v>0</v>
      </c>
      <c r="M39" s="31">
        <f>VLOOKUP(A39,'Nagradna igra-posiljke 2018'!$A$3:$W$200,12,FALSE)</f>
        <v>0</v>
      </c>
      <c r="N39" s="31">
        <f>VLOOKUP(A39,'Nagradna igra-posiljke 2018'!$A$3:$W$200,13,FALSE)</f>
        <v>2</v>
      </c>
      <c r="O39" s="31">
        <f>VLOOKUP(A39,'Nagradna igra-posiljke 2018'!$A$3:$W$200,14,FALSE)</f>
        <v>6</v>
      </c>
      <c r="P39" s="31">
        <f>VLOOKUP(A39,'Nagradna igra-posiljke 2018'!$A$3:$W$200,15,FALSE)</f>
        <v>8</v>
      </c>
      <c r="Q39" s="31">
        <f>VLOOKUP(A39,'Nagradna igra-posiljke 2018'!$A$3:$W$200,16,FALSE)</f>
        <v>5</v>
      </c>
      <c r="R39" s="31">
        <f>VLOOKUP(A39,'Nagradna igra-posiljke 2018'!$A$3:$W$200,17,FALSE)</f>
        <v>57</v>
      </c>
      <c r="S39" s="31">
        <f>VLOOKUP(A39,'Nagradna igra-posiljke 2018'!$A$3:$W$200,18,FALSE)</f>
        <v>41</v>
      </c>
      <c r="T39" s="31">
        <f>VLOOKUP(A39,'Nagradna igra-posiljke 2018'!$A$3:$W$200,19,FALSE)</f>
        <v>18</v>
      </c>
      <c r="U39" s="31">
        <f>VLOOKUP(A39,'Nagradna igra-posiljke 2018'!$A$3:$W$200,20,FALSE)</f>
        <v>117</v>
      </c>
      <c r="V39" s="31">
        <f>VLOOKUP(A39,'Nagradna igra-posiljke 2018'!$A$3:$W$200,21,FALSE)</f>
        <v>134</v>
      </c>
      <c r="W39" s="31">
        <f>VLOOKUP(A39,'Nagradna igra-posiljke 2018'!$A$3:$W$200,22,FALSE)</f>
        <v>194</v>
      </c>
      <c r="X39" s="31">
        <f>VLOOKUP(A39,'Nagradna igra-posiljke 2018'!$A$3:$W$200,23,FALSE)</f>
        <v>95</v>
      </c>
      <c r="Y39" s="31">
        <f>VLOOKUP(A39,'Nagradna igra-posiljke 2018'!$A$3:$CF$200,24,FALSE)</f>
        <v>626</v>
      </c>
      <c r="Z39" s="31">
        <f>VLOOKUP(A39,'Nagradna igra-posiljke 2018'!$A$3:$CF$200,25,FALSE)</f>
        <v>505</v>
      </c>
      <c r="AA39" s="31">
        <f>VLOOKUP(A39,'Nagradna igra-posiljke 2018'!$A$3:$CF$200,26,FALSE)</f>
        <v>552</v>
      </c>
      <c r="AB39" s="31">
        <f>VLOOKUP(A39,'Nagradna igra-posiljke 2018'!$A$3:$CF$200,27,FALSE)</f>
        <v>431</v>
      </c>
      <c r="AC39" s="31">
        <f>VLOOKUP(A39,'Nagradna igra-posiljke 2018'!$A$3:$CF$200,28,FALSE)</f>
        <v>635</v>
      </c>
      <c r="AD39" s="31">
        <f>VLOOKUP(A39,'Nagradna igra-posiljke 2018'!$A$3:$CF$200,29,FALSE)</f>
        <v>235</v>
      </c>
      <c r="AE39" s="31">
        <f>VLOOKUP(A39,'Nagradna igra-posiljke 2018'!$A$3:$CF$200,30,FALSE)</f>
        <v>1034</v>
      </c>
      <c r="AF39" s="31">
        <f>VLOOKUP(A39,'Nagradna igra-posiljke 2018'!$A$3:$CF$200,31,FALSE)</f>
        <v>1036</v>
      </c>
      <c r="AG39" s="31">
        <f>VLOOKUP($A39,'Nagradna igra-posiljke 2018'!$A$3:$CF$200,32,FALSE)</f>
        <v>1331</v>
      </c>
      <c r="AH39" s="14">
        <f>VLOOKUP($A39,'Nagradna igra-posiljke 2018'!$A$3:$CF$200,33,FALSE)</f>
        <v>949</v>
      </c>
      <c r="AI39" s="14">
        <f>VLOOKUP($A39,'Nagradna igra-posiljke 2018'!$A$3:$CF$200,34,FALSE)</f>
        <v>702</v>
      </c>
      <c r="AJ39" s="14">
        <f>VLOOKUP($A39,'Nagradna igra-posiljke 2018'!$A$3:$CF$200,35,FALSE)</f>
        <v>113</v>
      </c>
      <c r="AK39" s="14">
        <f>VLOOKUP($A39,'Nagradna igra-posiljke 2018'!$A$3:$CF$200,36,FALSE)</f>
        <v>633</v>
      </c>
      <c r="AL39" s="14">
        <f>VLOOKUP($A39,'Nagradna igra-posiljke 2018'!$A$3:$CF$200,37,FALSE)</f>
        <v>837</v>
      </c>
      <c r="AM39" s="45">
        <f>VLOOKUP($A39,'Nagradna igra-posiljke 2018'!$A$3:$CF$200,38,FALSE)</f>
        <v>961</v>
      </c>
      <c r="AN39" s="45">
        <f>VLOOKUP($A39,'Nagradna igra-posiljke 2018'!$A$3:$CF$200,39,FALSE)</f>
        <v>1078</v>
      </c>
      <c r="AO39" s="14">
        <f>VLOOKUP($A39,'Nagradna igra-posiljke 2018'!$A$3:$CF$200,40,FALSE)</f>
        <v>909</v>
      </c>
      <c r="AP39" s="14">
        <f>VLOOKUP($A39,'Nagradna igra-posiljke 2018'!$A$3:$CF$200,41,FALSE)</f>
        <v>201</v>
      </c>
      <c r="AQ39" s="14">
        <f>VLOOKUP($A39,'Nagradna igra-posiljke 2018'!$A$3:$CF$200,42,FALSE)</f>
        <v>835</v>
      </c>
      <c r="AR39" s="14">
        <f>VLOOKUP($A39,'Nagradna igra-posiljke 2018'!$A$3:$CF$200,43,FALSE)</f>
        <v>1048</v>
      </c>
      <c r="AS39" s="14">
        <f>VLOOKUP($A39,'Nagradna igra-posiljke 2018'!$A$3:$CF$200,44,FALSE)</f>
        <v>1370</v>
      </c>
      <c r="AT39" s="14">
        <f>VLOOKUP($A39,'Nagradna igra-posiljke 2018'!$A$3:$CF$200,45,FALSE)</f>
        <v>1311</v>
      </c>
      <c r="AU39" s="14">
        <f>VLOOKUP($A39,'Nagradna igra-posiljke 2018'!$A$3:$CF$200,46,FALSE)</f>
        <v>1091</v>
      </c>
      <c r="AV39" s="14">
        <f>VLOOKUP($A39,'Nagradna igra-posiljke 2018'!$A$3:$CF$200,47,FALSE)</f>
        <v>111</v>
      </c>
      <c r="AW39" s="14">
        <f>VLOOKUP($A39,'Nagradna igra-posiljke 2018'!$A$3:$CF$200,48,FALSE)</f>
        <v>741</v>
      </c>
      <c r="AX39" s="14">
        <f>VLOOKUP($A39,'Nagradna igra-posiljke 2018'!$A$3:$CF$200,49,FALSE)</f>
        <v>996</v>
      </c>
      <c r="AY39" s="14">
        <f>VLOOKUP($A39,'Nagradna igra-posiljke 2018'!$A$3:$CF$200,50,FALSE)</f>
        <v>1267</v>
      </c>
      <c r="AZ39" s="14">
        <f>VLOOKUP($A39,'Nagradna igra-posiljke 2018'!$A$3:$CF$200,51,FALSE)</f>
        <v>1346</v>
      </c>
      <c r="BA39" s="14">
        <f>VLOOKUP($A39,'Nagradna igra-posiljke 2018'!$A$3:$CF$200,52,FALSE)</f>
        <v>889</v>
      </c>
      <c r="BB39" s="14">
        <f>VLOOKUP($A39,'Nagradna igra-posiljke 2018'!$A$3:$CF$200,53,FALSE)</f>
        <v>110</v>
      </c>
      <c r="BC39" s="14">
        <f>VLOOKUP($A39,'Nagradna igra-posiljke 2018'!$A$3:$CF$200,54,FALSE)</f>
        <v>511</v>
      </c>
      <c r="BD39" s="14">
        <f>VLOOKUP($A39,'Nagradna igra-posiljke 2018'!$A$3:$CF$200,55,FALSE)</f>
        <v>0</v>
      </c>
      <c r="BE39" s="14">
        <f>VLOOKUP($A39,'Nagradna igra-posiljke 2018'!$A$3:$CF$200,56,FALSE)</f>
        <v>0</v>
      </c>
      <c r="BF39" s="14">
        <f>VLOOKUP($A39,'Nagradna igra-posiljke 2018'!$A$3:$CF$200,57,FALSE)</f>
        <v>0</v>
      </c>
      <c r="BG39" s="14">
        <f>VLOOKUP($A39,'Nagradna igra-posiljke 2018'!$A$3:$CF$200,58,FALSE)</f>
        <v>0</v>
      </c>
      <c r="BH39" s="14">
        <f>VLOOKUP($A39,'Nagradna igra-posiljke 2018'!$A$3:$CF$200,59,FALSE)</f>
        <v>0</v>
      </c>
      <c r="BI39" s="14">
        <f>VLOOKUP($A39,'Nagradna igra-posiljke 2018'!$A$3:$CF$200,60,FALSE)</f>
        <v>0</v>
      </c>
      <c r="BJ39" s="14">
        <f>VLOOKUP($A39,'Nagradna igra-posiljke 2018'!$A$3:$CF$200,61,FALSE)</f>
        <v>0</v>
      </c>
      <c r="BK39" s="14">
        <f>VLOOKUP($A39,'Nagradna igra-posiljke 2018'!$A$3:$CF$200,62,FALSE)</f>
        <v>0</v>
      </c>
      <c r="BL39" s="14">
        <f>VLOOKUP($A39,'Nagradna igra-posiljke 2018'!$A$3:$CF$200,63,FALSE)</f>
        <v>0</v>
      </c>
      <c r="BM39" s="14">
        <f>VLOOKUP($A39,'Nagradna igra-posiljke 2018'!$A$3:$CF$200,64,FALSE)</f>
        <v>0</v>
      </c>
      <c r="BN39" s="14">
        <f>VLOOKUP($A39,'Nagradna igra-posiljke 2018'!$A$3:$CF$200,65,FALSE)</f>
        <v>0</v>
      </c>
      <c r="BO39" s="14">
        <f>VLOOKUP($A39,'Nagradna igra-posiljke 2018'!$A$3:$CF$200,66,FALSE)</f>
        <v>0</v>
      </c>
      <c r="BP39" s="14">
        <f>VLOOKUP($A39,'Nagradna igra-posiljke 2018'!$A$3:$CF$200,67,FALSE)</f>
        <v>0</v>
      </c>
      <c r="BQ39" s="14">
        <f>VLOOKUP($A39,'Nagradna igra-posiljke 2018'!$A$3:$CF$200,68,FALSE)</f>
        <v>0</v>
      </c>
      <c r="BR39" s="14">
        <f>VLOOKUP($A39,'Nagradna igra-posiljke 2018'!$A$3:$CF$200,69,FALSE)</f>
        <v>0</v>
      </c>
      <c r="BS39" s="14">
        <f>VLOOKUP($A39,'Nagradna igra-posiljke 2018'!$A$3:$CF$200,70,FALSE)</f>
        <v>0</v>
      </c>
      <c r="BT39" s="14">
        <f>VLOOKUP($A39,'Nagradna igra-posiljke 2018'!$A$3:$CF$200,71,FALSE)</f>
        <v>0</v>
      </c>
      <c r="BU39" s="14">
        <f>VLOOKUP($A39,'Nagradna igra-posiljke 2018'!$A$3:$CF$200,72,FALSE)</f>
        <v>0</v>
      </c>
      <c r="BV39" s="14">
        <f>VLOOKUP($A39,'Nagradna igra-posiljke 2018'!$A$3:$CF$200,73,FALSE)</f>
        <v>0</v>
      </c>
      <c r="BW39" s="14">
        <f>VLOOKUP($A39,'Nagradna igra-posiljke 2018'!$A$3:$CF$200,74,FALSE)</f>
        <v>0</v>
      </c>
      <c r="BX39" s="14">
        <f>VLOOKUP($A39,'Nagradna igra-posiljke 2018'!$A$3:$CF$200,75,FALSE)</f>
        <v>0</v>
      </c>
      <c r="BY39" s="14">
        <f>VLOOKUP($A39,'Nagradna igra-posiljke 2018'!$A$3:$CF$200,76,FALSE)</f>
        <v>0</v>
      </c>
      <c r="BZ39" s="14">
        <f>VLOOKUP($A39,'Nagradna igra-posiljke 2018'!$A$3:$CF$200,77,FALSE)</f>
        <v>0</v>
      </c>
      <c r="CA39" s="14">
        <f>VLOOKUP($A39,'Nagradna igra-posiljke 2018'!$A$3:$CF$200,78,FALSE)</f>
        <v>0</v>
      </c>
      <c r="CB39" s="14">
        <f>VLOOKUP($A39,'Nagradna igra-posiljke 2018'!$A$3:$CF$200,79,FALSE)</f>
        <v>0</v>
      </c>
      <c r="CC39" s="14">
        <f>VLOOKUP($A39,'Nagradna igra-posiljke 2018'!$A$3:$CF$200,80,FALSE)</f>
        <v>0</v>
      </c>
      <c r="CD39" s="14">
        <f>VLOOKUP($A39,'Nagradna igra-posiljke 2018'!$A$3:$CF$200,81,FALSE)</f>
        <v>0</v>
      </c>
      <c r="CE39" s="14">
        <f>VLOOKUP($A39,'Nagradna igra-posiljke 2018'!$A$3:$CF$200,82,FALSE)</f>
        <v>0</v>
      </c>
      <c r="CF39" s="14">
        <f>VLOOKUP($A39,'Nagradna igra-posiljke 2018'!$A$3:$CF$200,83,FALSE)</f>
        <v>0</v>
      </c>
      <c r="CG39" s="14">
        <f>VLOOKUP($A39,'Nagradna igra-posiljke 2018'!$A$3:$CF$200,84,FALSE)</f>
        <v>0</v>
      </c>
    </row>
    <row r="40" spans="1:85" s="1" customFormat="1" ht="13.5" customHeight="1">
      <c r="A40" s="50">
        <v>71021</v>
      </c>
      <c r="B40" s="14" t="s">
        <v>65</v>
      </c>
      <c r="C40" s="14" t="s">
        <v>206</v>
      </c>
      <c r="D40" s="42">
        <v>23276</v>
      </c>
      <c r="E40" s="42">
        <v>34975</v>
      </c>
      <c r="F40" s="46">
        <f>E40/E$1</f>
        <v>0.75872616439247675</v>
      </c>
      <c r="G40" s="47">
        <f>D40*F40</f>
        <v>17660.11020239929</v>
      </c>
      <c r="H40" s="46">
        <f>+J40/D40</f>
        <v>5.9670905653892419</v>
      </c>
      <c r="I40" s="49">
        <f>+H40/F40</f>
        <v>7.864616834674707</v>
      </c>
      <c r="J40" s="44">
        <f>10*K40</f>
        <v>138890</v>
      </c>
      <c r="K40" s="44">
        <f>+SUM(L40:CG40)</f>
        <v>13889</v>
      </c>
      <c r="L40" s="31">
        <f>VLOOKUP(A40,'Nagradna igra-posiljke 2018'!$A$3:$W$200,11,FALSE)</f>
        <v>0</v>
      </c>
      <c r="M40" s="31">
        <f>VLOOKUP(A40,'Nagradna igra-posiljke 2018'!$A$3:$W$200,12,FALSE)</f>
        <v>0</v>
      </c>
      <c r="N40" s="31">
        <f>VLOOKUP(A40,'Nagradna igra-posiljke 2018'!$A$3:$W$200,13,FALSE)</f>
        <v>0</v>
      </c>
      <c r="O40" s="31">
        <f>VLOOKUP(A40,'Nagradna igra-posiljke 2018'!$A$3:$W$200,14,FALSE)</f>
        <v>1</v>
      </c>
      <c r="P40" s="31">
        <f>VLOOKUP(A40,'Nagradna igra-posiljke 2018'!$A$3:$W$200,15,FALSE)</f>
        <v>0</v>
      </c>
      <c r="Q40" s="31">
        <f>VLOOKUP(A40,'Nagradna igra-posiljke 2018'!$A$3:$W$200,16,FALSE)</f>
        <v>58</v>
      </c>
      <c r="R40" s="31">
        <f>VLOOKUP(A40,'Nagradna igra-posiljke 2018'!$A$3:$W$200,17,FALSE)</f>
        <v>32</v>
      </c>
      <c r="S40" s="31">
        <f>VLOOKUP(A40,'Nagradna igra-posiljke 2018'!$A$3:$W$200,18,FALSE)</f>
        <v>0</v>
      </c>
      <c r="T40" s="31">
        <f>VLOOKUP(A40,'Nagradna igra-posiljke 2018'!$A$3:$W$200,19,FALSE)</f>
        <v>37</v>
      </c>
      <c r="U40" s="31">
        <f>VLOOKUP(A40,'Nagradna igra-posiljke 2018'!$A$3:$W$200,20,FALSE)</f>
        <v>115</v>
      </c>
      <c r="V40" s="31">
        <f>VLOOKUP(A40,'Nagradna igra-posiljke 2018'!$A$3:$W$200,21,FALSE)</f>
        <v>12</v>
      </c>
      <c r="W40" s="31">
        <f>VLOOKUP(A40,'Nagradna igra-posiljke 2018'!$A$3:$W$200,22,FALSE)</f>
        <v>164</v>
      </c>
      <c r="X40" s="31">
        <f>VLOOKUP(A40,'Nagradna igra-posiljke 2018'!$A$3:$W$200,23,FALSE)</f>
        <v>91</v>
      </c>
      <c r="Y40" s="31">
        <f>VLOOKUP(A40,'Nagradna igra-posiljke 2018'!$A$3:$CF$200,24,FALSE)</f>
        <v>273</v>
      </c>
      <c r="Z40" s="31">
        <f>VLOOKUP(A40,'Nagradna igra-posiljke 2018'!$A$3:$CF$200,25,FALSE)</f>
        <v>240</v>
      </c>
      <c r="AA40" s="31">
        <f>VLOOKUP(A40,'Nagradna igra-posiljke 2018'!$A$3:$CF$200,26,FALSE)</f>
        <v>219</v>
      </c>
      <c r="AB40" s="31">
        <f>VLOOKUP(A40,'Nagradna igra-posiljke 2018'!$A$3:$CF$200,27,FALSE)</f>
        <v>281</v>
      </c>
      <c r="AC40" s="31">
        <f>VLOOKUP(A40,'Nagradna igra-posiljke 2018'!$A$3:$CF$200,28,FALSE)</f>
        <v>271</v>
      </c>
      <c r="AD40" s="31">
        <f>VLOOKUP(A40,'Nagradna igra-posiljke 2018'!$A$3:$CF$200,29,FALSE)</f>
        <v>190</v>
      </c>
      <c r="AE40" s="31">
        <f>VLOOKUP(A40,'Nagradna igra-posiljke 2018'!$A$3:$CF$200,30,FALSE)</f>
        <v>518</v>
      </c>
      <c r="AF40" s="31">
        <f>VLOOKUP(A40,'Nagradna igra-posiljke 2018'!$A$3:$CF$200,31,FALSE)</f>
        <v>663</v>
      </c>
      <c r="AG40" s="31">
        <f>VLOOKUP($A40,'Nagradna igra-posiljke 2018'!$A$3:$CF$200,32,FALSE)</f>
        <v>683</v>
      </c>
      <c r="AH40" s="14">
        <f>VLOOKUP($A40,'Nagradna igra-posiljke 2018'!$A$3:$CF$200,33,FALSE)</f>
        <v>556</v>
      </c>
      <c r="AI40" s="14">
        <f>VLOOKUP($A40,'Nagradna igra-posiljke 2018'!$A$3:$CF$200,34,FALSE)</f>
        <v>463</v>
      </c>
      <c r="AJ40" s="14">
        <f>VLOOKUP($A40,'Nagradna igra-posiljke 2018'!$A$3:$CF$200,35,FALSE)</f>
        <v>97</v>
      </c>
      <c r="AK40" s="14">
        <f>VLOOKUP($A40,'Nagradna igra-posiljke 2018'!$A$3:$CF$200,36,FALSE)</f>
        <v>249</v>
      </c>
      <c r="AL40" s="14">
        <f>VLOOKUP($A40,'Nagradna igra-posiljke 2018'!$A$3:$CF$200,37,FALSE)</f>
        <v>394</v>
      </c>
      <c r="AM40" s="45">
        <f>VLOOKUP($A40,'Nagradna igra-posiljke 2018'!$A$3:$CF$200,38,FALSE)</f>
        <v>395</v>
      </c>
      <c r="AN40" s="45">
        <f>VLOOKUP($A40,'Nagradna igra-posiljke 2018'!$A$3:$CF$200,39,FALSE)</f>
        <v>482</v>
      </c>
      <c r="AO40" s="14">
        <f>VLOOKUP($A40,'Nagradna igra-posiljke 2018'!$A$3:$CF$200,40,FALSE)</f>
        <v>437</v>
      </c>
      <c r="AP40" s="14">
        <f>VLOOKUP($A40,'Nagradna igra-posiljke 2018'!$A$3:$CF$200,41,FALSE)</f>
        <v>113</v>
      </c>
      <c r="AQ40" s="14">
        <f>VLOOKUP($A40,'Nagradna igra-posiljke 2018'!$A$3:$CF$200,42,FALSE)</f>
        <v>429</v>
      </c>
      <c r="AR40" s="14">
        <f>VLOOKUP($A40,'Nagradna igra-posiljke 2018'!$A$3:$CF$200,43,FALSE)</f>
        <v>472</v>
      </c>
      <c r="AS40" s="14">
        <f>VLOOKUP($A40,'Nagradna igra-posiljke 2018'!$A$3:$CF$200,44,FALSE)</f>
        <v>674</v>
      </c>
      <c r="AT40" s="14">
        <f>VLOOKUP($A40,'Nagradna igra-posiljke 2018'!$A$3:$CF$200,45,FALSE)</f>
        <v>785</v>
      </c>
      <c r="AU40" s="14">
        <f>VLOOKUP($A40,'Nagradna igra-posiljke 2018'!$A$3:$CF$200,46,FALSE)</f>
        <v>623</v>
      </c>
      <c r="AV40" s="14">
        <f>VLOOKUP($A40,'Nagradna igra-posiljke 2018'!$A$3:$CF$200,47,FALSE)</f>
        <v>118</v>
      </c>
      <c r="AW40" s="14">
        <f>VLOOKUP($A40,'Nagradna igra-posiljke 2018'!$A$3:$CF$200,48,FALSE)</f>
        <v>487</v>
      </c>
      <c r="AX40" s="14">
        <f>VLOOKUP($A40,'Nagradna igra-posiljke 2018'!$A$3:$CF$200,49,FALSE)</f>
        <v>673</v>
      </c>
      <c r="AY40" s="14">
        <f>VLOOKUP($A40,'Nagradna igra-posiljke 2018'!$A$3:$CF$200,50,FALSE)</f>
        <v>805</v>
      </c>
      <c r="AZ40" s="14">
        <f>VLOOKUP($A40,'Nagradna igra-posiljke 2018'!$A$3:$CF$200,51,FALSE)</f>
        <v>738</v>
      </c>
      <c r="BA40" s="14">
        <f>VLOOKUP($A40,'Nagradna igra-posiljke 2018'!$A$3:$CF$200,52,FALSE)</f>
        <v>555</v>
      </c>
      <c r="BB40" s="14">
        <f>VLOOKUP($A40,'Nagradna igra-posiljke 2018'!$A$3:$CF$200,53,FALSE)</f>
        <v>156</v>
      </c>
      <c r="BC40" s="14">
        <f>VLOOKUP($A40,'Nagradna igra-posiljke 2018'!$A$3:$CF$200,54,FALSE)</f>
        <v>340</v>
      </c>
      <c r="BD40" s="14">
        <f>VLOOKUP($A40,'Nagradna igra-posiljke 2018'!$A$3:$CF$200,55,FALSE)</f>
        <v>0</v>
      </c>
      <c r="BE40" s="14">
        <f>VLOOKUP($A40,'Nagradna igra-posiljke 2018'!$A$3:$CF$200,56,FALSE)</f>
        <v>0</v>
      </c>
      <c r="BF40" s="14">
        <f>VLOOKUP($A40,'Nagradna igra-posiljke 2018'!$A$3:$CF$200,57,FALSE)</f>
        <v>0</v>
      </c>
      <c r="BG40" s="14">
        <f>VLOOKUP($A40,'Nagradna igra-posiljke 2018'!$A$3:$CF$200,58,FALSE)</f>
        <v>0</v>
      </c>
      <c r="BH40" s="14">
        <f>VLOOKUP($A40,'Nagradna igra-posiljke 2018'!$A$3:$CF$200,59,FALSE)</f>
        <v>0</v>
      </c>
      <c r="BI40" s="14">
        <f>VLOOKUP($A40,'Nagradna igra-posiljke 2018'!$A$3:$CF$200,60,FALSE)</f>
        <v>0</v>
      </c>
      <c r="BJ40" s="14">
        <f>VLOOKUP($A40,'Nagradna igra-posiljke 2018'!$A$3:$CF$200,61,FALSE)</f>
        <v>0</v>
      </c>
      <c r="BK40" s="14">
        <f>VLOOKUP($A40,'Nagradna igra-posiljke 2018'!$A$3:$CF$200,62,FALSE)</f>
        <v>0</v>
      </c>
      <c r="BL40" s="14">
        <f>VLOOKUP($A40,'Nagradna igra-posiljke 2018'!$A$3:$CF$200,63,FALSE)</f>
        <v>0</v>
      </c>
      <c r="BM40" s="14">
        <f>VLOOKUP($A40,'Nagradna igra-posiljke 2018'!$A$3:$CF$200,64,FALSE)</f>
        <v>0</v>
      </c>
      <c r="BN40" s="14">
        <f>VLOOKUP($A40,'Nagradna igra-posiljke 2018'!$A$3:$CF$200,65,FALSE)</f>
        <v>0</v>
      </c>
      <c r="BO40" s="14">
        <f>VLOOKUP($A40,'Nagradna igra-posiljke 2018'!$A$3:$CF$200,66,FALSE)</f>
        <v>0</v>
      </c>
      <c r="BP40" s="14">
        <f>VLOOKUP($A40,'Nagradna igra-posiljke 2018'!$A$3:$CF$200,67,FALSE)</f>
        <v>0</v>
      </c>
      <c r="BQ40" s="14">
        <f>VLOOKUP($A40,'Nagradna igra-posiljke 2018'!$A$3:$CF$200,68,FALSE)</f>
        <v>0</v>
      </c>
      <c r="BR40" s="14">
        <f>VLOOKUP($A40,'Nagradna igra-posiljke 2018'!$A$3:$CF$200,69,FALSE)</f>
        <v>0</v>
      </c>
      <c r="BS40" s="14">
        <f>VLOOKUP($A40,'Nagradna igra-posiljke 2018'!$A$3:$CF$200,70,FALSE)</f>
        <v>0</v>
      </c>
      <c r="BT40" s="14">
        <f>VLOOKUP($A40,'Nagradna igra-posiljke 2018'!$A$3:$CF$200,71,FALSE)</f>
        <v>0</v>
      </c>
      <c r="BU40" s="14">
        <f>VLOOKUP($A40,'Nagradna igra-posiljke 2018'!$A$3:$CF$200,72,FALSE)</f>
        <v>0</v>
      </c>
      <c r="BV40" s="14">
        <f>VLOOKUP($A40,'Nagradna igra-posiljke 2018'!$A$3:$CF$200,73,FALSE)</f>
        <v>0</v>
      </c>
      <c r="BW40" s="14">
        <f>VLOOKUP($A40,'Nagradna igra-posiljke 2018'!$A$3:$CF$200,74,FALSE)</f>
        <v>0</v>
      </c>
      <c r="BX40" s="14">
        <f>VLOOKUP($A40,'Nagradna igra-posiljke 2018'!$A$3:$CF$200,75,FALSE)</f>
        <v>0</v>
      </c>
      <c r="BY40" s="14">
        <f>VLOOKUP($A40,'Nagradna igra-posiljke 2018'!$A$3:$CF$200,76,FALSE)</f>
        <v>0</v>
      </c>
      <c r="BZ40" s="14">
        <f>VLOOKUP($A40,'Nagradna igra-posiljke 2018'!$A$3:$CF$200,77,FALSE)</f>
        <v>0</v>
      </c>
      <c r="CA40" s="14">
        <f>VLOOKUP($A40,'Nagradna igra-posiljke 2018'!$A$3:$CF$200,78,FALSE)</f>
        <v>0</v>
      </c>
      <c r="CB40" s="14">
        <f>VLOOKUP($A40,'Nagradna igra-posiljke 2018'!$A$3:$CF$200,79,FALSE)</f>
        <v>0</v>
      </c>
      <c r="CC40" s="14">
        <f>VLOOKUP($A40,'Nagradna igra-posiljke 2018'!$A$3:$CF$200,80,FALSE)</f>
        <v>0</v>
      </c>
      <c r="CD40" s="14">
        <f>VLOOKUP($A40,'Nagradna igra-posiljke 2018'!$A$3:$CF$200,81,FALSE)</f>
        <v>0</v>
      </c>
      <c r="CE40" s="14">
        <f>VLOOKUP($A40,'Nagradna igra-posiljke 2018'!$A$3:$CF$200,82,FALSE)</f>
        <v>0</v>
      </c>
      <c r="CF40" s="14">
        <f>VLOOKUP($A40,'Nagradna igra-posiljke 2018'!$A$3:$CF$200,83,FALSE)</f>
        <v>0</v>
      </c>
      <c r="CG40" s="14">
        <f>VLOOKUP($A40,'Nagradna igra-posiljke 2018'!$A$3:$CF$200,84,FALSE)</f>
        <v>0</v>
      </c>
    </row>
    <row r="41" spans="1:85" s="1" customFormat="1" ht="15">
      <c r="A41" s="50">
        <v>71153</v>
      </c>
      <c r="B41" s="14" t="s">
        <v>71</v>
      </c>
      <c r="C41" s="14" t="s">
        <v>206</v>
      </c>
      <c r="D41" s="42">
        <v>20939</v>
      </c>
      <c r="E41" s="42">
        <v>34976</v>
      </c>
      <c r="F41" s="46">
        <f>E41/E$1</f>
        <v>0.75874785777816345</v>
      </c>
      <c r="G41" s="47">
        <f>D41*F41</f>
        <v>15887.421394016965</v>
      </c>
      <c r="H41" s="46">
        <f>+J41/D41</f>
        <v>5.8326567648884859</v>
      </c>
      <c r="I41" s="49">
        <f>+H41/F41</f>
        <v>7.6872134861351933</v>
      </c>
      <c r="J41" s="44">
        <f>10*K41</f>
        <v>122130</v>
      </c>
      <c r="K41" s="44">
        <f>+SUM(L41:CG41)</f>
        <v>12213</v>
      </c>
      <c r="L41" s="31">
        <f>VLOOKUP(A41,'Nagradna igra-posiljke 2018'!$A$3:$W$200,11,FALSE)</f>
        <v>0</v>
      </c>
      <c r="M41" s="31">
        <f>VLOOKUP(A41,'Nagradna igra-posiljke 2018'!$A$3:$W$200,12,FALSE)</f>
        <v>0</v>
      </c>
      <c r="N41" s="31">
        <f>VLOOKUP(A41,'Nagradna igra-posiljke 2018'!$A$3:$W$200,13,FALSE)</f>
        <v>0</v>
      </c>
      <c r="O41" s="31">
        <f>VLOOKUP(A41,'Nagradna igra-posiljke 2018'!$A$3:$W$200,14,FALSE)</f>
        <v>35</v>
      </c>
      <c r="P41" s="31">
        <f>VLOOKUP(A41,'Nagradna igra-posiljke 2018'!$A$3:$W$200,15,FALSE)</f>
        <v>55</v>
      </c>
      <c r="Q41" s="31">
        <f>VLOOKUP(A41,'Nagradna igra-posiljke 2018'!$A$3:$W$200,16,FALSE)</f>
        <v>7</v>
      </c>
      <c r="R41" s="31">
        <f>VLOOKUP(A41,'Nagradna igra-posiljke 2018'!$A$3:$W$200,17,FALSE)</f>
        <v>25</v>
      </c>
      <c r="S41" s="31">
        <f>VLOOKUP(A41,'Nagradna igra-posiljke 2018'!$A$3:$W$200,18,FALSE)</f>
        <v>47</v>
      </c>
      <c r="T41" s="31">
        <f>VLOOKUP(A41,'Nagradna igra-posiljke 2018'!$A$3:$W$200,19,FALSE)</f>
        <v>20</v>
      </c>
      <c r="U41" s="31">
        <f>VLOOKUP(A41,'Nagradna igra-posiljke 2018'!$A$3:$W$200,20,FALSE)</f>
        <v>50</v>
      </c>
      <c r="V41" s="31">
        <f>VLOOKUP(A41,'Nagradna igra-posiljke 2018'!$A$3:$W$200,21,FALSE)</f>
        <v>183</v>
      </c>
      <c r="W41" s="31">
        <f>VLOOKUP(A41,'Nagradna igra-posiljke 2018'!$A$3:$W$200,22,FALSE)</f>
        <v>89</v>
      </c>
      <c r="X41" s="31">
        <f>VLOOKUP(A41,'Nagradna igra-posiljke 2018'!$A$3:$W$200,23,FALSE)</f>
        <v>73</v>
      </c>
      <c r="Y41" s="31">
        <f>VLOOKUP(A41,'Nagradna igra-posiljke 2018'!$A$3:$CF$200,24,FALSE)</f>
        <v>207</v>
      </c>
      <c r="Z41" s="31">
        <f>VLOOKUP(A41,'Nagradna igra-posiljke 2018'!$A$3:$CF$200,25,FALSE)</f>
        <v>310</v>
      </c>
      <c r="AA41" s="31">
        <f>VLOOKUP(A41,'Nagradna igra-posiljke 2018'!$A$3:$CF$200,26,FALSE)</f>
        <v>208</v>
      </c>
      <c r="AB41" s="31">
        <f>VLOOKUP(A41,'Nagradna igra-posiljke 2018'!$A$3:$CF$200,27,FALSE)</f>
        <v>286</v>
      </c>
      <c r="AC41" s="31">
        <f>VLOOKUP(A41,'Nagradna igra-posiljke 2018'!$A$3:$CF$200,28,FALSE)</f>
        <v>226</v>
      </c>
      <c r="AD41" s="31">
        <f>VLOOKUP(A41,'Nagradna igra-posiljke 2018'!$A$3:$CF$200,29,FALSE)</f>
        <v>121</v>
      </c>
      <c r="AE41" s="31">
        <f>VLOOKUP(A41,'Nagradna igra-posiljke 2018'!$A$3:$CF$200,30,FALSE)</f>
        <v>466</v>
      </c>
      <c r="AF41" s="31">
        <f>VLOOKUP(A41,'Nagradna igra-posiljke 2018'!$A$3:$CF$200,31,FALSE)</f>
        <v>414</v>
      </c>
      <c r="AG41" s="31">
        <f>VLOOKUP($A41,'Nagradna igra-posiljke 2018'!$A$3:$CF$200,32,FALSE)</f>
        <v>425</v>
      </c>
      <c r="AH41" s="14">
        <f>VLOOKUP($A41,'Nagradna igra-posiljke 2018'!$A$3:$CF$200,33,FALSE)</f>
        <v>698</v>
      </c>
      <c r="AI41" s="14">
        <f>VLOOKUP($A41,'Nagradna igra-posiljke 2018'!$A$3:$CF$200,34,FALSE)</f>
        <v>274</v>
      </c>
      <c r="AJ41" s="14">
        <f>VLOOKUP($A41,'Nagradna igra-posiljke 2018'!$A$3:$CF$200,35,FALSE)</f>
        <v>36</v>
      </c>
      <c r="AK41" s="14">
        <f>VLOOKUP($A41,'Nagradna igra-posiljke 2018'!$A$3:$CF$200,36,FALSE)</f>
        <v>377</v>
      </c>
      <c r="AL41" s="14">
        <f>VLOOKUP($A41,'Nagradna igra-posiljke 2018'!$A$3:$CF$200,37,FALSE)</f>
        <v>303</v>
      </c>
      <c r="AM41" s="45">
        <f>VLOOKUP($A41,'Nagradna igra-posiljke 2018'!$A$3:$CF$200,38,FALSE)</f>
        <v>534</v>
      </c>
      <c r="AN41" s="45">
        <f>VLOOKUP($A41,'Nagradna igra-posiljke 2018'!$A$3:$CF$200,39,FALSE)</f>
        <v>479</v>
      </c>
      <c r="AO41" s="14">
        <f>VLOOKUP($A41,'Nagradna igra-posiljke 2018'!$A$3:$CF$200,40,FALSE)</f>
        <v>469</v>
      </c>
      <c r="AP41" s="14">
        <f>VLOOKUP($A41,'Nagradna igra-posiljke 2018'!$A$3:$CF$200,41,FALSE)</f>
        <v>121</v>
      </c>
      <c r="AQ41" s="14">
        <f>VLOOKUP($A41,'Nagradna igra-posiljke 2018'!$A$3:$CF$200,42,FALSE)</f>
        <v>338</v>
      </c>
      <c r="AR41" s="14">
        <f>VLOOKUP($A41,'Nagradna igra-posiljke 2018'!$A$3:$CF$200,43,FALSE)</f>
        <v>483</v>
      </c>
      <c r="AS41" s="14">
        <f>VLOOKUP($A41,'Nagradna igra-posiljke 2018'!$A$3:$CF$200,44,FALSE)</f>
        <v>486</v>
      </c>
      <c r="AT41" s="14">
        <f>VLOOKUP($A41,'Nagradna igra-posiljke 2018'!$A$3:$CF$200,45,FALSE)</f>
        <v>813</v>
      </c>
      <c r="AU41" s="14">
        <f>VLOOKUP($A41,'Nagradna igra-posiljke 2018'!$A$3:$CF$200,46,FALSE)</f>
        <v>773</v>
      </c>
      <c r="AV41" s="14">
        <f>VLOOKUP($A41,'Nagradna igra-posiljke 2018'!$A$3:$CF$200,47,FALSE)</f>
        <v>125</v>
      </c>
      <c r="AW41" s="14">
        <f>VLOOKUP($A41,'Nagradna igra-posiljke 2018'!$A$3:$CF$200,48,FALSE)</f>
        <v>317</v>
      </c>
      <c r="AX41" s="14">
        <f>VLOOKUP($A41,'Nagradna igra-posiljke 2018'!$A$3:$CF$200,49,FALSE)</f>
        <v>385</v>
      </c>
      <c r="AY41" s="14">
        <f>VLOOKUP($A41,'Nagradna igra-posiljke 2018'!$A$3:$CF$200,50,FALSE)</f>
        <v>628</v>
      </c>
      <c r="AZ41" s="14">
        <f>VLOOKUP($A41,'Nagradna igra-posiljke 2018'!$A$3:$CF$200,51,FALSE)</f>
        <v>504</v>
      </c>
      <c r="BA41" s="14">
        <f>VLOOKUP($A41,'Nagradna igra-posiljke 2018'!$A$3:$CF$200,52,FALSE)</f>
        <v>571</v>
      </c>
      <c r="BB41" s="14">
        <f>VLOOKUP($A41,'Nagradna igra-posiljke 2018'!$A$3:$CF$200,53,FALSE)</f>
        <v>52</v>
      </c>
      <c r="BC41" s="14">
        <f>VLOOKUP($A41,'Nagradna igra-posiljke 2018'!$A$3:$CF$200,54,FALSE)</f>
        <v>200</v>
      </c>
      <c r="BD41" s="14">
        <f>VLOOKUP($A41,'Nagradna igra-posiljke 2018'!$A$3:$CF$200,55,FALSE)</f>
        <v>0</v>
      </c>
      <c r="BE41" s="14">
        <f>VLOOKUP($A41,'Nagradna igra-posiljke 2018'!$A$3:$CF$200,56,FALSE)</f>
        <v>0</v>
      </c>
      <c r="BF41" s="14">
        <f>VLOOKUP($A41,'Nagradna igra-posiljke 2018'!$A$3:$CF$200,57,FALSE)</f>
        <v>0</v>
      </c>
      <c r="BG41" s="14">
        <f>VLOOKUP($A41,'Nagradna igra-posiljke 2018'!$A$3:$CF$200,58,FALSE)</f>
        <v>0</v>
      </c>
      <c r="BH41" s="14">
        <f>VLOOKUP($A41,'Nagradna igra-posiljke 2018'!$A$3:$CF$200,59,FALSE)</f>
        <v>0</v>
      </c>
      <c r="BI41" s="14">
        <f>VLOOKUP($A41,'Nagradna igra-posiljke 2018'!$A$3:$CF$200,60,FALSE)</f>
        <v>0</v>
      </c>
      <c r="BJ41" s="14">
        <f>VLOOKUP($A41,'Nagradna igra-posiljke 2018'!$A$3:$CF$200,61,FALSE)</f>
        <v>0</v>
      </c>
      <c r="BK41" s="14">
        <f>VLOOKUP($A41,'Nagradna igra-posiljke 2018'!$A$3:$CF$200,62,FALSE)</f>
        <v>0</v>
      </c>
      <c r="BL41" s="14">
        <f>VLOOKUP($A41,'Nagradna igra-posiljke 2018'!$A$3:$CF$200,63,FALSE)</f>
        <v>0</v>
      </c>
      <c r="BM41" s="14">
        <f>VLOOKUP($A41,'Nagradna igra-posiljke 2018'!$A$3:$CF$200,64,FALSE)</f>
        <v>0</v>
      </c>
      <c r="BN41" s="14">
        <f>VLOOKUP($A41,'Nagradna igra-posiljke 2018'!$A$3:$CF$200,65,FALSE)</f>
        <v>0</v>
      </c>
      <c r="BO41" s="14">
        <f>VLOOKUP($A41,'Nagradna igra-posiljke 2018'!$A$3:$CF$200,66,FALSE)</f>
        <v>0</v>
      </c>
      <c r="BP41" s="14">
        <f>VLOOKUP($A41,'Nagradna igra-posiljke 2018'!$A$3:$CF$200,67,FALSE)</f>
        <v>0</v>
      </c>
      <c r="BQ41" s="14">
        <f>VLOOKUP($A41,'Nagradna igra-posiljke 2018'!$A$3:$CF$200,68,FALSE)</f>
        <v>0</v>
      </c>
      <c r="BR41" s="14">
        <f>VLOOKUP($A41,'Nagradna igra-posiljke 2018'!$A$3:$CF$200,69,FALSE)</f>
        <v>0</v>
      </c>
      <c r="BS41" s="14">
        <f>VLOOKUP($A41,'Nagradna igra-posiljke 2018'!$A$3:$CF$200,70,FALSE)</f>
        <v>0</v>
      </c>
      <c r="BT41" s="14">
        <f>VLOOKUP($A41,'Nagradna igra-posiljke 2018'!$A$3:$CF$200,71,FALSE)</f>
        <v>0</v>
      </c>
      <c r="BU41" s="14">
        <f>VLOOKUP($A41,'Nagradna igra-posiljke 2018'!$A$3:$CF$200,72,FALSE)</f>
        <v>0</v>
      </c>
      <c r="BV41" s="14">
        <f>VLOOKUP($A41,'Nagradna igra-posiljke 2018'!$A$3:$CF$200,73,FALSE)</f>
        <v>0</v>
      </c>
      <c r="BW41" s="14">
        <f>VLOOKUP($A41,'Nagradna igra-posiljke 2018'!$A$3:$CF$200,74,FALSE)</f>
        <v>0</v>
      </c>
      <c r="BX41" s="14">
        <f>VLOOKUP($A41,'Nagradna igra-posiljke 2018'!$A$3:$CF$200,75,FALSE)</f>
        <v>0</v>
      </c>
      <c r="BY41" s="14">
        <f>VLOOKUP($A41,'Nagradna igra-posiljke 2018'!$A$3:$CF$200,76,FALSE)</f>
        <v>0</v>
      </c>
      <c r="BZ41" s="14">
        <f>VLOOKUP($A41,'Nagradna igra-posiljke 2018'!$A$3:$CF$200,77,FALSE)</f>
        <v>0</v>
      </c>
      <c r="CA41" s="14">
        <f>VLOOKUP($A41,'Nagradna igra-posiljke 2018'!$A$3:$CF$200,78,FALSE)</f>
        <v>0</v>
      </c>
      <c r="CB41" s="14">
        <f>VLOOKUP($A41,'Nagradna igra-posiljke 2018'!$A$3:$CF$200,79,FALSE)</f>
        <v>0</v>
      </c>
      <c r="CC41" s="14">
        <f>VLOOKUP($A41,'Nagradna igra-posiljke 2018'!$A$3:$CF$200,80,FALSE)</f>
        <v>0</v>
      </c>
      <c r="CD41" s="14">
        <f>VLOOKUP($A41,'Nagradna igra-posiljke 2018'!$A$3:$CF$200,81,FALSE)</f>
        <v>0</v>
      </c>
      <c r="CE41" s="14">
        <f>VLOOKUP($A41,'Nagradna igra-posiljke 2018'!$A$3:$CF$200,82,FALSE)</f>
        <v>0</v>
      </c>
      <c r="CF41" s="14">
        <f>VLOOKUP($A41,'Nagradna igra-posiljke 2018'!$A$3:$CF$200,83,FALSE)</f>
        <v>0</v>
      </c>
      <c r="CG41" s="14">
        <f>VLOOKUP($A41,'Nagradna igra-posiljke 2018'!$A$3:$CF$200,84,FALSE)</f>
        <v>0</v>
      </c>
    </row>
    <row r="42" spans="1:85" s="1" customFormat="1" ht="15">
      <c r="A42" s="50">
        <v>70491</v>
      </c>
      <c r="B42" s="14" t="s">
        <v>55</v>
      </c>
      <c r="C42" s="14" t="s">
        <v>206</v>
      </c>
      <c r="D42" s="42">
        <v>21376</v>
      </c>
      <c r="E42" s="42">
        <v>39866</v>
      </c>
      <c r="F42" s="46">
        <f>E42/E$1</f>
        <v>0.86482851378614656</v>
      </c>
      <c r="G42" s="47">
        <f>D42*F42</f>
        <v>18486.574310692667</v>
      </c>
      <c r="H42" s="46">
        <f>+J42/D42</f>
        <v>6.5484655688622757</v>
      </c>
      <c r="I42" s="49">
        <f>+H42/F42</f>
        <v>7.5719815714605012</v>
      </c>
      <c r="J42" s="44">
        <f>10*K42</f>
        <v>139980</v>
      </c>
      <c r="K42" s="44">
        <f>+SUM(L42:CG42)</f>
        <v>13998</v>
      </c>
      <c r="L42" s="31">
        <f>VLOOKUP(A42,'Nagradna igra-posiljke 2018'!$A$3:$W$200,11,FALSE)</f>
        <v>2</v>
      </c>
      <c r="M42" s="31">
        <f>VLOOKUP(A42,'Nagradna igra-posiljke 2018'!$A$3:$W$200,12,FALSE)</f>
        <v>1</v>
      </c>
      <c r="N42" s="31">
        <f>VLOOKUP(A42,'Nagradna igra-posiljke 2018'!$A$3:$W$200,13,FALSE)</f>
        <v>0</v>
      </c>
      <c r="O42" s="31">
        <f>VLOOKUP(A42,'Nagradna igra-posiljke 2018'!$A$3:$W$200,14,FALSE)</f>
        <v>0</v>
      </c>
      <c r="P42" s="31">
        <f>VLOOKUP(A42,'Nagradna igra-posiljke 2018'!$A$3:$W$200,15,FALSE)</f>
        <v>13</v>
      </c>
      <c r="Q42" s="31">
        <f>VLOOKUP(A42,'Nagradna igra-posiljke 2018'!$A$3:$W$200,16,FALSE)</f>
        <v>2</v>
      </c>
      <c r="R42" s="31">
        <f>VLOOKUP(A42,'Nagradna igra-posiljke 2018'!$A$3:$W$200,17,FALSE)</f>
        <v>10</v>
      </c>
      <c r="S42" s="31">
        <f>VLOOKUP(A42,'Nagradna igra-posiljke 2018'!$A$3:$W$200,18,FALSE)</f>
        <v>35</v>
      </c>
      <c r="T42" s="31">
        <f>VLOOKUP(A42,'Nagradna igra-posiljke 2018'!$A$3:$W$200,19,FALSE)</f>
        <v>14</v>
      </c>
      <c r="U42" s="31">
        <f>VLOOKUP(A42,'Nagradna igra-posiljke 2018'!$A$3:$W$200,20,FALSE)</f>
        <v>103</v>
      </c>
      <c r="V42" s="31">
        <f>VLOOKUP(A42,'Nagradna igra-posiljke 2018'!$A$3:$W$200,21,FALSE)</f>
        <v>94</v>
      </c>
      <c r="W42" s="31">
        <f>VLOOKUP(A42,'Nagradna igra-posiljke 2018'!$A$3:$W$200,22,FALSE)</f>
        <v>90</v>
      </c>
      <c r="X42" s="31">
        <f>VLOOKUP(A42,'Nagradna igra-posiljke 2018'!$A$3:$W$200,23,FALSE)</f>
        <v>35</v>
      </c>
      <c r="Y42" s="31">
        <f>VLOOKUP(A42,'Nagradna igra-posiljke 2018'!$A$3:$CF$200,24,FALSE)</f>
        <v>349</v>
      </c>
      <c r="Z42" s="31">
        <f>VLOOKUP(A42,'Nagradna igra-posiljke 2018'!$A$3:$CF$200,25,FALSE)</f>
        <v>314</v>
      </c>
      <c r="AA42" s="31">
        <f>VLOOKUP(A42,'Nagradna igra-posiljke 2018'!$A$3:$CF$200,26,FALSE)</f>
        <v>321</v>
      </c>
      <c r="AB42" s="31">
        <f>VLOOKUP(A42,'Nagradna igra-posiljke 2018'!$A$3:$CF$200,27,FALSE)</f>
        <v>244</v>
      </c>
      <c r="AC42" s="31">
        <f>VLOOKUP(A42,'Nagradna igra-posiljke 2018'!$A$3:$CF$200,28,FALSE)</f>
        <v>498</v>
      </c>
      <c r="AD42" s="31">
        <f>VLOOKUP(A42,'Nagradna igra-posiljke 2018'!$A$3:$CF$200,29,FALSE)</f>
        <v>129</v>
      </c>
      <c r="AE42" s="31">
        <f>VLOOKUP(A42,'Nagradna igra-posiljke 2018'!$A$3:$CF$200,30,FALSE)</f>
        <v>708</v>
      </c>
      <c r="AF42" s="31">
        <f>VLOOKUP(A42,'Nagradna igra-posiljke 2018'!$A$3:$CF$200,31,FALSE)</f>
        <v>734</v>
      </c>
      <c r="AG42" s="31">
        <f>VLOOKUP($A42,'Nagradna igra-posiljke 2018'!$A$3:$CF$200,32,FALSE)</f>
        <v>662</v>
      </c>
      <c r="AH42" s="14">
        <f>VLOOKUP($A42,'Nagradna igra-posiljke 2018'!$A$3:$CF$200,33,FALSE)</f>
        <v>580</v>
      </c>
      <c r="AI42" s="14">
        <f>VLOOKUP($A42,'Nagradna igra-posiljke 2018'!$A$3:$CF$200,34,FALSE)</f>
        <v>457</v>
      </c>
      <c r="AJ42" s="14">
        <f>VLOOKUP($A42,'Nagradna igra-posiljke 2018'!$A$3:$CF$200,35,FALSE)</f>
        <v>34</v>
      </c>
      <c r="AK42" s="14">
        <f>VLOOKUP($A42,'Nagradna igra-posiljke 2018'!$A$3:$CF$200,36,FALSE)</f>
        <v>381</v>
      </c>
      <c r="AL42" s="14">
        <f>VLOOKUP($A42,'Nagradna igra-posiljke 2018'!$A$3:$CF$200,37,FALSE)</f>
        <v>352</v>
      </c>
      <c r="AM42" s="45">
        <f>VLOOKUP($A42,'Nagradna igra-posiljke 2018'!$A$3:$CF$200,38,FALSE)</f>
        <v>569</v>
      </c>
      <c r="AN42" s="45">
        <f>VLOOKUP($A42,'Nagradna igra-posiljke 2018'!$A$3:$CF$200,39,FALSE)</f>
        <v>382</v>
      </c>
      <c r="AO42" s="14">
        <f>VLOOKUP($A42,'Nagradna igra-posiljke 2018'!$A$3:$CF$200,40,FALSE)</f>
        <v>511</v>
      </c>
      <c r="AP42" s="14">
        <f>VLOOKUP($A42,'Nagradna igra-posiljke 2018'!$A$3:$CF$200,41,FALSE)</f>
        <v>54</v>
      </c>
      <c r="AQ42" s="14">
        <f>VLOOKUP($A42,'Nagradna igra-posiljke 2018'!$A$3:$CF$200,42,FALSE)</f>
        <v>526</v>
      </c>
      <c r="AR42" s="14">
        <f>VLOOKUP($A42,'Nagradna igra-posiljke 2018'!$A$3:$CF$200,43,FALSE)</f>
        <v>542</v>
      </c>
      <c r="AS42" s="14">
        <f>VLOOKUP($A42,'Nagradna igra-posiljke 2018'!$A$3:$CF$200,44,FALSE)</f>
        <v>624</v>
      </c>
      <c r="AT42" s="14">
        <f>VLOOKUP($A42,'Nagradna igra-posiljke 2018'!$A$3:$CF$200,45,FALSE)</f>
        <v>723</v>
      </c>
      <c r="AU42" s="14">
        <f>VLOOKUP($A42,'Nagradna igra-posiljke 2018'!$A$3:$CF$200,46,FALSE)</f>
        <v>592</v>
      </c>
      <c r="AV42" s="14">
        <f>VLOOKUP($A42,'Nagradna igra-posiljke 2018'!$A$3:$CF$200,47,FALSE)</f>
        <v>26</v>
      </c>
      <c r="AW42" s="14">
        <f>VLOOKUP($A42,'Nagradna igra-posiljke 2018'!$A$3:$CF$200,48,FALSE)</f>
        <v>460</v>
      </c>
      <c r="AX42" s="14">
        <f>VLOOKUP($A42,'Nagradna igra-posiljke 2018'!$A$3:$CF$200,49,FALSE)</f>
        <v>563</v>
      </c>
      <c r="AY42" s="14">
        <f>VLOOKUP($A42,'Nagradna igra-posiljke 2018'!$A$3:$CF$200,50,FALSE)</f>
        <v>723</v>
      </c>
      <c r="AZ42" s="14">
        <f>VLOOKUP($A42,'Nagradna igra-posiljke 2018'!$A$3:$CF$200,51,FALSE)</f>
        <v>754</v>
      </c>
      <c r="BA42" s="14">
        <f>VLOOKUP($A42,'Nagradna igra-posiljke 2018'!$A$3:$CF$200,52,FALSE)</f>
        <v>515</v>
      </c>
      <c r="BB42" s="14">
        <f>VLOOKUP($A42,'Nagradna igra-posiljke 2018'!$A$3:$CF$200,53,FALSE)</f>
        <v>39</v>
      </c>
      <c r="BC42" s="14">
        <f>VLOOKUP($A42,'Nagradna igra-posiljke 2018'!$A$3:$CF$200,54,FALSE)</f>
        <v>233</v>
      </c>
      <c r="BD42" s="14">
        <f>VLOOKUP($A42,'Nagradna igra-posiljke 2018'!$A$3:$CF$200,55,FALSE)</f>
        <v>0</v>
      </c>
      <c r="BE42" s="14">
        <f>VLOOKUP($A42,'Nagradna igra-posiljke 2018'!$A$3:$CF$200,56,FALSE)</f>
        <v>0</v>
      </c>
      <c r="BF42" s="14">
        <f>VLOOKUP($A42,'Nagradna igra-posiljke 2018'!$A$3:$CF$200,57,FALSE)</f>
        <v>0</v>
      </c>
      <c r="BG42" s="14">
        <f>VLOOKUP($A42,'Nagradna igra-posiljke 2018'!$A$3:$CF$200,58,FALSE)</f>
        <v>0</v>
      </c>
      <c r="BH42" s="14">
        <f>VLOOKUP($A42,'Nagradna igra-posiljke 2018'!$A$3:$CF$200,59,FALSE)</f>
        <v>0</v>
      </c>
      <c r="BI42" s="14">
        <f>VLOOKUP($A42,'Nagradna igra-posiljke 2018'!$A$3:$CF$200,60,FALSE)</f>
        <v>0</v>
      </c>
      <c r="BJ42" s="14">
        <f>VLOOKUP($A42,'Nagradna igra-posiljke 2018'!$A$3:$CF$200,61,FALSE)</f>
        <v>0</v>
      </c>
      <c r="BK42" s="14">
        <f>VLOOKUP($A42,'Nagradna igra-posiljke 2018'!$A$3:$CF$200,62,FALSE)</f>
        <v>0</v>
      </c>
      <c r="BL42" s="14">
        <f>VLOOKUP($A42,'Nagradna igra-posiljke 2018'!$A$3:$CF$200,63,FALSE)</f>
        <v>0</v>
      </c>
      <c r="BM42" s="14">
        <f>VLOOKUP($A42,'Nagradna igra-posiljke 2018'!$A$3:$CF$200,64,FALSE)</f>
        <v>0</v>
      </c>
      <c r="BN42" s="14">
        <f>VLOOKUP($A42,'Nagradna igra-posiljke 2018'!$A$3:$CF$200,65,FALSE)</f>
        <v>0</v>
      </c>
      <c r="BO42" s="14">
        <f>VLOOKUP($A42,'Nagradna igra-posiljke 2018'!$A$3:$CF$200,66,FALSE)</f>
        <v>0</v>
      </c>
      <c r="BP42" s="14">
        <f>VLOOKUP($A42,'Nagradna igra-posiljke 2018'!$A$3:$CF$200,67,FALSE)</f>
        <v>0</v>
      </c>
      <c r="BQ42" s="14">
        <f>VLOOKUP($A42,'Nagradna igra-posiljke 2018'!$A$3:$CF$200,68,FALSE)</f>
        <v>0</v>
      </c>
      <c r="BR42" s="14">
        <f>VLOOKUP($A42,'Nagradna igra-posiljke 2018'!$A$3:$CF$200,69,FALSE)</f>
        <v>0</v>
      </c>
      <c r="BS42" s="14">
        <f>VLOOKUP($A42,'Nagradna igra-posiljke 2018'!$A$3:$CF$200,70,FALSE)</f>
        <v>0</v>
      </c>
      <c r="BT42" s="14">
        <f>VLOOKUP($A42,'Nagradna igra-posiljke 2018'!$A$3:$CF$200,71,FALSE)</f>
        <v>0</v>
      </c>
      <c r="BU42" s="14">
        <f>VLOOKUP($A42,'Nagradna igra-posiljke 2018'!$A$3:$CF$200,72,FALSE)</f>
        <v>0</v>
      </c>
      <c r="BV42" s="14">
        <f>VLOOKUP($A42,'Nagradna igra-posiljke 2018'!$A$3:$CF$200,73,FALSE)</f>
        <v>0</v>
      </c>
      <c r="BW42" s="14">
        <f>VLOOKUP($A42,'Nagradna igra-posiljke 2018'!$A$3:$CF$200,74,FALSE)</f>
        <v>0</v>
      </c>
      <c r="BX42" s="14">
        <f>VLOOKUP($A42,'Nagradna igra-posiljke 2018'!$A$3:$CF$200,75,FALSE)</f>
        <v>0</v>
      </c>
      <c r="BY42" s="14">
        <f>VLOOKUP($A42,'Nagradna igra-posiljke 2018'!$A$3:$CF$200,76,FALSE)</f>
        <v>0</v>
      </c>
      <c r="BZ42" s="14">
        <f>VLOOKUP($A42,'Nagradna igra-posiljke 2018'!$A$3:$CF$200,77,FALSE)</f>
        <v>0</v>
      </c>
      <c r="CA42" s="14">
        <f>VLOOKUP($A42,'Nagradna igra-posiljke 2018'!$A$3:$CF$200,78,FALSE)</f>
        <v>0</v>
      </c>
      <c r="CB42" s="14">
        <f>VLOOKUP($A42,'Nagradna igra-posiljke 2018'!$A$3:$CF$200,79,FALSE)</f>
        <v>0</v>
      </c>
      <c r="CC42" s="14">
        <f>VLOOKUP($A42,'Nagradna igra-posiljke 2018'!$A$3:$CF$200,80,FALSE)</f>
        <v>0</v>
      </c>
      <c r="CD42" s="14">
        <f>VLOOKUP($A42,'Nagradna igra-posiljke 2018'!$A$3:$CF$200,81,FALSE)</f>
        <v>0</v>
      </c>
      <c r="CE42" s="14">
        <f>VLOOKUP($A42,'Nagradna igra-posiljke 2018'!$A$3:$CF$200,82,FALSE)</f>
        <v>0</v>
      </c>
      <c r="CF42" s="14">
        <f>VLOOKUP($A42,'Nagradna igra-posiljke 2018'!$A$3:$CF$200,83,FALSE)</f>
        <v>0</v>
      </c>
      <c r="CG42" s="14">
        <f>VLOOKUP($A42,'Nagradna igra-posiljke 2018'!$A$3:$CF$200,84,FALSE)</f>
        <v>0</v>
      </c>
    </row>
    <row r="43" spans="1:85" s="5" customFormat="1" ht="13.5" customHeight="1">
      <c r="A43" s="50">
        <v>71137</v>
      </c>
      <c r="B43" s="14" t="s">
        <v>103</v>
      </c>
      <c r="C43" s="14" t="s">
        <v>206</v>
      </c>
      <c r="D43" s="42">
        <v>19135</v>
      </c>
      <c r="E43" s="42">
        <v>38726</v>
      </c>
      <c r="F43" s="46">
        <f>E43/E$1</f>
        <v>0.84009805410330385</v>
      </c>
      <c r="G43" s="47">
        <f>D43*F43</f>
        <v>16075.276265266719</v>
      </c>
      <c r="H43" s="46">
        <f>+J43/D43</f>
        <v>6.3443950875359292</v>
      </c>
      <c r="I43" s="49">
        <f>+H43/F43</f>
        <v>7.5519697451361809</v>
      </c>
      <c r="J43" s="44">
        <f>10*K43</f>
        <v>121400</v>
      </c>
      <c r="K43" s="44">
        <f>+SUM(L43:CG43)</f>
        <v>12140</v>
      </c>
      <c r="L43" s="31">
        <f>VLOOKUP(A43,'Nagradna igra-posiljke 2018'!$A$3:$W$200,11,FALSE)</f>
        <v>0</v>
      </c>
      <c r="M43" s="31">
        <f>VLOOKUP(A43,'Nagradna igra-posiljke 2018'!$A$3:$W$200,12,FALSE)</f>
        <v>0</v>
      </c>
      <c r="N43" s="31">
        <f>VLOOKUP(A43,'Nagradna igra-posiljke 2018'!$A$3:$W$200,13,FALSE)</f>
        <v>0</v>
      </c>
      <c r="O43" s="31">
        <f>VLOOKUP(A43,'Nagradna igra-posiljke 2018'!$A$3:$W$200,14,FALSE)</f>
        <v>2</v>
      </c>
      <c r="P43" s="31">
        <f>VLOOKUP(A43,'Nagradna igra-posiljke 2018'!$A$3:$W$200,15,FALSE)</f>
        <v>6</v>
      </c>
      <c r="Q43" s="31">
        <f>VLOOKUP(A43,'Nagradna igra-posiljke 2018'!$A$3:$W$200,16,FALSE)</f>
        <v>28</v>
      </c>
      <c r="R43" s="31">
        <f>VLOOKUP(A43,'Nagradna igra-posiljke 2018'!$A$3:$W$200,17,FALSE)</f>
        <v>26</v>
      </c>
      <c r="S43" s="31">
        <f>VLOOKUP(A43,'Nagradna igra-posiljke 2018'!$A$3:$W$200,18,FALSE)</f>
        <v>63</v>
      </c>
      <c r="T43" s="31">
        <f>VLOOKUP(A43,'Nagradna igra-posiljke 2018'!$A$3:$W$200,19,FALSE)</f>
        <v>34</v>
      </c>
      <c r="U43" s="31">
        <f>VLOOKUP(A43,'Nagradna igra-posiljke 2018'!$A$3:$W$200,20,FALSE)</f>
        <v>117</v>
      </c>
      <c r="V43" s="31">
        <f>VLOOKUP(A43,'Nagradna igra-posiljke 2018'!$A$3:$W$200,21,FALSE)</f>
        <v>117</v>
      </c>
      <c r="W43" s="31">
        <f>VLOOKUP(A43,'Nagradna igra-posiljke 2018'!$A$3:$W$200,22,FALSE)</f>
        <v>89</v>
      </c>
      <c r="X43" s="31">
        <f>VLOOKUP(A43,'Nagradna igra-posiljke 2018'!$A$3:$W$200,23,FALSE)</f>
        <v>104</v>
      </c>
      <c r="Y43" s="31">
        <f>VLOOKUP(A43,'Nagradna igra-posiljke 2018'!$A$3:$CF$200,24,FALSE)</f>
        <v>300</v>
      </c>
      <c r="Z43" s="31">
        <f>VLOOKUP(A43,'Nagradna igra-posiljke 2018'!$A$3:$CF$200,25,FALSE)</f>
        <v>208</v>
      </c>
      <c r="AA43" s="31">
        <f>VLOOKUP(A43,'Nagradna igra-posiljke 2018'!$A$3:$CF$200,26,FALSE)</f>
        <v>230</v>
      </c>
      <c r="AB43" s="31">
        <f>VLOOKUP(A43,'Nagradna igra-posiljke 2018'!$A$3:$CF$200,27,FALSE)</f>
        <v>229</v>
      </c>
      <c r="AC43" s="31">
        <f>VLOOKUP(A43,'Nagradna igra-posiljke 2018'!$A$3:$CF$200,28,FALSE)</f>
        <v>319</v>
      </c>
      <c r="AD43" s="31">
        <f>VLOOKUP(A43,'Nagradna igra-posiljke 2018'!$A$3:$CF$200,29,FALSE)</f>
        <v>185</v>
      </c>
      <c r="AE43" s="31">
        <f>VLOOKUP(A43,'Nagradna igra-posiljke 2018'!$A$3:$CF$200,30,FALSE)</f>
        <v>588</v>
      </c>
      <c r="AF43" s="31">
        <f>VLOOKUP(A43,'Nagradna igra-posiljke 2018'!$A$3:$CF$200,31,FALSE)</f>
        <v>541</v>
      </c>
      <c r="AG43" s="31">
        <f>VLOOKUP($A43,'Nagradna igra-posiljke 2018'!$A$3:$CF$200,32,FALSE)</f>
        <v>520</v>
      </c>
      <c r="AH43" s="14">
        <f>VLOOKUP($A43,'Nagradna igra-posiljke 2018'!$A$3:$CF$200,33,FALSE)</f>
        <v>525</v>
      </c>
      <c r="AI43" s="14">
        <f>VLOOKUP($A43,'Nagradna igra-posiljke 2018'!$A$3:$CF$200,34,FALSE)</f>
        <v>438</v>
      </c>
      <c r="AJ43" s="14">
        <f>VLOOKUP($A43,'Nagradna igra-posiljke 2018'!$A$3:$CF$200,35,FALSE)</f>
        <v>67</v>
      </c>
      <c r="AK43" s="14">
        <f>VLOOKUP($A43,'Nagradna igra-posiljke 2018'!$A$3:$CF$200,36,FALSE)</f>
        <v>253</v>
      </c>
      <c r="AL43" s="14">
        <f>VLOOKUP($A43,'Nagradna igra-posiljke 2018'!$A$3:$CF$200,37,FALSE)</f>
        <v>400</v>
      </c>
      <c r="AM43" s="45">
        <f>VLOOKUP($A43,'Nagradna igra-posiljke 2018'!$A$3:$CF$200,38,FALSE)</f>
        <v>380</v>
      </c>
      <c r="AN43" s="45">
        <f>VLOOKUP($A43,'Nagradna igra-posiljke 2018'!$A$3:$CF$200,39,FALSE)</f>
        <v>411</v>
      </c>
      <c r="AO43" s="14">
        <f>VLOOKUP($A43,'Nagradna igra-posiljke 2018'!$A$3:$CF$200,40,FALSE)</f>
        <v>365</v>
      </c>
      <c r="AP43" s="14">
        <f>VLOOKUP($A43,'Nagradna igra-posiljke 2018'!$A$3:$CF$200,41,FALSE)</f>
        <v>85</v>
      </c>
      <c r="AQ43" s="14">
        <f>VLOOKUP($A43,'Nagradna igra-posiljke 2018'!$A$3:$CF$200,42,FALSE)</f>
        <v>435</v>
      </c>
      <c r="AR43" s="14">
        <f>VLOOKUP($A43,'Nagradna igra-posiljke 2018'!$A$3:$CF$200,43,FALSE)</f>
        <v>402</v>
      </c>
      <c r="AS43" s="14">
        <f>VLOOKUP($A43,'Nagradna igra-posiljke 2018'!$A$3:$CF$200,44,FALSE)</f>
        <v>558</v>
      </c>
      <c r="AT43" s="14">
        <f>VLOOKUP($A43,'Nagradna igra-posiljke 2018'!$A$3:$CF$200,45,FALSE)</f>
        <v>567</v>
      </c>
      <c r="AU43" s="14">
        <f>VLOOKUP($A43,'Nagradna igra-posiljke 2018'!$A$3:$CF$200,46,FALSE)</f>
        <v>426</v>
      </c>
      <c r="AV43" s="14">
        <f>VLOOKUP($A43,'Nagradna igra-posiljke 2018'!$A$3:$CF$200,47,FALSE)</f>
        <v>200</v>
      </c>
      <c r="AW43" s="14">
        <f>VLOOKUP($A43,'Nagradna igra-posiljke 2018'!$A$3:$CF$200,48,FALSE)</f>
        <v>439</v>
      </c>
      <c r="AX43" s="14">
        <f>VLOOKUP($A43,'Nagradna igra-posiljke 2018'!$A$3:$CF$200,49,FALSE)</f>
        <v>465</v>
      </c>
      <c r="AY43" s="14">
        <f>VLOOKUP($A43,'Nagradna igra-posiljke 2018'!$A$3:$CF$200,50,FALSE)</f>
        <v>550</v>
      </c>
      <c r="AZ43" s="14">
        <f>VLOOKUP($A43,'Nagradna igra-posiljke 2018'!$A$3:$CF$200,51,FALSE)</f>
        <v>662</v>
      </c>
      <c r="BA43" s="14">
        <f>VLOOKUP($A43,'Nagradna igra-posiljke 2018'!$A$3:$CF$200,52,FALSE)</f>
        <v>479</v>
      </c>
      <c r="BB43" s="14">
        <f>VLOOKUP($A43,'Nagradna igra-posiljke 2018'!$A$3:$CF$200,53,FALSE)</f>
        <v>100</v>
      </c>
      <c r="BC43" s="14">
        <f>VLOOKUP($A43,'Nagradna igra-posiljke 2018'!$A$3:$CF$200,54,FALSE)</f>
        <v>227</v>
      </c>
      <c r="BD43" s="14">
        <f>VLOOKUP($A43,'Nagradna igra-posiljke 2018'!$A$3:$CF$200,55,FALSE)</f>
        <v>0</v>
      </c>
      <c r="BE43" s="14">
        <f>VLOOKUP($A43,'Nagradna igra-posiljke 2018'!$A$3:$CF$200,56,FALSE)</f>
        <v>0</v>
      </c>
      <c r="BF43" s="14">
        <f>VLOOKUP($A43,'Nagradna igra-posiljke 2018'!$A$3:$CF$200,57,FALSE)</f>
        <v>0</v>
      </c>
      <c r="BG43" s="14">
        <f>VLOOKUP($A43,'Nagradna igra-posiljke 2018'!$A$3:$CF$200,58,FALSE)</f>
        <v>0</v>
      </c>
      <c r="BH43" s="14">
        <f>VLOOKUP($A43,'Nagradna igra-posiljke 2018'!$A$3:$CF$200,59,FALSE)</f>
        <v>0</v>
      </c>
      <c r="BI43" s="14">
        <f>VLOOKUP($A43,'Nagradna igra-posiljke 2018'!$A$3:$CF$200,60,FALSE)</f>
        <v>0</v>
      </c>
      <c r="BJ43" s="14">
        <f>VLOOKUP($A43,'Nagradna igra-posiljke 2018'!$A$3:$CF$200,61,FALSE)</f>
        <v>0</v>
      </c>
      <c r="BK43" s="14">
        <f>VLOOKUP($A43,'Nagradna igra-posiljke 2018'!$A$3:$CF$200,62,FALSE)</f>
        <v>0</v>
      </c>
      <c r="BL43" s="14">
        <f>VLOOKUP($A43,'Nagradna igra-posiljke 2018'!$A$3:$CF$200,63,FALSE)</f>
        <v>0</v>
      </c>
      <c r="BM43" s="14">
        <f>VLOOKUP($A43,'Nagradna igra-posiljke 2018'!$A$3:$CF$200,64,FALSE)</f>
        <v>0</v>
      </c>
      <c r="BN43" s="14">
        <f>VLOOKUP($A43,'Nagradna igra-posiljke 2018'!$A$3:$CF$200,65,FALSE)</f>
        <v>0</v>
      </c>
      <c r="BO43" s="14">
        <f>VLOOKUP($A43,'Nagradna igra-posiljke 2018'!$A$3:$CF$200,66,FALSE)</f>
        <v>0</v>
      </c>
      <c r="BP43" s="14">
        <f>VLOOKUP($A43,'Nagradna igra-posiljke 2018'!$A$3:$CF$200,67,FALSE)</f>
        <v>0</v>
      </c>
      <c r="BQ43" s="14">
        <f>VLOOKUP($A43,'Nagradna igra-posiljke 2018'!$A$3:$CF$200,68,FALSE)</f>
        <v>0</v>
      </c>
      <c r="BR43" s="14">
        <f>VLOOKUP($A43,'Nagradna igra-posiljke 2018'!$A$3:$CF$200,69,FALSE)</f>
        <v>0</v>
      </c>
      <c r="BS43" s="14">
        <f>VLOOKUP($A43,'Nagradna igra-posiljke 2018'!$A$3:$CF$200,70,FALSE)</f>
        <v>0</v>
      </c>
      <c r="BT43" s="14">
        <f>VLOOKUP($A43,'Nagradna igra-posiljke 2018'!$A$3:$CF$200,71,FALSE)</f>
        <v>0</v>
      </c>
      <c r="BU43" s="14">
        <f>VLOOKUP($A43,'Nagradna igra-posiljke 2018'!$A$3:$CF$200,72,FALSE)</f>
        <v>0</v>
      </c>
      <c r="BV43" s="14">
        <f>VLOOKUP($A43,'Nagradna igra-posiljke 2018'!$A$3:$CF$200,73,FALSE)</f>
        <v>0</v>
      </c>
      <c r="BW43" s="14">
        <f>VLOOKUP($A43,'Nagradna igra-posiljke 2018'!$A$3:$CF$200,74,FALSE)</f>
        <v>0</v>
      </c>
      <c r="BX43" s="14">
        <f>VLOOKUP($A43,'Nagradna igra-posiljke 2018'!$A$3:$CF$200,75,FALSE)</f>
        <v>0</v>
      </c>
      <c r="BY43" s="14">
        <f>VLOOKUP($A43,'Nagradna igra-posiljke 2018'!$A$3:$CF$200,76,FALSE)</f>
        <v>0</v>
      </c>
      <c r="BZ43" s="14">
        <f>VLOOKUP($A43,'Nagradna igra-posiljke 2018'!$A$3:$CF$200,77,FALSE)</f>
        <v>0</v>
      </c>
      <c r="CA43" s="14">
        <f>VLOOKUP($A43,'Nagradna igra-posiljke 2018'!$A$3:$CF$200,78,FALSE)</f>
        <v>0</v>
      </c>
      <c r="CB43" s="14">
        <f>VLOOKUP($A43,'Nagradna igra-posiljke 2018'!$A$3:$CF$200,79,FALSE)</f>
        <v>0</v>
      </c>
      <c r="CC43" s="14">
        <f>VLOOKUP($A43,'Nagradna igra-posiljke 2018'!$A$3:$CF$200,80,FALSE)</f>
        <v>0</v>
      </c>
      <c r="CD43" s="14">
        <f>VLOOKUP($A43,'Nagradna igra-posiljke 2018'!$A$3:$CF$200,81,FALSE)</f>
        <v>0</v>
      </c>
      <c r="CE43" s="14">
        <f>VLOOKUP($A43,'Nagradna igra-posiljke 2018'!$A$3:$CF$200,82,FALSE)</f>
        <v>0</v>
      </c>
      <c r="CF43" s="14">
        <f>VLOOKUP($A43,'Nagradna igra-posiljke 2018'!$A$3:$CF$200,83,FALSE)</f>
        <v>0</v>
      </c>
      <c r="CG43" s="14">
        <f>VLOOKUP($A43,'Nagradna igra-posiljke 2018'!$A$3:$CF$200,84,FALSE)</f>
        <v>0</v>
      </c>
    </row>
    <row r="44" spans="1:85" s="1" customFormat="1" ht="15">
      <c r="A44" s="50">
        <v>70068</v>
      </c>
      <c r="B44" s="14" t="s">
        <v>34</v>
      </c>
      <c r="C44" s="14" t="s">
        <v>206</v>
      </c>
      <c r="D44" s="42">
        <v>24719</v>
      </c>
      <c r="E44" s="42">
        <v>36769</v>
      </c>
      <c r="F44" s="46">
        <f>E44/E$1</f>
        <v>0.79764409831442395</v>
      </c>
      <c r="G44" s="47">
        <f>D44*F44</f>
        <v>19716.964466234247</v>
      </c>
      <c r="H44" s="46">
        <f>+J44/D44</f>
        <v>6.0010518224847287</v>
      </c>
      <c r="I44" s="49">
        <f>+H44/F44</f>
        <v>7.5234704740699643</v>
      </c>
      <c r="J44" s="44">
        <f>10*K44</f>
        <v>148340</v>
      </c>
      <c r="K44" s="44">
        <f>+SUM(L44:CG44)</f>
        <v>14834</v>
      </c>
      <c r="L44" s="31">
        <f>VLOOKUP(A44,'Nagradna igra-posiljke 2018'!$A$3:$W$200,11,FALSE)</f>
        <v>0</v>
      </c>
      <c r="M44" s="31">
        <f>VLOOKUP(A44,'Nagradna igra-posiljke 2018'!$A$3:$W$200,12,FALSE)</f>
        <v>2</v>
      </c>
      <c r="N44" s="31">
        <f>VLOOKUP(A44,'Nagradna igra-posiljke 2018'!$A$3:$W$200,13,FALSE)</f>
        <v>0</v>
      </c>
      <c r="O44" s="31">
        <f>VLOOKUP(A44,'Nagradna igra-posiljke 2018'!$A$3:$W$200,14,FALSE)</f>
        <v>8</v>
      </c>
      <c r="P44" s="31">
        <f>VLOOKUP(A44,'Nagradna igra-posiljke 2018'!$A$3:$W$200,15,FALSE)</f>
        <v>4</v>
      </c>
      <c r="Q44" s="31">
        <f>VLOOKUP(A44,'Nagradna igra-posiljke 2018'!$A$3:$W$200,16,FALSE)</f>
        <v>31</v>
      </c>
      <c r="R44" s="31">
        <f>VLOOKUP(A44,'Nagradna igra-posiljke 2018'!$A$3:$W$200,17,FALSE)</f>
        <v>11</v>
      </c>
      <c r="S44" s="31">
        <f>VLOOKUP(A44,'Nagradna igra-posiljke 2018'!$A$3:$W$200,18,FALSE)</f>
        <v>35</v>
      </c>
      <c r="T44" s="31">
        <f>VLOOKUP(A44,'Nagradna igra-posiljke 2018'!$A$3:$W$200,19,FALSE)</f>
        <v>12</v>
      </c>
      <c r="U44" s="31">
        <f>VLOOKUP(A44,'Nagradna igra-posiljke 2018'!$A$3:$W$200,20,FALSE)</f>
        <v>120</v>
      </c>
      <c r="V44" s="31">
        <f>VLOOKUP(A44,'Nagradna igra-posiljke 2018'!$A$3:$W$200,21,FALSE)</f>
        <v>98</v>
      </c>
      <c r="W44" s="31">
        <f>VLOOKUP(A44,'Nagradna igra-posiljke 2018'!$A$3:$W$200,22,FALSE)</f>
        <v>92</v>
      </c>
      <c r="X44" s="31">
        <f>VLOOKUP(A44,'Nagradna igra-posiljke 2018'!$A$3:$W$200,23,FALSE)</f>
        <v>32</v>
      </c>
      <c r="Y44" s="31">
        <f>VLOOKUP(A44,'Nagradna igra-posiljke 2018'!$A$3:$CF$200,24,FALSE)</f>
        <v>281</v>
      </c>
      <c r="Z44" s="31">
        <f>VLOOKUP(A44,'Nagradna igra-posiljke 2018'!$A$3:$CF$200,25,FALSE)</f>
        <v>303</v>
      </c>
      <c r="AA44" s="31">
        <f>VLOOKUP(A44,'Nagradna igra-posiljke 2018'!$A$3:$CF$200,26,FALSE)</f>
        <v>227</v>
      </c>
      <c r="AB44" s="31">
        <f>VLOOKUP(A44,'Nagradna igra-posiljke 2018'!$A$3:$CF$200,27,FALSE)</f>
        <v>304</v>
      </c>
      <c r="AC44" s="31">
        <f>VLOOKUP(A44,'Nagradna igra-posiljke 2018'!$A$3:$CF$200,28,FALSE)</f>
        <v>330</v>
      </c>
      <c r="AD44" s="31">
        <f>VLOOKUP(A44,'Nagradna igra-posiljke 2018'!$A$3:$CF$200,29,FALSE)</f>
        <v>56</v>
      </c>
      <c r="AE44" s="31">
        <f>VLOOKUP(A44,'Nagradna igra-posiljke 2018'!$A$3:$CF$200,30,FALSE)</f>
        <v>863</v>
      </c>
      <c r="AF44" s="31">
        <f>VLOOKUP(A44,'Nagradna igra-posiljke 2018'!$A$3:$CF$200,31,FALSE)</f>
        <v>764</v>
      </c>
      <c r="AG44" s="31">
        <f>VLOOKUP($A44,'Nagradna igra-posiljke 2018'!$A$3:$CF$200,32,FALSE)</f>
        <v>717</v>
      </c>
      <c r="AH44" s="14">
        <f>VLOOKUP($A44,'Nagradna igra-posiljke 2018'!$A$3:$CF$200,33,FALSE)</f>
        <v>603</v>
      </c>
      <c r="AI44" s="14">
        <f>VLOOKUP($A44,'Nagradna igra-posiljke 2018'!$A$3:$CF$200,34,FALSE)</f>
        <v>407</v>
      </c>
      <c r="AJ44" s="14">
        <f>VLOOKUP($A44,'Nagradna igra-posiljke 2018'!$A$3:$CF$200,35,FALSE)</f>
        <v>50</v>
      </c>
      <c r="AK44" s="14">
        <f>VLOOKUP($A44,'Nagradna igra-posiljke 2018'!$A$3:$CF$200,36,FALSE)</f>
        <v>346</v>
      </c>
      <c r="AL44" s="14">
        <f>VLOOKUP($A44,'Nagradna igra-posiljke 2018'!$A$3:$CF$200,37,FALSE)</f>
        <v>430</v>
      </c>
      <c r="AM44" s="45">
        <f>VLOOKUP($A44,'Nagradna igra-posiljke 2018'!$A$3:$CF$200,38,FALSE)</f>
        <v>527</v>
      </c>
      <c r="AN44" s="45">
        <f>VLOOKUP($A44,'Nagradna igra-posiljke 2018'!$A$3:$CF$200,39,FALSE)</f>
        <v>666</v>
      </c>
      <c r="AO44" s="14">
        <f>VLOOKUP($A44,'Nagradna igra-posiljke 2018'!$A$3:$CF$200,40,FALSE)</f>
        <v>528</v>
      </c>
      <c r="AP44" s="14">
        <f>VLOOKUP($A44,'Nagradna igra-posiljke 2018'!$A$3:$CF$200,41,FALSE)</f>
        <v>109</v>
      </c>
      <c r="AQ44" s="14">
        <f>VLOOKUP($A44,'Nagradna igra-posiljke 2018'!$A$3:$CF$200,42,FALSE)</f>
        <v>458</v>
      </c>
      <c r="AR44" s="14">
        <f>VLOOKUP($A44,'Nagradna igra-posiljke 2018'!$A$3:$CF$200,43,FALSE)</f>
        <v>530</v>
      </c>
      <c r="AS44" s="14">
        <f>VLOOKUP($A44,'Nagradna igra-posiljke 2018'!$A$3:$CF$200,44,FALSE)</f>
        <v>591</v>
      </c>
      <c r="AT44" s="14">
        <f>VLOOKUP($A44,'Nagradna igra-posiljke 2018'!$A$3:$CF$200,45,FALSE)</f>
        <v>697</v>
      </c>
      <c r="AU44" s="14">
        <f>VLOOKUP($A44,'Nagradna igra-posiljke 2018'!$A$3:$CF$200,46,FALSE)</f>
        <v>746</v>
      </c>
      <c r="AV44" s="14">
        <f>VLOOKUP($A44,'Nagradna igra-posiljke 2018'!$A$3:$CF$200,47,FALSE)</f>
        <v>52</v>
      </c>
      <c r="AW44" s="14">
        <f>VLOOKUP($A44,'Nagradna igra-posiljke 2018'!$A$3:$CF$200,48,FALSE)</f>
        <v>520</v>
      </c>
      <c r="AX44" s="14">
        <f>VLOOKUP($A44,'Nagradna igra-posiljke 2018'!$A$3:$CF$200,49,FALSE)</f>
        <v>580</v>
      </c>
      <c r="AY44" s="14">
        <f>VLOOKUP($A44,'Nagradna igra-posiljke 2018'!$A$3:$CF$200,50,FALSE)</f>
        <v>848</v>
      </c>
      <c r="AZ44" s="14">
        <f>VLOOKUP($A44,'Nagradna igra-posiljke 2018'!$A$3:$CF$200,51,FALSE)</f>
        <v>837</v>
      </c>
      <c r="BA44" s="14">
        <f>VLOOKUP($A44,'Nagradna igra-posiljke 2018'!$A$3:$CF$200,52,FALSE)</f>
        <v>559</v>
      </c>
      <c r="BB44" s="14">
        <f>VLOOKUP($A44,'Nagradna igra-posiljke 2018'!$A$3:$CF$200,53,FALSE)</f>
        <v>76</v>
      </c>
      <c r="BC44" s="14">
        <f>VLOOKUP($A44,'Nagradna igra-posiljke 2018'!$A$3:$CF$200,54,FALSE)</f>
        <v>384</v>
      </c>
      <c r="BD44" s="14">
        <f>VLOOKUP($A44,'Nagradna igra-posiljke 2018'!$A$3:$CF$200,55,FALSE)</f>
        <v>0</v>
      </c>
      <c r="BE44" s="14">
        <f>VLOOKUP($A44,'Nagradna igra-posiljke 2018'!$A$3:$CF$200,56,FALSE)</f>
        <v>0</v>
      </c>
      <c r="BF44" s="14">
        <f>VLOOKUP($A44,'Nagradna igra-posiljke 2018'!$A$3:$CF$200,57,FALSE)</f>
        <v>0</v>
      </c>
      <c r="BG44" s="14">
        <f>VLOOKUP($A44,'Nagradna igra-posiljke 2018'!$A$3:$CF$200,58,FALSE)</f>
        <v>0</v>
      </c>
      <c r="BH44" s="14">
        <f>VLOOKUP($A44,'Nagradna igra-posiljke 2018'!$A$3:$CF$200,59,FALSE)</f>
        <v>0</v>
      </c>
      <c r="BI44" s="14">
        <f>VLOOKUP($A44,'Nagradna igra-posiljke 2018'!$A$3:$CF$200,60,FALSE)</f>
        <v>0</v>
      </c>
      <c r="BJ44" s="14">
        <f>VLOOKUP($A44,'Nagradna igra-posiljke 2018'!$A$3:$CF$200,61,FALSE)</f>
        <v>0</v>
      </c>
      <c r="BK44" s="14">
        <f>VLOOKUP($A44,'Nagradna igra-posiljke 2018'!$A$3:$CF$200,62,FALSE)</f>
        <v>0</v>
      </c>
      <c r="BL44" s="14">
        <f>VLOOKUP($A44,'Nagradna igra-posiljke 2018'!$A$3:$CF$200,63,FALSE)</f>
        <v>0</v>
      </c>
      <c r="BM44" s="14">
        <f>VLOOKUP($A44,'Nagradna igra-posiljke 2018'!$A$3:$CF$200,64,FALSE)</f>
        <v>0</v>
      </c>
      <c r="BN44" s="14">
        <f>VLOOKUP($A44,'Nagradna igra-posiljke 2018'!$A$3:$CF$200,65,FALSE)</f>
        <v>0</v>
      </c>
      <c r="BO44" s="14">
        <f>VLOOKUP($A44,'Nagradna igra-posiljke 2018'!$A$3:$CF$200,66,FALSE)</f>
        <v>0</v>
      </c>
      <c r="BP44" s="14">
        <f>VLOOKUP($A44,'Nagradna igra-posiljke 2018'!$A$3:$CF$200,67,FALSE)</f>
        <v>0</v>
      </c>
      <c r="BQ44" s="14">
        <f>VLOOKUP($A44,'Nagradna igra-posiljke 2018'!$A$3:$CF$200,68,FALSE)</f>
        <v>0</v>
      </c>
      <c r="BR44" s="14">
        <f>VLOOKUP($A44,'Nagradna igra-posiljke 2018'!$A$3:$CF$200,69,FALSE)</f>
        <v>0</v>
      </c>
      <c r="BS44" s="14">
        <f>VLOOKUP($A44,'Nagradna igra-posiljke 2018'!$A$3:$CF$200,70,FALSE)</f>
        <v>0</v>
      </c>
      <c r="BT44" s="14">
        <f>VLOOKUP($A44,'Nagradna igra-posiljke 2018'!$A$3:$CF$200,71,FALSE)</f>
        <v>0</v>
      </c>
      <c r="BU44" s="14">
        <f>VLOOKUP($A44,'Nagradna igra-posiljke 2018'!$A$3:$CF$200,72,FALSE)</f>
        <v>0</v>
      </c>
      <c r="BV44" s="14">
        <f>VLOOKUP($A44,'Nagradna igra-posiljke 2018'!$A$3:$CF$200,73,FALSE)</f>
        <v>0</v>
      </c>
      <c r="BW44" s="14">
        <f>VLOOKUP($A44,'Nagradna igra-posiljke 2018'!$A$3:$CF$200,74,FALSE)</f>
        <v>0</v>
      </c>
      <c r="BX44" s="14">
        <f>VLOOKUP($A44,'Nagradna igra-posiljke 2018'!$A$3:$CF$200,75,FALSE)</f>
        <v>0</v>
      </c>
      <c r="BY44" s="14">
        <f>VLOOKUP($A44,'Nagradna igra-posiljke 2018'!$A$3:$CF$200,76,FALSE)</f>
        <v>0</v>
      </c>
      <c r="BZ44" s="14">
        <f>VLOOKUP($A44,'Nagradna igra-posiljke 2018'!$A$3:$CF$200,77,FALSE)</f>
        <v>0</v>
      </c>
      <c r="CA44" s="14">
        <f>VLOOKUP($A44,'Nagradna igra-posiljke 2018'!$A$3:$CF$200,78,FALSE)</f>
        <v>0</v>
      </c>
      <c r="CB44" s="14">
        <f>VLOOKUP($A44,'Nagradna igra-posiljke 2018'!$A$3:$CF$200,79,FALSE)</f>
        <v>0</v>
      </c>
      <c r="CC44" s="14">
        <f>VLOOKUP($A44,'Nagradna igra-posiljke 2018'!$A$3:$CF$200,80,FALSE)</f>
        <v>0</v>
      </c>
      <c r="CD44" s="14">
        <f>VLOOKUP($A44,'Nagradna igra-posiljke 2018'!$A$3:$CF$200,81,FALSE)</f>
        <v>0</v>
      </c>
      <c r="CE44" s="14">
        <f>VLOOKUP($A44,'Nagradna igra-posiljke 2018'!$A$3:$CF$200,82,FALSE)</f>
        <v>0</v>
      </c>
      <c r="CF44" s="14">
        <f>VLOOKUP($A44,'Nagradna igra-posiljke 2018'!$A$3:$CF$200,83,FALSE)</f>
        <v>0</v>
      </c>
      <c r="CG44" s="14">
        <f>VLOOKUP($A44,'Nagradna igra-posiljke 2018'!$A$3:$CF$200,84,FALSE)</f>
        <v>0</v>
      </c>
    </row>
    <row r="45" spans="1:85" s="1" customFormat="1" ht="15">
      <c r="A45" s="50">
        <v>70416</v>
      </c>
      <c r="B45" s="14" t="s">
        <v>101</v>
      </c>
      <c r="C45" s="14" t="s">
        <v>206</v>
      </c>
      <c r="D45" s="42">
        <v>19443</v>
      </c>
      <c r="E45" s="42">
        <v>30832</v>
      </c>
      <c r="F45" s="46">
        <f>E45/E$1</f>
        <v>0.66885046749246158</v>
      </c>
      <c r="G45" s="47">
        <f>D45*F45</f>
        <v>13004.45963945593</v>
      </c>
      <c r="H45" s="46">
        <f>+J45/D45</f>
        <v>5.0254590340996756</v>
      </c>
      <c r="I45" s="49">
        <f>+H45/F45</f>
        <v>7.5135763198914356</v>
      </c>
      <c r="J45" s="44">
        <f>10*K45</f>
        <v>97710</v>
      </c>
      <c r="K45" s="44">
        <f>+SUM(L45:CG45)</f>
        <v>9771</v>
      </c>
      <c r="L45" s="31">
        <f>VLOOKUP(A45,'Nagradna igra-posiljke 2018'!$A$3:$W$200,11,FALSE)</f>
        <v>0</v>
      </c>
      <c r="M45" s="31">
        <f>VLOOKUP(A45,'Nagradna igra-posiljke 2018'!$A$3:$W$200,12,FALSE)</f>
        <v>0</v>
      </c>
      <c r="N45" s="31">
        <f>VLOOKUP(A45,'Nagradna igra-posiljke 2018'!$A$3:$W$200,13,FALSE)</f>
        <v>0</v>
      </c>
      <c r="O45" s="31">
        <f>VLOOKUP(A45,'Nagradna igra-posiljke 2018'!$A$3:$W$200,14,FALSE)</f>
        <v>7</v>
      </c>
      <c r="P45" s="31">
        <f>VLOOKUP(A45,'Nagradna igra-posiljke 2018'!$A$3:$W$200,15,FALSE)</f>
        <v>1</v>
      </c>
      <c r="Q45" s="31">
        <f>VLOOKUP(A45,'Nagradna igra-posiljke 2018'!$A$3:$W$200,16,FALSE)</f>
        <v>6</v>
      </c>
      <c r="R45" s="31">
        <f>VLOOKUP(A45,'Nagradna igra-posiljke 2018'!$A$3:$W$200,17,FALSE)</f>
        <v>17</v>
      </c>
      <c r="S45" s="31">
        <f>VLOOKUP(A45,'Nagradna igra-posiljke 2018'!$A$3:$W$200,18,FALSE)</f>
        <v>11</v>
      </c>
      <c r="T45" s="31">
        <f>VLOOKUP(A45,'Nagradna igra-posiljke 2018'!$A$3:$W$200,19,FALSE)</f>
        <v>6</v>
      </c>
      <c r="U45" s="31">
        <f>VLOOKUP(A45,'Nagradna igra-posiljke 2018'!$A$3:$W$200,20,FALSE)</f>
        <v>40</v>
      </c>
      <c r="V45" s="31">
        <f>VLOOKUP(A45,'Nagradna igra-posiljke 2018'!$A$3:$W$200,21,FALSE)</f>
        <v>71</v>
      </c>
      <c r="W45" s="31">
        <f>VLOOKUP(A45,'Nagradna igra-posiljke 2018'!$A$3:$W$200,22,FALSE)</f>
        <v>69</v>
      </c>
      <c r="X45" s="31">
        <f>VLOOKUP(A45,'Nagradna igra-posiljke 2018'!$A$3:$W$200,23,FALSE)</f>
        <v>87</v>
      </c>
      <c r="Y45" s="31">
        <f>VLOOKUP(A45,'Nagradna igra-posiljke 2018'!$A$3:$CF$200,24,FALSE)</f>
        <v>163</v>
      </c>
      <c r="Z45" s="31">
        <f>VLOOKUP(A45,'Nagradna igra-posiljke 2018'!$A$3:$CF$200,25,FALSE)</f>
        <v>145</v>
      </c>
      <c r="AA45" s="31">
        <f>VLOOKUP(A45,'Nagradna igra-posiljke 2018'!$A$3:$CF$200,26,FALSE)</f>
        <v>181</v>
      </c>
      <c r="AB45" s="31">
        <f>VLOOKUP(A45,'Nagradna igra-posiljke 2018'!$A$3:$CF$200,27,FALSE)</f>
        <v>263</v>
      </c>
      <c r="AC45" s="31">
        <f>VLOOKUP(A45,'Nagradna igra-posiljke 2018'!$A$3:$CF$200,28,FALSE)</f>
        <v>329</v>
      </c>
      <c r="AD45" s="31">
        <f>VLOOKUP(A45,'Nagradna igra-posiljke 2018'!$A$3:$CF$200,29,FALSE)</f>
        <v>140</v>
      </c>
      <c r="AE45" s="31">
        <f>VLOOKUP(A45,'Nagradna igra-posiljke 2018'!$A$3:$CF$200,30,FALSE)</f>
        <v>474</v>
      </c>
      <c r="AF45" s="31">
        <f>VLOOKUP(A45,'Nagradna igra-posiljke 2018'!$A$3:$CF$200,31,FALSE)</f>
        <v>342</v>
      </c>
      <c r="AG45" s="31">
        <f>VLOOKUP($A45,'Nagradna igra-posiljke 2018'!$A$3:$CF$200,32,FALSE)</f>
        <v>525</v>
      </c>
      <c r="AH45" s="14">
        <f>VLOOKUP($A45,'Nagradna igra-posiljke 2018'!$A$3:$CF$200,33,FALSE)</f>
        <v>452</v>
      </c>
      <c r="AI45" s="14">
        <f>VLOOKUP($A45,'Nagradna igra-posiljke 2018'!$A$3:$CF$200,34,FALSE)</f>
        <v>280</v>
      </c>
      <c r="AJ45" s="14">
        <f>VLOOKUP($A45,'Nagradna igra-posiljke 2018'!$A$3:$CF$200,35,FALSE)</f>
        <v>55</v>
      </c>
      <c r="AK45" s="14">
        <f>VLOOKUP($A45,'Nagradna igra-posiljke 2018'!$A$3:$CF$200,36,FALSE)</f>
        <v>255</v>
      </c>
      <c r="AL45" s="14">
        <f>VLOOKUP($A45,'Nagradna igra-posiljke 2018'!$A$3:$CF$200,37,FALSE)</f>
        <v>228</v>
      </c>
      <c r="AM45" s="45">
        <f>VLOOKUP($A45,'Nagradna igra-posiljke 2018'!$A$3:$CF$200,38,FALSE)</f>
        <v>348</v>
      </c>
      <c r="AN45" s="45">
        <f>VLOOKUP($A45,'Nagradna igra-posiljke 2018'!$A$3:$CF$200,39,FALSE)</f>
        <v>239</v>
      </c>
      <c r="AO45" s="14">
        <f>VLOOKUP($A45,'Nagradna igra-posiljke 2018'!$A$3:$CF$200,40,FALSE)</f>
        <v>450</v>
      </c>
      <c r="AP45" s="14">
        <f>VLOOKUP($A45,'Nagradna igra-posiljke 2018'!$A$3:$CF$200,41,FALSE)</f>
        <v>178</v>
      </c>
      <c r="AQ45" s="14">
        <f>VLOOKUP($A45,'Nagradna igra-posiljke 2018'!$A$3:$CF$200,42,FALSE)</f>
        <v>323</v>
      </c>
      <c r="AR45" s="14">
        <f>VLOOKUP($A45,'Nagradna igra-posiljke 2018'!$A$3:$CF$200,43,FALSE)</f>
        <v>306</v>
      </c>
      <c r="AS45" s="14">
        <f>VLOOKUP($A45,'Nagradna igra-posiljke 2018'!$A$3:$CF$200,44,FALSE)</f>
        <v>582</v>
      </c>
      <c r="AT45" s="14">
        <f>VLOOKUP($A45,'Nagradna igra-posiljke 2018'!$A$3:$CF$200,45,FALSE)</f>
        <v>546</v>
      </c>
      <c r="AU45" s="14">
        <f>VLOOKUP($A45,'Nagradna igra-posiljke 2018'!$A$3:$CF$200,46,FALSE)</f>
        <v>395</v>
      </c>
      <c r="AV45" s="14">
        <f>VLOOKUP($A45,'Nagradna igra-posiljke 2018'!$A$3:$CF$200,47,FALSE)</f>
        <v>117</v>
      </c>
      <c r="AW45" s="14">
        <f>VLOOKUP($A45,'Nagradna igra-posiljke 2018'!$A$3:$CF$200,48,FALSE)</f>
        <v>334</v>
      </c>
      <c r="AX45" s="14">
        <f>VLOOKUP($A45,'Nagradna igra-posiljke 2018'!$A$3:$CF$200,49,FALSE)</f>
        <v>318</v>
      </c>
      <c r="AY45" s="14">
        <f>VLOOKUP($A45,'Nagradna igra-posiljke 2018'!$A$3:$CF$200,50,FALSE)</f>
        <v>391</v>
      </c>
      <c r="AZ45" s="14">
        <f>VLOOKUP($A45,'Nagradna igra-posiljke 2018'!$A$3:$CF$200,51,FALSE)</f>
        <v>394</v>
      </c>
      <c r="BA45" s="14">
        <f>VLOOKUP($A45,'Nagradna igra-posiljke 2018'!$A$3:$CF$200,52,FALSE)</f>
        <v>430</v>
      </c>
      <c r="BB45" s="14">
        <f>VLOOKUP($A45,'Nagradna igra-posiljke 2018'!$A$3:$CF$200,53,FALSE)</f>
        <v>105</v>
      </c>
      <c r="BC45" s="14">
        <f>VLOOKUP($A45,'Nagradna igra-posiljke 2018'!$A$3:$CF$200,54,FALSE)</f>
        <v>168</v>
      </c>
      <c r="BD45" s="14">
        <f>VLOOKUP($A45,'Nagradna igra-posiljke 2018'!$A$3:$CF$200,55,FALSE)</f>
        <v>0</v>
      </c>
      <c r="BE45" s="14">
        <f>VLOOKUP($A45,'Nagradna igra-posiljke 2018'!$A$3:$CF$200,56,FALSE)</f>
        <v>0</v>
      </c>
      <c r="BF45" s="14">
        <f>VLOOKUP($A45,'Nagradna igra-posiljke 2018'!$A$3:$CF$200,57,FALSE)</f>
        <v>0</v>
      </c>
      <c r="BG45" s="14">
        <f>VLOOKUP($A45,'Nagradna igra-posiljke 2018'!$A$3:$CF$200,58,FALSE)</f>
        <v>0</v>
      </c>
      <c r="BH45" s="14">
        <f>VLOOKUP($A45,'Nagradna igra-posiljke 2018'!$A$3:$CF$200,59,FALSE)</f>
        <v>0</v>
      </c>
      <c r="BI45" s="14">
        <f>VLOOKUP($A45,'Nagradna igra-posiljke 2018'!$A$3:$CF$200,60,FALSE)</f>
        <v>0</v>
      </c>
      <c r="BJ45" s="14">
        <f>VLOOKUP($A45,'Nagradna igra-posiljke 2018'!$A$3:$CF$200,61,FALSE)</f>
        <v>0</v>
      </c>
      <c r="BK45" s="14">
        <f>VLOOKUP($A45,'Nagradna igra-posiljke 2018'!$A$3:$CF$200,62,FALSE)</f>
        <v>0</v>
      </c>
      <c r="BL45" s="14">
        <f>VLOOKUP($A45,'Nagradna igra-posiljke 2018'!$A$3:$CF$200,63,FALSE)</f>
        <v>0</v>
      </c>
      <c r="BM45" s="14">
        <f>VLOOKUP($A45,'Nagradna igra-posiljke 2018'!$A$3:$CF$200,64,FALSE)</f>
        <v>0</v>
      </c>
      <c r="BN45" s="14">
        <f>VLOOKUP($A45,'Nagradna igra-posiljke 2018'!$A$3:$CF$200,65,FALSE)</f>
        <v>0</v>
      </c>
      <c r="BO45" s="14">
        <f>VLOOKUP($A45,'Nagradna igra-posiljke 2018'!$A$3:$CF$200,66,FALSE)</f>
        <v>0</v>
      </c>
      <c r="BP45" s="14">
        <f>VLOOKUP($A45,'Nagradna igra-posiljke 2018'!$A$3:$CF$200,67,FALSE)</f>
        <v>0</v>
      </c>
      <c r="BQ45" s="14">
        <f>VLOOKUP($A45,'Nagradna igra-posiljke 2018'!$A$3:$CF$200,68,FALSE)</f>
        <v>0</v>
      </c>
      <c r="BR45" s="14">
        <f>VLOOKUP($A45,'Nagradna igra-posiljke 2018'!$A$3:$CF$200,69,FALSE)</f>
        <v>0</v>
      </c>
      <c r="BS45" s="14">
        <f>VLOOKUP($A45,'Nagradna igra-posiljke 2018'!$A$3:$CF$200,70,FALSE)</f>
        <v>0</v>
      </c>
      <c r="BT45" s="14">
        <f>VLOOKUP($A45,'Nagradna igra-posiljke 2018'!$A$3:$CF$200,71,FALSE)</f>
        <v>0</v>
      </c>
      <c r="BU45" s="14">
        <f>VLOOKUP($A45,'Nagradna igra-posiljke 2018'!$A$3:$CF$200,72,FALSE)</f>
        <v>0</v>
      </c>
      <c r="BV45" s="14">
        <f>VLOOKUP($A45,'Nagradna igra-posiljke 2018'!$A$3:$CF$200,73,FALSE)</f>
        <v>0</v>
      </c>
      <c r="BW45" s="14">
        <f>VLOOKUP($A45,'Nagradna igra-posiljke 2018'!$A$3:$CF$200,74,FALSE)</f>
        <v>0</v>
      </c>
      <c r="BX45" s="14">
        <f>VLOOKUP($A45,'Nagradna igra-posiljke 2018'!$A$3:$CF$200,75,FALSE)</f>
        <v>0</v>
      </c>
      <c r="BY45" s="14">
        <f>VLOOKUP($A45,'Nagradna igra-posiljke 2018'!$A$3:$CF$200,76,FALSE)</f>
        <v>0</v>
      </c>
      <c r="BZ45" s="14">
        <f>VLOOKUP($A45,'Nagradna igra-posiljke 2018'!$A$3:$CF$200,77,FALSE)</f>
        <v>0</v>
      </c>
      <c r="CA45" s="14">
        <f>VLOOKUP($A45,'Nagradna igra-posiljke 2018'!$A$3:$CF$200,78,FALSE)</f>
        <v>0</v>
      </c>
      <c r="CB45" s="14">
        <f>VLOOKUP($A45,'Nagradna igra-posiljke 2018'!$A$3:$CF$200,79,FALSE)</f>
        <v>0</v>
      </c>
      <c r="CC45" s="14">
        <f>VLOOKUP($A45,'Nagradna igra-posiljke 2018'!$A$3:$CF$200,80,FALSE)</f>
        <v>0</v>
      </c>
      <c r="CD45" s="14">
        <f>VLOOKUP($A45,'Nagradna igra-posiljke 2018'!$A$3:$CF$200,81,FALSE)</f>
        <v>0</v>
      </c>
      <c r="CE45" s="14">
        <f>VLOOKUP($A45,'Nagradna igra-posiljke 2018'!$A$3:$CF$200,82,FALSE)</f>
        <v>0</v>
      </c>
      <c r="CF45" s="14">
        <f>VLOOKUP($A45,'Nagradna igra-posiljke 2018'!$A$3:$CF$200,83,FALSE)</f>
        <v>0</v>
      </c>
      <c r="CG45" s="14">
        <f>VLOOKUP($A45,'Nagradna igra-posiljke 2018'!$A$3:$CF$200,84,FALSE)</f>
        <v>0</v>
      </c>
    </row>
    <row r="46" spans="1:85" s="1" customFormat="1" ht="13.5" customHeight="1">
      <c r="A46" s="50">
        <v>80519</v>
      </c>
      <c r="B46" s="14" t="s">
        <v>131</v>
      </c>
      <c r="C46" s="14" t="s">
        <v>206</v>
      </c>
      <c r="D46" s="42">
        <v>34041</v>
      </c>
      <c r="E46" s="42">
        <v>40184</v>
      </c>
      <c r="F46" s="46">
        <f>E46/E$1</f>
        <v>0.8717270104345185</v>
      </c>
      <c r="G46" s="47">
        <f>D46*F46</f>
        <v>29674.459162201445</v>
      </c>
      <c r="H46" s="46">
        <f>+J46/D46</f>
        <v>6.5206662553979022</v>
      </c>
      <c r="I46" s="49">
        <f>+H46/F46</f>
        <v>7.4801700272515701</v>
      </c>
      <c r="J46" s="44">
        <f>10*K46</f>
        <v>221970</v>
      </c>
      <c r="K46" s="44">
        <f>+SUM(L46:CG46)</f>
        <v>22197</v>
      </c>
      <c r="L46" s="31">
        <f>VLOOKUP(A46,'Nagradna igra-posiljke 2018'!$A$3:$W$200,11,FALSE)</f>
        <v>0</v>
      </c>
      <c r="M46" s="31">
        <f>VLOOKUP(A46,'Nagradna igra-posiljke 2018'!$A$3:$W$200,12,FALSE)</f>
        <v>3</v>
      </c>
      <c r="N46" s="31">
        <f>VLOOKUP(A46,'Nagradna igra-posiljke 2018'!$A$3:$W$200,13,FALSE)</f>
        <v>0</v>
      </c>
      <c r="O46" s="31">
        <f>VLOOKUP(A46,'Nagradna igra-posiljke 2018'!$A$3:$W$200,14,FALSE)</f>
        <v>2</v>
      </c>
      <c r="P46" s="31">
        <f>VLOOKUP(A46,'Nagradna igra-posiljke 2018'!$A$3:$W$200,15,FALSE)</f>
        <v>14</v>
      </c>
      <c r="Q46" s="31">
        <f>VLOOKUP(A46,'Nagradna igra-posiljke 2018'!$A$3:$W$200,16,FALSE)</f>
        <v>14</v>
      </c>
      <c r="R46" s="31">
        <f>VLOOKUP(A46,'Nagradna igra-posiljke 2018'!$A$3:$W$200,17,FALSE)</f>
        <v>57</v>
      </c>
      <c r="S46" s="31">
        <f>VLOOKUP(A46,'Nagradna igra-posiljke 2018'!$A$3:$W$200,18,FALSE)</f>
        <v>64</v>
      </c>
      <c r="T46" s="31">
        <f>VLOOKUP(A46,'Nagradna igra-posiljke 2018'!$A$3:$W$200,19,FALSE)</f>
        <v>13</v>
      </c>
      <c r="U46" s="31">
        <f>VLOOKUP(A46,'Nagradna igra-posiljke 2018'!$A$3:$W$200,20,FALSE)</f>
        <v>201</v>
      </c>
      <c r="V46" s="31">
        <f>VLOOKUP(A46,'Nagradna igra-posiljke 2018'!$A$3:$W$200,21,FALSE)</f>
        <v>156</v>
      </c>
      <c r="W46" s="31">
        <f>VLOOKUP(A46,'Nagradna igra-posiljke 2018'!$A$3:$W$200,22,FALSE)</f>
        <v>256</v>
      </c>
      <c r="X46" s="31">
        <f>VLOOKUP(A46,'Nagradna igra-posiljke 2018'!$A$3:$W$200,23,FALSE)</f>
        <v>169</v>
      </c>
      <c r="Y46" s="31">
        <f>VLOOKUP(A46,'Nagradna igra-posiljke 2018'!$A$3:$CF$200,24,FALSE)</f>
        <v>489</v>
      </c>
      <c r="Z46" s="31">
        <f>VLOOKUP(A46,'Nagradna igra-posiljke 2018'!$A$3:$CF$200,25,FALSE)</f>
        <v>419</v>
      </c>
      <c r="AA46" s="31">
        <f>VLOOKUP(A46,'Nagradna igra-posiljke 2018'!$A$3:$CF$200,26,FALSE)</f>
        <v>485</v>
      </c>
      <c r="AB46" s="31">
        <f>VLOOKUP(A46,'Nagradna igra-posiljke 2018'!$A$3:$CF$200,27,FALSE)</f>
        <v>415</v>
      </c>
      <c r="AC46" s="31">
        <f>VLOOKUP(A46,'Nagradna igra-posiljke 2018'!$A$3:$CF$200,28,FALSE)</f>
        <v>566</v>
      </c>
      <c r="AD46" s="31">
        <f>VLOOKUP(A46,'Nagradna igra-posiljke 2018'!$A$3:$CF$200,29,FALSE)</f>
        <v>260</v>
      </c>
      <c r="AE46" s="31">
        <f>VLOOKUP(A46,'Nagradna igra-posiljke 2018'!$A$3:$CF$200,30,FALSE)</f>
        <v>1078</v>
      </c>
      <c r="AF46" s="31">
        <f>VLOOKUP(A46,'Nagradna igra-posiljke 2018'!$A$3:$CF$200,31,FALSE)</f>
        <v>855</v>
      </c>
      <c r="AG46" s="31">
        <f>VLOOKUP($A46,'Nagradna igra-posiljke 2018'!$A$3:$CF$200,32,FALSE)</f>
        <v>957</v>
      </c>
      <c r="AH46" s="14">
        <f>VLOOKUP($A46,'Nagradna igra-posiljke 2018'!$A$3:$CF$200,33,FALSE)</f>
        <v>786</v>
      </c>
      <c r="AI46" s="14">
        <f>VLOOKUP($A46,'Nagradna igra-posiljke 2018'!$A$3:$CF$200,34,FALSE)</f>
        <v>516</v>
      </c>
      <c r="AJ46" s="14">
        <f>VLOOKUP($A46,'Nagradna igra-posiljke 2018'!$A$3:$CF$200,35,FALSE)</f>
        <v>132</v>
      </c>
      <c r="AK46" s="14">
        <f>VLOOKUP($A46,'Nagradna igra-posiljke 2018'!$A$3:$CF$200,36,FALSE)</f>
        <v>471</v>
      </c>
      <c r="AL46" s="14">
        <f>VLOOKUP($A46,'Nagradna igra-posiljke 2018'!$A$3:$CF$200,37,FALSE)</f>
        <v>471</v>
      </c>
      <c r="AM46" s="45">
        <f>VLOOKUP($A46,'Nagradna igra-posiljke 2018'!$A$3:$CF$200,38,FALSE)</f>
        <v>774</v>
      </c>
      <c r="AN46" s="45">
        <f>VLOOKUP($A46,'Nagradna igra-posiljke 2018'!$A$3:$CF$200,39,FALSE)</f>
        <v>775</v>
      </c>
      <c r="AO46" s="14">
        <f>VLOOKUP($A46,'Nagradna igra-posiljke 2018'!$A$3:$CF$200,40,FALSE)</f>
        <v>696</v>
      </c>
      <c r="AP46" s="14">
        <f>VLOOKUP($A46,'Nagradna igra-posiljke 2018'!$A$3:$CF$200,41,FALSE)</f>
        <v>135</v>
      </c>
      <c r="AQ46" s="14">
        <f>VLOOKUP($A46,'Nagradna igra-posiljke 2018'!$A$3:$CF$200,42,FALSE)</f>
        <v>767</v>
      </c>
      <c r="AR46" s="14">
        <f>VLOOKUP($A46,'Nagradna igra-posiljke 2018'!$A$3:$CF$200,43,FALSE)</f>
        <v>888</v>
      </c>
      <c r="AS46" s="14">
        <f>VLOOKUP($A46,'Nagradna igra-posiljke 2018'!$A$3:$CF$200,44,FALSE)</f>
        <v>1112</v>
      </c>
      <c r="AT46" s="14">
        <f>VLOOKUP($A46,'Nagradna igra-posiljke 2018'!$A$3:$CF$200,45,FALSE)</f>
        <v>1231</v>
      </c>
      <c r="AU46" s="14">
        <f>VLOOKUP($A46,'Nagradna igra-posiljke 2018'!$A$3:$CF$200,46,FALSE)</f>
        <v>942</v>
      </c>
      <c r="AV46" s="14">
        <f>VLOOKUP($A46,'Nagradna igra-posiljke 2018'!$A$3:$CF$200,47,FALSE)</f>
        <v>146</v>
      </c>
      <c r="AW46" s="14">
        <f>VLOOKUP($A46,'Nagradna igra-posiljke 2018'!$A$3:$CF$200,48,FALSE)</f>
        <v>694</v>
      </c>
      <c r="AX46" s="14">
        <f>VLOOKUP($A46,'Nagradna igra-posiljke 2018'!$A$3:$CF$200,49,FALSE)</f>
        <v>899</v>
      </c>
      <c r="AY46" s="14">
        <f>VLOOKUP($A46,'Nagradna igra-posiljke 2018'!$A$3:$CF$200,50,FALSE)</f>
        <v>1443</v>
      </c>
      <c r="AZ46" s="14">
        <f>VLOOKUP($A46,'Nagradna igra-posiljke 2018'!$A$3:$CF$200,51,FALSE)</f>
        <v>1431</v>
      </c>
      <c r="BA46" s="14">
        <f>VLOOKUP($A46,'Nagradna igra-posiljke 2018'!$A$3:$CF$200,52,FALSE)</f>
        <v>810</v>
      </c>
      <c r="BB46" s="14">
        <f>VLOOKUP($A46,'Nagradna igra-posiljke 2018'!$A$3:$CF$200,53,FALSE)</f>
        <v>131</v>
      </c>
      <c r="BC46" s="14">
        <f>VLOOKUP($A46,'Nagradna igra-posiljke 2018'!$A$3:$CF$200,54,FALSE)</f>
        <v>474</v>
      </c>
      <c r="BD46" s="14">
        <f>VLOOKUP($A46,'Nagradna igra-posiljke 2018'!$A$3:$CF$200,55,FALSE)</f>
        <v>0</v>
      </c>
      <c r="BE46" s="14">
        <f>VLOOKUP($A46,'Nagradna igra-posiljke 2018'!$A$3:$CF$200,56,FALSE)</f>
        <v>0</v>
      </c>
      <c r="BF46" s="14">
        <f>VLOOKUP($A46,'Nagradna igra-posiljke 2018'!$A$3:$CF$200,57,FALSE)</f>
        <v>0</v>
      </c>
      <c r="BG46" s="14">
        <f>VLOOKUP($A46,'Nagradna igra-posiljke 2018'!$A$3:$CF$200,58,FALSE)</f>
        <v>0</v>
      </c>
      <c r="BH46" s="14">
        <f>VLOOKUP($A46,'Nagradna igra-posiljke 2018'!$A$3:$CF$200,59,FALSE)</f>
        <v>0</v>
      </c>
      <c r="BI46" s="14">
        <f>VLOOKUP($A46,'Nagradna igra-posiljke 2018'!$A$3:$CF$200,60,FALSE)</f>
        <v>0</v>
      </c>
      <c r="BJ46" s="14">
        <f>VLOOKUP($A46,'Nagradna igra-posiljke 2018'!$A$3:$CF$200,61,FALSE)</f>
        <v>0</v>
      </c>
      <c r="BK46" s="14">
        <f>VLOOKUP($A46,'Nagradna igra-posiljke 2018'!$A$3:$CF$200,62,FALSE)</f>
        <v>0</v>
      </c>
      <c r="BL46" s="14">
        <f>VLOOKUP($A46,'Nagradna igra-posiljke 2018'!$A$3:$CF$200,63,FALSE)</f>
        <v>0</v>
      </c>
      <c r="BM46" s="14">
        <f>VLOOKUP($A46,'Nagradna igra-posiljke 2018'!$A$3:$CF$200,64,FALSE)</f>
        <v>0</v>
      </c>
      <c r="BN46" s="14">
        <f>VLOOKUP($A46,'Nagradna igra-posiljke 2018'!$A$3:$CF$200,65,FALSE)</f>
        <v>0</v>
      </c>
      <c r="BO46" s="14">
        <f>VLOOKUP($A46,'Nagradna igra-posiljke 2018'!$A$3:$CF$200,66,FALSE)</f>
        <v>0</v>
      </c>
      <c r="BP46" s="14">
        <f>VLOOKUP($A46,'Nagradna igra-posiljke 2018'!$A$3:$CF$200,67,FALSE)</f>
        <v>0</v>
      </c>
      <c r="BQ46" s="14">
        <f>VLOOKUP($A46,'Nagradna igra-posiljke 2018'!$A$3:$CF$200,68,FALSE)</f>
        <v>0</v>
      </c>
      <c r="BR46" s="14">
        <f>VLOOKUP($A46,'Nagradna igra-posiljke 2018'!$A$3:$CF$200,69,FALSE)</f>
        <v>0</v>
      </c>
      <c r="BS46" s="14">
        <f>VLOOKUP($A46,'Nagradna igra-posiljke 2018'!$A$3:$CF$200,70,FALSE)</f>
        <v>0</v>
      </c>
      <c r="BT46" s="14">
        <f>VLOOKUP($A46,'Nagradna igra-posiljke 2018'!$A$3:$CF$200,71,FALSE)</f>
        <v>0</v>
      </c>
      <c r="BU46" s="14">
        <f>VLOOKUP($A46,'Nagradna igra-posiljke 2018'!$A$3:$CF$200,72,FALSE)</f>
        <v>0</v>
      </c>
      <c r="BV46" s="14">
        <f>VLOOKUP($A46,'Nagradna igra-posiljke 2018'!$A$3:$CF$200,73,FALSE)</f>
        <v>0</v>
      </c>
      <c r="BW46" s="14">
        <f>VLOOKUP($A46,'Nagradna igra-posiljke 2018'!$A$3:$CF$200,74,FALSE)</f>
        <v>0</v>
      </c>
      <c r="BX46" s="14">
        <f>VLOOKUP($A46,'Nagradna igra-posiljke 2018'!$A$3:$CF$200,75,FALSE)</f>
        <v>0</v>
      </c>
      <c r="BY46" s="14">
        <f>VLOOKUP($A46,'Nagradna igra-posiljke 2018'!$A$3:$CF$200,76,FALSE)</f>
        <v>0</v>
      </c>
      <c r="BZ46" s="14">
        <f>VLOOKUP($A46,'Nagradna igra-posiljke 2018'!$A$3:$CF$200,77,FALSE)</f>
        <v>0</v>
      </c>
      <c r="CA46" s="14">
        <f>VLOOKUP($A46,'Nagradna igra-posiljke 2018'!$A$3:$CF$200,78,FALSE)</f>
        <v>0</v>
      </c>
      <c r="CB46" s="14">
        <f>VLOOKUP($A46,'Nagradna igra-posiljke 2018'!$A$3:$CF$200,79,FALSE)</f>
        <v>0</v>
      </c>
      <c r="CC46" s="14">
        <f>VLOOKUP($A46,'Nagradna igra-posiljke 2018'!$A$3:$CF$200,80,FALSE)</f>
        <v>0</v>
      </c>
      <c r="CD46" s="14">
        <f>VLOOKUP($A46,'Nagradna igra-posiljke 2018'!$A$3:$CF$200,81,FALSE)</f>
        <v>0</v>
      </c>
      <c r="CE46" s="14">
        <f>VLOOKUP($A46,'Nagradna igra-posiljke 2018'!$A$3:$CF$200,82,FALSE)</f>
        <v>0</v>
      </c>
      <c r="CF46" s="14">
        <f>VLOOKUP($A46,'Nagradna igra-posiljke 2018'!$A$3:$CF$200,83,FALSE)</f>
        <v>0</v>
      </c>
      <c r="CG46" s="14">
        <f>VLOOKUP($A46,'Nagradna igra-posiljke 2018'!$A$3:$CF$200,84,FALSE)</f>
        <v>0</v>
      </c>
    </row>
    <row r="47" spans="1:85" s="1" customFormat="1" ht="15">
      <c r="A47" s="50">
        <v>70564</v>
      </c>
      <c r="B47" s="14" t="s">
        <v>53</v>
      </c>
      <c r="C47" s="14" t="s">
        <v>206</v>
      </c>
      <c r="D47" s="42">
        <v>30449</v>
      </c>
      <c r="E47" s="42">
        <v>31613</v>
      </c>
      <c r="F47" s="46">
        <f>E47/E$1</f>
        <v>0.68579300171377744</v>
      </c>
      <c r="G47" s="47">
        <f>D47*F47</f>
        <v>20881.711109182808</v>
      </c>
      <c r="H47" s="46">
        <f>+J47/D47</f>
        <v>4.8326710236789383</v>
      </c>
      <c r="I47" s="49">
        <f>+H47/F47</f>
        <v>7.0468363071688236</v>
      </c>
      <c r="J47" s="44">
        <f>10*K47</f>
        <v>147150</v>
      </c>
      <c r="K47" s="44">
        <f>+SUM(L47:CG47)</f>
        <v>14715</v>
      </c>
      <c r="L47" s="31">
        <f>VLOOKUP(A47,'Nagradna igra-posiljke 2018'!$A$3:$W$200,11,FALSE)</f>
        <v>0</v>
      </c>
      <c r="M47" s="31">
        <f>VLOOKUP(A47,'Nagradna igra-posiljke 2018'!$A$3:$W$200,12,FALSE)</f>
        <v>0</v>
      </c>
      <c r="N47" s="31">
        <f>VLOOKUP(A47,'Nagradna igra-posiljke 2018'!$A$3:$W$200,13,FALSE)</f>
        <v>0</v>
      </c>
      <c r="O47" s="31">
        <f>VLOOKUP(A47,'Nagradna igra-posiljke 2018'!$A$3:$W$200,14,FALSE)</f>
        <v>2</v>
      </c>
      <c r="P47" s="31">
        <f>VLOOKUP(A47,'Nagradna igra-posiljke 2018'!$A$3:$W$200,15,FALSE)</f>
        <v>46</v>
      </c>
      <c r="Q47" s="31">
        <f>VLOOKUP(A47,'Nagradna igra-posiljke 2018'!$A$3:$W$200,16,FALSE)</f>
        <v>45</v>
      </c>
      <c r="R47" s="31">
        <f>VLOOKUP(A47,'Nagradna igra-posiljke 2018'!$A$3:$W$200,17,FALSE)</f>
        <v>27</v>
      </c>
      <c r="S47" s="31">
        <f>VLOOKUP(A47,'Nagradna igra-posiljke 2018'!$A$3:$W$200,18,FALSE)</f>
        <v>35</v>
      </c>
      <c r="T47" s="31">
        <f>VLOOKUP(A47,'Nagradna igra-posiljke 2018'!$A$3:$W$200,19,FALSE)</f>
        <v>7</v>
      </c>
      <c r="U47" s="31">
        <f>VLOOKUP(A47,'Nagradna igra-posiljke 2018'!$A$3:$W$200,20,FALSE)</f>
        <v>68</v>
      </c>
      <c r="V47" s="31">
        <f>VLOOKUP(A47,'Nagradna igra-posiljke 2018'!$A$3:$W$200,21,FALSE)</f>
        <v>92</v>
      </c>
      <c r="W47" s="31">
        <f>VLOOKUP(A47,'Nagradna igra-posiljke 2018'!$A$3:$W$200,22,FALSE)</f>
        <v>85</v>
      </c>
      <c r="X47" s="31">
        <f>VLOOKUP(A47,'Nagradna igra-posiljke 2018'!$A$3:$W$200,23,FALSE)</f>
        <v>35</v>
      </c>
      <c r="Y47" s="31">
        <f>VLOOKUP(A47,'Nagradna igra-posiljke 2018'!$A$3:$CF$200,24,FALSE)</f>
        <v>307</v>
      </c>
      <c r="Z47" s="31">
        <f>VLOOKUP(A47,'Nagradna igra-posiljke 2018'!$A$3:$CF$200,25,FALSE)</f>
        <v>203</v>
      </c>
      <c r="AA47" s="31">
        <f>VLOOKUP(A47,'Nagradna igra-posiljke 2018'!$A$3:$CF$200,26,FALSE)</f>
        <v>320</v>
      </c>
      <c r="AB47" s="31">
        <f>VLOOKUP(A47,'Nagradna igra-posiljke 2018'!$A$3:$CF$200,27,FALSE)</f>
        <v>296</v>
      </c>
      <c r="AC47" s="31">
        <f>VLOOKUP(A47,'Nagradna igra-posiljke 2018'!$A$3:$CF$200,28,FALSE)</f>
        <v>367</v>
      </c>
      <c r="AD47" s="31">
        <f>VLOOKUP(A47,'Nagradna igra-posiljke 2018'!$A$3:$CF$200,29,FALSE)</f>
        <v>44</v>
      </c>
      <c r="AE47" s="31">
        <f>VLOOKUP(A47,'Nagradna igra-posiljke 2018'!$A$3:$CF$200,30,FALSE)</f>
        <v>748</v>
      </c>
      <c r="AF47" s="31">
        <f>VLOOKUP(A47,'Nagradna igra-posiljke 2018'!$A$3:$CF$200,31,FALSE)</f>
        <v>629</v>
      </c>
      <c r="AG47" s="31">
        <f>VLOOKUP($A47,'Nagradna igra-posiljke 2018'!$A$3:$CF$200,32,FALSE)</f>
        <v>688</v>
      </c>
      <c r="AH47" s="14">
        <f>VLOOKUP($A47,'Nagradna igra-posiljke 2018'!$A$3:$CF$200,33,FALSE)</f>
        <v>600</v>
      </c>
      <c r="AI47" s="14">
        <f>VLOOKUP($A47,'Nagradna igra-posiljke 2018'!$A$3:$CF$200,34,FALSE)</f>
        <v>44</v>
      </c>
      <c r="AJ47" s="14">
        <f>VLOOKUP($A47,'Nagradna igra-posiljke 2018'!$A$3:$CF$200,35,FALSE)</f>
        <v>17</v>
      </c>
      <c r="AK47" s="14">
        <f>VLOOKUP($A47,'Nagradna igra-posiljke 2018'!$A$3:$CF$200,36,FALSE)</f>
        <v>729</v>
      </c>
      <c r="AL47" s="14">
        <f>VLOOKUP($A47,'Nagradna igra-posiljke 2018'!$A$3:$CF$200,37,FALSE)</f>
        <v>396</v>
      </c>
      <c r="AM47" s="45">
        <f>VLOOKUP($A47,'Nagradna igra-posiljke 2018'!$A$3:$CF$200,38,FALSE)</f>
        <v>415</v>
      </c>
      <c r="AN47" s="45">
        <f>VLOOKUP($A47,'Nagradna igra-posiljke 2018'!$A$3:$CF$200,39,FALSE)</f>
        <v>578</v>
      </c>
      <c r="AO47" s="14">
        <f>VLOOKUP($A47,'Nagradna igra-posiljke 2018'!$A$3:$CF$200,40,FALSE)</f>
        <v>715</v>
      </c>
      <c r="AP47" s="14">
        <f>VLOOKUP($A47,'Nagradna igra-posiljke 2018'!$A$3:$CF$200,41,FALSE)</f>
        <v>47</v>
      </c>
      <c r="AQ47" s="14">
        <f>VLOOKUP($A47,'Nagradna igra-posiljke 2018'!$A$3:$CF$200,42,FALSE)</f>
        <v>358</v>
      </c>
      <c r="AR47" s="14">
        <f>VLOOKUP($A47,'Nagradna igra-posiljke 2018'!$A$3:$CF$200,43,FALSE)</f>
        <v>652</v>
      </c>
      <c r="AS47" s="14">
        <f>VLOOKUP($A47,'Nagradna igra-posiljke 2018'!$A$3:$CF$200,44,FALSE)</f>
        <v>618</v>
      </c>
      <c r="AT47" s="14">
        <f>VLOOKUP($A47,'Nagradna igra-posiljke 2018'!$A$3:$CF$200,45,FALSE)</f>
        <v>892</v>
      </c>
      <c r="AU47" s="14">
        <f>VLOOKUP($A47,'Nagradna igra-posiljke 2018'!$A$3:$CF$200,46,FALSE)</f>
        <v>830</v>
      </c>
      <c r="AV47" s="14">
        <f>VLOOKUP($A47,'Nagradna igra-posiljke 2018'!$A$3:$CF$200,47,FALSE)</f>
        <v>137</v>
      </c>
      <c r="AW47" s="14">
        <f>VLOOKUP($A47,'Nagradna igra-posiljke 2018'!$A$3:$CF$200,48,FALSE)</f>
        <v>666</v>
      </c>
      <c r="AX47" s="14">
        <f>VLOOKUP($A47,'Nagradna igra-posiljke 2018'!$A$3:$CF$200,49,FALSE)</f>
        <v>888</v>
      </c>
      <c r="AY47" s="14">
        <f>VLOOKUP($A47,'Nagradna igra-posiljke 2018'!$A$3:$CF$200,50,FALSE)</f>
        <v>448</v>
      </c>
      <c r="AZ47" s="14">
        <f>VLOOKUP($A47,'Nagradna igra-posiljke 2018'!$A$3:$CF$200,51,FALSE)</f>
        <v>632</v>
      </c>
      <c r="BA47" s="14">
        <f>VLOOKUP($A47,'Nagradna igra-posiljke 2018'!$A$3:$CF$200,52,FALSE)</f>
        <v>508</v>
      </c>
      <c r="BB47" s="14">
        <f>VLOOKUP($A47,'Nagradna igra-posiljke 2018'!$A$3:$CF$200,53,FALSE)</f>
        <v>138</v>
      </c>
      <c r="BC47" s="14">
        <f>VLOOKUP($A47,'Nagradna igra-posiljke 2018'!$A$3:$CF$200,54,FALSE)</f>
        <v>363</v>
      </c>
      <c r="BD47" s="14">
        <f>VLOOKUP($A47,'Nagradna igra-posiljke 2018'!$A$3:$CF$200,55,FALSE)</f>
        <v>0</v>
      </c>
      <c r="BE47" s="14">
        <f>VLOOKUP($A47,'Nagradna igra-posiljke 2018'!$A$3:$CF$200,56,FALSE)</f>
        <v>0</v>
      </c>
      <c r="BF47" s="14">
        <f>VLOOKUP($A47,'Nagradna igra-posiljke 2018'!$A$3:$CF$200,57,FALSE)</f>
        <v>0</v>
      </c>
      <c r="BG47" s="14">
        <f>VLOOKUP($A47,'Nagradna igra-posiljke 2018'!$A$3:$CF$200,58,FALSE)</f>
        <v>0</v>
      </c>
      <c r="BH47" s="14">
        <f>VLOOKUP($A47,'Nagradna igra-posiljke 2018'!$A$3:$CF$200,59,FALSE)</f>
        <v>0</v>
      </c>
      <c r="BI47" s="14">
        <f>VLOOKUP($A47,'Nagradna igra-posiljke 2018'!$A$3:$CF$200,60,FALSE)</f>
        <v>0</v>
      </c>
      <c r="BJ47" s="14">
        <f>VLOOKUP($A47,'Nagradna igra-posiljke 2018'!$A$3:$CF$200,61,FALSE)</f>
        <v>0</v>
      </c>
      <c r="BK47" s="14">
        <f>VLOOKUP($A47,'Nagradna igra-posiljke 2018'!$A$3:$CF$200,62,FALSE)</f>
        <v>0</v>
      </c>
      <c r="BL47" s="14">
        <f>VLOOKUP($A47,'Nagradna igra-posiljke 2018'!$A$3:$CF$200,63,FALSE)</f>
        <v>0</v>
      </c>
      <c r="BM47" s="14">
        <f>VLOOKUP($A47,'Nagradna igra-posiljke 2018'!$A$3:$CF$200,64,FALSE)</f>
        <v>0</v>
      </c>
      <c r="BN47" s="14">
        <f>VLOOKUP($A47,'Nagradna igra-posiljke 2018'!$A$3:$CF$200,65,FALSE)</f>
        <v>0</v>
      </c>
      <c r="BO47" s="14">
        <f>VLOOKUP($A47,'Nagradna igra-posiljke 2018'!$A$3:$CF$200,66,FALSE)</f>
        <v>0</v>
      </c>
      <c r="BP47" s="14">
        <f>VLOOKUP($A47,'Nagradna igra-posiljke 2018'!$A$3:$CF$200,67,FALSE)</f>
        <v>0</v>
      </c>
      <c r="BQ47" s="14">
        <f>VLOOKUP($A47,'Nagradna igra-posiljke 2018'!$A$3:$CF$200,68,FALSE)</f>
        <v>0</v>
      </c>
      <c r="BR47" s="14">
        <f>VLOOKUP($A47,'Nagradna igra-posiljke 2018'!$A$3:$CF$200,69,FALSE)</f>
        <v>0</v>
      </c>
      <c r="BS47" s="14">
        <f>VLOOKUP($A47,'Nagradna igra-posiljke 2018'!$A$3:$CF$200,70,FALSE)</f>
        <v>0</v>
      </c>
      <c r="BT47" s="14">
        <f>VLOOKUP($A47,'Nagradna igra-posiljke 2018'!$A$3:$CF$200,71,FALSE)</f>
        <v>0</v>
      </c>
      <c r="BU47" s="14">
        <f>VLOOKUP($A47,'Nagradna igra-posiljke 2018'!$A$3:$CF$200,72,FALSE)</f>
        <v>0</v>
      </c>
      <c r="BV47" s="14">
        <f>VLOOKUP($A47,'Nagradna igra-posiljke 2018'!$A$3:$CF$200,73,FALSE)</f>
        <v>0</v>
      </c>
      <c r="BW47" s="14">
        <f>VLOOKUP($A47,'Nagradna igra-posiljke 2018'!$A$3:$CF$200,74,FALSE)</f>
        <v>0</v>
      </c>
      <c r="BX47" s="14">
        <f>VLOOKUP($A47,'Nagradna igra-posiljke 2018'!$A$3:$CF$200,75,FALSE)</f>
        <v>0</v>
      </c>
      <c r="BY47" s="14">
        <f>VLOOKUP($A47,'Nagradna igra-posiljke 2018'!$A$3:$CF$200,76,FALSE)</f>
        <v>0</v>
      </c>
      <c r="BZ47" s="14">
        <f>VLOOKUP($A47,'Nagradna igra-posiljke 2018'!$A$3:$CF$200,77,FALSE)</f>
        <v>0</v>
      </c>
      <c r="CA47" s="14">
        <f>VLOOKUP($A47,'Nagradna igra-posiljke 2018'!$A$3:$CF$200,78,FALSE)</f>
        <v>0</v>
      </c>
      <c r="CB47" s="14">
        <f>VLOOKUP($A47,'Nagradna igra-posiljke 2018'!$A$3:$CF$200,79,FALSE)</f>
        <v>0</v>
      </c>
      <c r="CC47" s="14">
        <f>VLOOKUP($A47,'Nagradna igra-posiljke 2018'!$A$3:$CF$200,80,FALSE)</f>
        <v>0</v>
      </c>
      <c r="CD47" s="14">
        <f>VLOOKUP($A47,'Nagradna igra-posiljke 2018'!$A$3:$CF$200,81,FALSE)</f>
        <v>0</v>
      </c>
      <c r="CE47" s="14">
        <f>VLOOKUP($A47,'Nagradna igra-posiljke 2018'!$A$3:$CF$200,82,FALSE)</f>
        <v>0</v>
      </c>
      <c r="CF47" s="14">
        <f>VLOOKUP($A47,'Nagradna igra-posiljke 2018'!$A$3:$CF$200,83,FALSE)</f>
        <v>0</v>
      </c>
      <c r="CG47" s="14">
        <f>VLOOKUP($A47,'Nagradna igra-posiljke 2018'!$A$3:$CF$200,84,FALSE)</f>
        <v>0</v>
      </c>
    </row>
    <row r="48" spans="1:85" s="1" customFormat="1" ht="12.75" customHeight="1">
      <c r="A48" s="50">
        <v>70238</v>
      </c>
      <c r="B48" s="14" t="s">
        <v>127</v>
      </c>
      <c r="C48" s="14" t="s">
        <v>206</v>
      </c>
      <c r="D48" s="42">
        <v>20002</v>
      </c>
      <c r="E48" s="42">
        <v>32947</v>
      </c>
      <c r="F48" s="46">
        <f>E48/E$1</f>
        <v>0.7147319782198408</v>
      </c>
      <c r="G48" s="47">
        <f>D48*F48</f>
        <v>14296.069028353255</v>
      </c>
      <c r="H48" s="46">
        <f>+J48/D48</f>
        <v>4.8870112988701129</v>
      </c>
      <c r="I48" s="49">
        <f>+H48/F48</f>
        <v>6.8375439294629432</v>
      </c>
      <c r="J48" s="44">
        <f>10*K48</f>
        <v>97750</v>
      </c>
      <c r="K48" s="44">
        <f>+SUM(L48:CG48)</f>
        <v>9775</v>
      </c>
      <c r="L48" s="31">
        <f>VLOOKUP(A48,'Nagradna igra-posiljke 2018'!$A$3:$W$200,11,FALSE)</f>
        <v>0</v>
      </c>
      <c r="M48" s="31">
        <f>VLOOKUP(A48,'Nagradna igra-posiljke 2018'!$A$3:$W$200,12,FALSE)</f>
        <v>0</v>
      </c>
      <c r="N48" s="31">
        <f>VLOOKUP(A48,'Nagradna igra-posiljke 2018'!$A$3:$W$200,13,FALSE)</f>
        <v>0</v>
      </c>
      <c r="O48" s="31">
        <f>VLOOKUP(A48,'Nagradna igra-posiljke 2018'!$A$3:$W$200,14,FALSE)</f>
        <v>1</v>
      </c>
      <c r="P48" s="31">
        <f>VLOOKUP(A48,'Nagradna igra-posiljke 2018'!$A$3:$W$200,15,FALSE)</f>
        <v>4</v>
      </c>
      <c r="Q48" s="31">
        <f>VLOOKUP(A48,'Nagradna igra-posiljke 2018'!$A$3:$W$200,16,FALSE)</f>
        <v>9</v>
      </c>
      <c r="R48" s="31">
        <f>VLOOKUP(A48,'Nagradna igra-posiljke 2018'!$A$3:$W$200,17,FALSE)</f>
        <v>9</v>
      </c>
      <c r="S48" s="31">
        <f>VLOOKUP(A48,'Nagradna igra-posiljke 2018'!$A$3:$W$200,18,FALSE)</f>
        <v>42</v>
      </c>
      <c r="T48" s="31">
        <f>VLOOKUP(A48,'Nagradna igra-posiljke 2018'!$A$3:$W$200,19,FALSE)</f>
        <v>23</v>
      </c>
      <c r="U48" s="31">
        <f>VLOOKUP(A48,'Nagradna igra-posiljke 2018'!$A$3:$W$200,20,FALSE)</f>
        <v>64</v>
      </c>
      <c r="V48" s="31">
        <f>VLOOKUP(A48,'Nagradna igra-posiljke 2018'!$A$3:$W$200,21,FALSE)</f>
        <v>56</v>
      </c>
      <c r="W48" s="31">
        <f>VLOOKUP(A48,'Nagradna igra-posiljke 2018'!$A$3:$W$200,22,FALSE)</f>
        <v>84</v>
      </c>
      <c r="X48" s="31">
        <f>VLOOKUP(A48,'Nagradna igra-posiljke 2018'!$A$3:$W$200,23,FALSE)</f>
        <v>34</v>
      </c>
      <c r="Y48" s="31">
        <f>VLOOKUP(A48,'Nagradna igra-posiljke 2018'!$A$3:$CF$200,24,FALSE)</f>
        <v>176</v>
      </c>
      <c r="Z48" s="31">
        <f>VLOOKUP(A48,'Nagradna igra-posiljke 2018'!$A$3:$CF$200,25,FALSE)</f>
        <v>246</v>
      </c>
      <c r="AA48" s="31">
        <f>VLOOKUP(A48,'Nagradna igra-posiljke 2018'!$A$3:$CF$200,26,FALSE)</f>
        <v>201</v>
      </c>
      <c r="AB48" s="31">
        <f>VLOOKUP(A48,'Nagradna igra-posiljke 2018'!$A$3:$CF$200,27,FALSE)</f>
        <v>196</v>
      </c>
      <c r="AC48" s="31">
        <f>VLOOKUP(A48,'Nagradna igra-posiljke 2018'!$A$3:$CF$200,28,FALSE)</f>
        <v>245</v>
      </c>
      <c r="AD48" s="31">
        <f>VLOOKUP(A48,'Nagradna igra-posiljke 2018'!$A$3:$CF$200,29,FALSE)</f>
        <v>91</v>
      </c>
      <c r="AE48" s="31">
        <f>VLOOKUP(A48,'Nagradna igra-posiljke 2018'!$A$3:$CF$200,30,FALSE)</f>
        <v>342</v>
      </c>
      <c r="AF48" s="31">
        <f>VLOOKUP(A48,'Nagradna igra-posiljke 2018'!$A$3:$CF$200,31,FALSE)</f>
        <v>292</v>
      </c>
      <c r="AG48" s="31">
        <f>VLOOKUP($A48,'Nagradna igra-posiljke 2018'!$A$3:$CF$200,32,FALSE)</f>
        <v>573</v>
      </c>
      <c r="AH48" s="14">
        <f>VLOOKUP($A48,'Nagradna igra-posiljke 2018'!$A$3:$CF$200,33,FALSE)</f>
        <v>448</v>
      </c>
      <c r="AI48" s="14">
        <f>VLOOKUP($A48,'Nagradna igra-posiljke 2018'!$A$3:$CF$200,34,FALSE)</f>
        <v>191</v>
      </c>
      <c r="AJ48" s="14">
        <f>VLOOKUP($A48,'Nagradna igra-posiljke 2018'!$A$3:$CF$200,35,FALSE)</f>
        <v>62</v>
      </c>
      <c r="AK48" s="14">
        <f>VLOOKUP($A48,'Nagradna igra-posiljke 2018'!$A$3:$CF$200,36,FALSE)</f>
        <v>397</v>
      </c>
      <c r="AL48" s="14">
        <f>VLOOKUP($A48,'Nagradna igra-posiljke 2018'!$A$3:$CF$200,37,FALSE)</f>
        <v>217</v>
      </c>
      <c r="AM48" s="45">
        <f>VLOOKUP($A48,'Nagradna igra-posiljke 2018'!$A$3:$CF$200,38,FALSE)</f>
        <v>366</v>
      </c>
      <c r="AN48" s="45">
        <f>VLOOKUP($A48,'Nagradna igra-posiljke 2018'!$A$3:$CF$200,39,FALSE)</f>
        <v>390</v>
      </c>
      <c r="AO48" s="14">
        <f>VLOOKUP($A48,'Nagradna igra-posiljke 2018'!$A$3:$CF$200,40,FALSE)</f>
        <v>359</v>
      </c>
      <c r="AP48" s="14">
        <f>VLOOKUP($A48,'Nagradna igra-posiljke 2018'!$A$3:$CF$200,41,FALSE)</f>
        <v>123</v>
      </c>
      <c r="AQ48" s="14">
        <f>VLOOKUP($A48,'Nagradna igra-posiljke 2018'!$A$3:$CF$200,42,FALSE)</f>
        <v>393</v>
      </c>
      <c r="AR48" s="14">
        <f>VLOOKUP($A48,'Nagradna igra-posiljke 2018'!$A$3:$CF$200,43,FALSE)</f>
        <v>297</v>
      </c>
      <c r="AS48" s="14">
        <f>VLOOKUP($A48,'Nagradna igra-posiljke 2018'!$A$3:$CF$200,44,FALSE)</f>
        <v>363</v>
      </c>
      <c r="AT48" s="14">
        <f>VLOOKUP($A48,'Nagradna igra-posiljke 2018'!$A$3:$CF$200,45,FALSE)</f>
        <v>537</v>
      </c>
      <c r="AU48" s="14">
        <f>VLOOKUP($A48,'Nagradna igra-posiljke 2018'!$A$3:$CF$200,46,FALSE)</f>
        <v>493</v>
      </c>
      <c r="AV48" s="14">
        <f>VLOOKUP($A48,'Nagradna igra-posiljke 2018'!$A$3:$CF$200,47,FALSE)</f>
        <v>105</v>
      </c>
      <c r="AW48" s="14">
        <f>VLOOKUP($A48,'Nagradna igra-posiljke 2018'!$A$3:$CF$200,48,FALSE)</f>
        <v>356</v>
      </c>
      <c r="AX48" s="14">
        <f>VLOOKUP($A48,'Nagradna igra-posiljke 2018'!$A$3:$CF$200,49,FALSE)</f>
        <v>456</v>
      </c>
      <c r="AY48" s="14">
        <f>VLOOKUP($A48,'Nagradna igra-posiljke 2018'!$A$3:$CF$200,50,FALSE)</f>
        <v>427</v>
      </c>
      <c r="AZ48" s="14">
        <f>VLOOKUP($A48,'Nagradna igra-posiljke 2018'!$A$3:$CF$200,51,FALSE)</f>
        <v>491</v>
      </c>
      <c r="BA48" s="14">
        <f>VLOOKUP($A48,'Nagradna igra-posiljke 2018'!$A$3:$CF$200,52,FALSE)</f>
        <v>349</v>
      </c>
      <c r="BB48" s="14">
        <f>VLOOKUP($A48,'Nagradna igra-posiljke 2018'!$A$3:$CF$200,53,FALSE)</f>
        <v>98</v>
      </c>
      <c r="BC48" s="14">
        <f>VLOOKUP($A48,'Nagradna igra-posiljke 2018'!$A$3:$CF$200,54,FALSE)</f>
        <v>169</v>
      </c>
      <c r="BD48" s="14">
        <f>VLOOKUP($A48,'Nagradna igra-posiljke 2018'!$A$3:$CF$200,55,FALSE)</f>
        <v>0</v>
      </c>
      <c r="BE48" s="14">
        <f>VLOOKUP($A48,'Nagradna igra-posiljke 2018'!$A$3:$CF$200,56,FALSE)</f>
        <v>0</v>
      </c>
      <c r="BF48" s="14">
        <f>VLOOKUP($A48,'Nagradna igra-posiljke 2018'!$A$3:$CF$200,57,FALSE)</f>
        <v>0</v>
      </c>
      <c r="BG48" s="14">
        <f>VLOOKUP($A48,'Nagradna igra-posiljke 2018'!$A$3:$CF$200,58,FALSE)</f>
        <v>0</v>
      </c>
      <c r="BH48" s="14">
        <f>VLOOKUP($A48,'Nagradna igra-posiljke 2018'!$A$3:$CF$200,59,FALSE)</f>
        <v>0</v>
      </c>
      <c r="BI48" s="14">
        <f>VLOOKUP($A48,'Nagradna igra-posiljke 2018'!$A$3:$CF$200,60,FALSE)</f>
        <v>0</v>
      </c>
      <c r="BJ48" s="14">
        <f>VLOOKUP($A48,'Nagradna igra-posiljke 2018'!$A$3:$CF$200,61,FALSE)</f>
        <v>0</v>
      </c>
      <c r="BK48" s="14">
        <f>VLOOKUP($A48,'Nagradna igra-posiljke 2018'!$A$3:$CF$200,62,FALSE)</f>
        <v>0</v>
      </c>
      <c r="BL48" s="14">
        <f>VLOOKUP($A48,'Nagradna igra-posiljke 2018'!$A$3:$CF$200,63,FALSE)</f>
        <v>0</v>
      </c>
      <c r="BM48" s="14">
        <f>VLOOKUP($A48,'Nagradna igra-posiljke 2018'!$A$3:$CF$200,64,FALSE)</f>
        <v>0</v>
      </c>
      <c r="BN48" s="14">
        <f>VLOOKUP($A48,'Nagradna igra-posiljke 2018'!$A$3:$CF$200,65,FALSE)</f>
        <v>0</v>
      </c>
      <c r="BO48" s="14">
        <f>VLOOKUP($A48,'Nagradna igra-posiljke 2018'!$A$3:$CF$200,66,FALSE)</f>
        <v>0</v>
      </c>
      <c r="BP48" s="14">
        <f>VLOOKUP($A48,'Nagradna igra-posiljke 2018'!$A$3:$CF$200,67,FALSE)</f>
        <v>0</v>
      </c>
      <c r="BQ48" s="14">
        <f>VLOOKUP($A48,'Nagradna igra-posiljke 2018'!$A$3:$CF$200,68,FALSE)</f>
        <v>0</v>
      </c>
      <c r="BR48" s="14">
        <f>VLOOKUP($A48,'Nagradna igra-posiljke 2018'!$A$3:$CF$200,69,FALSE)</f>
        <v>0</v>
      </c>
      <c r="BS48" s="14">
        <f>VLOOKUP($A48,'Nagradna igra-posiljke 2018'!$A$3:$CF$200,70,FALSE)</f>
        <v>0</v>
      </c>
      <c r="BT48" s="14">
        <f>VLOOKUP($A48,'Nagradna igra-posiljke 2018'!$A$3:$CF$200,71,FALSE)</f>
        <v>0</v>
      </c>
      <c r="BU48" s="14">
        <f>VLOOKUP($A48,'Nagradna igra-posiljke 2018'!$A$3:$CF$200,72,FALSE)</f>
        <v>0</v>
      </c>
      <c r="BV48" s="14">
        <f>VLOOKUP($A48,'Nagradna igra-posiljke 2018'!$A$3:$CF$200,73,FALSE)</f>
        <v>0</v>
      </c>
      <c r="BW48" s="14">
        <f>VLOOKUP($A48,'Nagradna igra-posiljke 2018'!$A$3:$CF$200,74,FALSE)</f>
        <v>0</v>
      </c>
      <c r="BX48" s="14">
        <f>VLOOKUP($A48,'Nagradna igra-posiljke 2018'!$A$3:$CF$200,75,FALSE)</f>
        <v>0</v>
      </c>
      <c r="BY48" s="14">
        <f>VLOOKUP($A48,'Nagradna igra-posiljke 2018'!$A$3:$CF$200,76,FALSE)</f>
        <v>0</v>
      </c>
      <c r="BZ48" s="14">
        <f>VLOOKUP($A48,'Nagradna igra-posiljke 2018'!$A$3:$CF$200,77,FALSE)</f>
        <v>0</v>
      </c>
      <c r="CA48" s="14">
        <f>VLOOKUP($A48,'Nagradna igra-posiljke 2018'!$A$3:$CF$200,78,FALSE)</f>
        <v>0</v>
      </c>
      <c r="CB48" s="14">
        <f>VLOOKUP($A48,'Nagradna igra-posiljke 2018'!$A$3:$CF$200,79,FALSE)</f>
        <v>0</v>
      </c>
      <c r="CC48" s="14">
        <f>VLOOKUP($A48,'Nagradna igra-posiljke 2018'!$A$3:$CF$200,80,FALSE)</f>
        <v>0</v>
      </c>
      <c r="CD48" s="14">
        <f>VLOOKUP($A48,'Nagradna igra-posiljke 2018'!$A$3:$CF$200,81,FALSE)</f>
        <v>0</v>
      </c>
      <c r="CE48" s="14">
        <f>VLOOKUP($A48,'Nagradna igra-posiljke 2018'!$A$3:$CF$200,82,FALSE)</f>
        <v>0</v>
      </c>
      <c r="CF48" s="14">
        <f>VLOOKUP($A48,'Nagradna igra-posiljke 2018'!$A$3:$CF$200,83,FALSE)</f>
        <v>0</v>
      </c>
      <c r="CG48" s="14">
        <f>VLOOKUP($A48,'Nagradna igra-posiljke 2018'!$A$3:$CF$200,84,FALSE)</f>
        <v>0</v>
      </c>
    </row>
    <row r="49" spans="1:85" s="1" customFormat="1" ht="15" customHeight="1">
      <c r="A49" s="50">
        <v>70718</v>
      </c>
      <c r="B49" s="14" t="s">
        <v>87</v>
      </c>
      <c r="C49" s="14" t="s">
        <v>206</v>
      </c>
      <c r="D49" s="42">
        <v>20333</v>
      </c>
      <c r="E49" s="42">
        <v>30992</v>
      </c>
      <c r="F49" s="46">
        <f>E49/E$1</f>
        <v>0.67232140920233419</v>
      </c>
      <c r="G49" s="47">
        <f>D49*F49</f>
        <v>13670.311213311061</v>
      </c>
      <c r="H49" s="46">
        <f>+J49/D49</f>
        <v>4.5197462253479568</v>
      </c>
      <c r="I49" s="49">
        <f>+H49/F49</f>
        <v>6.7225975009636283</v>
      </c>
      <c r="J49" s="44">
        <f>10*K49</f>
        <v>91900</v>
      </c>
      <c r="K49" s="44">
        <f>+SUM(L49:CG49)</f>
        <v>9190</v>
      </c>
      <c r="L49" s="31">
        <f>VLOOKUP(A49,'Nagradna igra-posiljke 2018'!$A$3:$W$200,11,FALSE)</f>
        <v>0</v>
      </c>
      <c r="M49" s="31">
        <f>VLOOKUP(A49,'Nagradna igra-posiljke 2018'!$A$3:$W$200,12,FALSE)</f>
        <v>0</v>
      </c>
      <c r="N49" s="31">
        <f>VLOOKUP(A49,'Nagradna igra-posiljke 2018'!$A$3:$W$200,13,FALSE)</f>
        <v>0</v>
      </c>
      <c r="O49" s="31">
        <f>VLOOKUP(A49,'Nagradna igra-posiljke 2018'!$A$3:$W$200,14,FALSE)</f>
        <v>13</v>
      </c>
      <c r="P49" s="31">
        <f>VLOOKUP(A49,'Nagradna igra-posiljke 2018'!$A$3:$W$200,15,FALSE)</f>
        <v>4</v>
      </c>
      <c r="Q49" s="31">
        <f>VLOOKUP(A49,'Nagradna igra-posiljke 2018'!$A$3:$W$200,16,FALSE)</f>
        <v>15</v>
      </c>
      <c r="R49" s="31">
        <f>VLOOKUP(A49,'Nagradna igra-posiljke 2018'!$A$3:$W$200,17,FALSE)</f>
        <v>27</v>
      </c>
      <c r="S49" s="31">
        <f>VLOOKUP(A49,'Nagradna igra-posiljke 2018'!$A$3:$W$200,18,FALSE)</f>
        <v>12</v>
      </c>
      <c r="T49" s="31">
        <f>VLOOKUP(A49,'Nagradna igra-posiljke 2018'!$A$3:$W$200,19,FALSE)</f>
        <v>11</v>
      </c>
      <c r="U49" s="31">
        <f>VLOOKUP(A49,'Nagradna igra-posiljke 2018'!$A$3:$W$200,20,FALSE)</f>
        <v>84</v>
      </c>
      <c r="V49" s="31">
        <f>VLOOKUP(A49,'Nagradna igra-posiljke 2018'!$A$3:$W$200,21,FALSE)</f>
        <v>41</v>
      </c>
      <c r="W49" s="31">
        <f>VLOOKUP(A49,'Nagradna igra-posiljke 2018'!$A$3:$W$200,22,FALSE)</f>
        <v>68</v>
      </c>
      <c r="X49" s="31">
        <f>VLOOKUP(A49,'Nagradna igra-posiljke 2018'!$A$3:$W$200,23,FALSE)</f>
        <v>83</v>
      </c>
      <c r="Y49" s="31">
        <f>VLOOKUP(A49,'Nagradna igra-posiljke 2018'!$A$3:$CF$200,24,FALSE)</f>
        <v>150</v>
      </c>
      <c r="Z49" s="31">
        <f>VLOOKUP(A49,'Nagradna igra-posiljke 2018'!$A$3:$CF$200,25,FALSE)</f>
        <v>179</v>
      </c>
      <c r="AA49" s="31">
        <f>VLOOKUP(A49,'Nagradna igra-posiljke 2018'!$A$3:$CF$200,26,FALSE)</f>
        <v>177</v>
      </c>
      <c r="AB49" s="31">
        <f>VLOOKUP(A49,'Nagradna igra-posiljke 2018'!$A$3:$CF$200,27,FALSE)</f>
        <v>212</v>
      </c>
      <c r="AC49" s="31">
        <f>VLOOKUP(A49,'Nagradna igra-posiljke 2018'!$A$3:$CF$200,28,FALSE)</f>
        <v>206</v>
      </c>
      <c r="AD49" s="31">
        <f>VLOOKUP(A49,'Nagradna igra-posiljke 2018'!$A$3:$CF$200,29,FALSE)</f>
        <v>131</v>
      </c>
      <c r="AE49" s="31">
        <f>VLOOKUP(A49,'Nagradna igra-posiljke 2018'!$A$3:$CF$200,30,FALSE)</f>
        <v>353</v>
      </c>
      <c r="AF49" s="31">
        <f>VLOOKUP(A49,'Nagradna igra-posiljke 2018'!$A$3:$CF$200,31,FALSE)</f>
        <v>472</v>
      </c>
      <c r="AG49" s="31">
        <f>VLOOKUP($A49,'Nagradna igra-posiljke 2018'!$A$3:$CF$200,32,FALSE)</f>
        <v>453</v>
      </c>
      <c r="AH49" s="14">
        <f>VLOOKUP($A49,'Nagradna igra-posiljke 2018'!$A$3:$CF$200,33,FALSE)</f>
        <v>365</v>
      </c>
      <c r="AI49" s="14">
        <f>VLOOKUP($A49,'Nagradna igra-posiljke 2018'!$A$3:$CF$200,34,FALSE)</f>
        <v>377</v>
      </c>
      <c r="AJ49" s="14">
        <f>VLOOKUP($A49,'Nagradna igra-posiljke 2018'!$A$3:$CF$200,35,FALSE)</f>
        <v>65</v>
      </c>
      <c r="AK49" s="14">
        <f>VLOOKUP($A49,'Nagradna igra-posiljke 2018'!$A$3:$CF$200,36,FALSE)</f>
        <v>206</v>
      </c>
      <c r="AL49" s="14">
        <f>VLOOKUP($A49,'Nagradna igra-posiljke 2018'!$A$3:$CF$200,37,FALSE)</f>
        <v>203</v>
      </c>
      <c r="AM49" s="45">
        <f>VLOOKUP($A49,'Nagradna igra-posiljke 2018'!$A$3:$CF$200,38,FALSE)</f>
        <v>334</v>
      </c>
      <c r="AN49" s="45">
        <f>VLOOKUP($A49,'Nagradna igra-posiljke 2018'!$A$3:$CF$200,39,FALSE)</f>
        <v>361</v>
      </c>
      <c r="AO49" s="14">
        <f>VLOOKUP($A49,'Nagradna igra-posiljke 2018'!$A$3:$CF$200,40,FALSE)</f>
        <v>307</v>
      </c>
      <c r="AP49" s="14">
        <f>VLOOKUP($A49,'Nagradna igra-posiljke 2018'!$A$3:$CF$200,41,FALSE)</f>
        <v>55</v>
      </c>
      <c r="AQ49" s="14">
        <f>VLOOKUP($A49,'Nagradna igra-posiljke 2018'!$A$3:$CF$200,42,FALSE)</f>
        <v>241</v>
      </c>
      <c r="AR49" s="14">
        <f>VLOOKUP($A49,'Nagradna igra-posiljke 2018'!$A$3:$CF$200,43,FALSE)</f>
        <v>350</v>
      </c>
      <c r="AS49" s="14">
        <f>VLOOKUP($A49,'Nagradna igra-posiljke 2018'!$A$3:$CF$200,44,FALSE)</f>
        <v>457</v>
      </c>
      <c r="AT49" s="14">
        <f>VLOOKUP($A49,'Nagradna igra-posiljke 2018'!$A$3:$CF$200,45,FALSE)</f>
        <v>480</v>
      </c>
      <c r="AU49" s="14">
        <f>VLOOKUP($A49,'Nagradna igra-posiljke 2018'!$A$3:$CF$200,46,FALSE)</f>
        <v>461</v>
      </c>
      <c r="AV49" s="14">
        <f>VLOOKUP($A49,'Nagradna igra-posiljke 2018'!$A$3:$CF$200,47,FALSE)</f>
        <v>102</v>
      </c>
      <c r="AW49" s="14">
        <f>VLOOKUP($A49,'Nagradna igra-posiljke 2018'!$A$3:$CF$200,48,FALSE)</f>
        <v>305</v>
      </c>
      <c r="AX49" s="14">
        <f>VLOOKUP($A49,'Nagradna igra-posiljke 2018'!$A$3:$CF$200,49,FALSE)</f>
        <v>332</v>
      </c>
      <c r="AY49" s="14">
        <f>VLOOKUP($A49,'Nagradna igra-posiljke 2018'!$A$3:$CF$200,50,FALSE)</f>
        <v>419</v>
      </c>
      <c r="AZ49" s="14">
        <f>VLOOKUP($A49,'Nagradna igra-posiljke 2018'!$A$3:$CF$200,51,FALSE)</f>
        <v>396</v>
      </c>
      <c r="BA49" s="14">
        <f>VLOOKUP($A49,'Nagradna igra-posiljke 2018'!$A$3:$CF$200,52,FALSE)</f>
        <v>401</v>
      </c>
      <c r="BB49" s="14">
        <f>VLOOKUP($A49,'Nagradna igra-posiljke 2018'!$A$3:$CF$200,53,FALSE)</f>
        <v>56</v>
      </c>
      <c r="BC49" s="14">
        <f>VLOOKUP($A49,'Nagradna igra-posiljke 2018'!$A$3:$CF$200,54,FALSE)</f>
        <v>226</v>
      </c>
      <c r="BD49" s="14">
        <f>VLOOKUP($A49,'Nagradna igra-posiljke 2018'!$A$3:$CF$200,55,FALSE)</f>
        <v>0</v>
      </c>
      <c r="BE49" s="14">
        <f>VLOOKUP($A49,'Nagradna igra-posiljke 2018'!$A$3:$CF$200,56,FALSE)</f>
        <v>0</v>
      </c>
      <c r="BF49" s="14">
        <f>VLOOKUP($A49,'Nagradna igra-posiljke 2018'!$A$3:$CF$200,57,FALSE)</f>
        <v>0</v>
      </c>
      <c r="BG49" s="14">
        <f>VLOOKUP($A49,'Nagradna igra-posiljke 2018'!$A$3:$CF$200,58,FALSE)</f>
        <v>0</v>
      </c>
      <c r="BH49" s="14">
        <f>VLOOKUP($A49,'Nagradna igra-posiljke 2018'!$A$3:$CF$200,59,FALSE)</f>
        <v>0</v>
      </c>
      <c r="BI49" s="14">
        <f>VLOOKUP($A49,'Nagradna igra-posiljke 2018'!$A$3:$CF$200,60,FALSE)</f>
        <v>0</v>
      </c>
      <c r="BJ49" s="14">
        <f>VLOOKUP($A49,'Nagradna igra-posiljke 2018'!$A$3:$CF$200,61,FALSE)</f>
        <v>0</v>
      </c>
      <c r="BK49" s="14">
        <f>VLOOKUP($A49,'Nagradna igra-posiljke 2018'!$A$3:$CF$200,62,FALSE)</f>
        <v>0</v>
      </c>
      <c r="BL49" s="14">
        <f>VLOOKUP($A49,'Nagradna igra-posiljke 2018'!$A$3:$CF$200,63,FALSE)</f>
        <v>0</v>
      </c>
      <c r="BM49" s="14">
        <f>VLOOKUP($A49,'Nagradna igra-posiljke 2018'!$A$3:$CF$200,64,FALSE)</f>
        <v>0</v>
      </c>
      <c r="BN49" s="14">
        <f>VLOOKUP($A49,'Nagradna igra-posiljke 2018'!$A$3:$CF$200,65,FALSE)</f>
        <v>0</v>
      </c>
      <c r="BO49" s="14">
        <f>VLOOKUP($A49,'Nagradna igra-posiljke 2018'!$A$3:$CF$200,66,FALSE)</f>
        <v>0</v>
      </c>
      <c r="BP49" s="14">
        <f>VLOOKUP($A49,'Nagradna igra-posiljke 2018'!$A$3:$CF$200,67,FALSE)</f>
        <v>0</v>
      </c>
      <c r="BQ49" s="14">
        <f>VLOOKUP($A49,'Nagradna igra-posiljke 2018'!$A$3:$CF$200,68,FALSE)</f>
        <v>0</v>
      </c>
      <c r="BR49" s="14">
        <f>VLOOKUP($A49,'Nagradna igra-posiljke 2018'!$A$3:$CF$200,69,FALSE)</f>
        <v>0</v>
      </c>
      <c r="BS49" s="14">
        <f>VLOOKUP($A49,'Nagradna igra-posiljke 2018'!$A$3:$CF$200,70,FALSE)</f>
        <v>0</v>
      </c>
      <c r="BT49" s="14">
        <f>VLOOKUP($A49,'Nagradna igra-posiljke 2018'!$A$3:$CF$200,71,FALSE)</f>
        <v>0</v>
      </c>
      <c r="BU49" s="14">
        <f>VLOOKUP($A49,'Nagradna igra-posiljke 2018'!$A$3:$CF$200,72,FALSE)</f>
        <v>0</v>
      </c>
      <c r="BV49" s="14">
        <f>VLOOKUP($A49,'Nagradna igra-posiljke 2018'!$A$3:$CF$200,73,FALSE)</f>
        <v>0</v>
      </c>
      <c r="BW49" s="14">
        <f>VLOOKUP($A49,'Nagradna igra-posiljke 2018'!$A$3:$CF$200,74,FALSE)</f>
        <v>0</v>
      </c>
      <c r="BX49" s="14">
        <f>VLOOKUP($A49,'Nagradna igra-posiljke 2018'!$A$3:$CF$200,75,FALSE)</f>
        <v>0</v>
      </c>
      <c r="BY49" s="14">
        <f>VLOOKUP($A49,'Nagradna igra-posiljke 2018'!$A$3:$CF$200,76,FALSE)</f>
        <v>0</v>
      </c>
      <c r="BZ49" s="14">
        <f>VLOOKUP($A49,'Nagradna igra-posiljke 2018'!$A$3:$CF$200,77,FALSE)</f>
        <v>0</v>
      </c>
      <c r="CA49" s="14">
        <f>VLOOKUP($A49,'Nagradna igra-posiljke 2018'!$A$3:$CF$200,78,FALSE)</f>
        <v>0</v>
      </c>
      <c r="CB49" s="14">
        <f>VLOOKUP($A49,'Nagradna igra-posiljke 2018'!$A$3:$CF$200,79,FALSE)</f>
        <v>0</v>
      </c>
      <c r="CC49" s="14">
        <f>VLOOKUP($A49,'Nagradna igra-posiljke 2018'!$A$3:$CF$200,80,FALSE)</f>
        <v>0</v>
      </c>
      <c r="CD49" s="14">
        <f>VLOOKUP($A49,'Nagradna igra-posiljke 2018'!$A$3:$CF$200,81,FALSE)</f>
        <v>0</v>
      </c>
      <c r="CE49" s="14">
        <f>VLOOKUP($A49,'Nagradna igra-posiljke 2018'!$A$3:$CF$200,82,FALSE)</f>
        <v>0</v>
      </c>
      <c r="CF49" s="14">
        <f>VLOOKUP($A49,'Nagradna igra-posiljke 2018'!$A$3:$CF$200,83,FALSE)</f>
        <v>0</v>
      </c>
      <c r="CG49" s="14">
        <f>VLOOKUP($A49,'Nagradna igra-posiljke 2018'!$A$3:$CF$200,84,FALSE)</f>
        <v>0</v>
      </c>
    </row>
    <row r="50" spans="1:85" s="5" customFormat="1" ht="15">
      <c r="A50" s="50">
        <v>70785</v>
      </c>
      <c r="B50" s="14" t="s">
        <v>73</v>
      </c>
      <c r="C50" s="14" t="s">
        <v>206</v>
      </c>
      <c r="D50" s="42">
        <v>17090</v>
      </c>
      <c r="E50" s="42">
        <v>47759</v>
      </c>
      <c r="F50" s="46">
        <f>E50/E$1</f>
        <v>1.0360544070113022</v>
      </c>
      <c r="G50" s="47">
        <f>D50*F50</f>
        <v>17706.169815823156</v>
      </c>
      <c r="H50" s="46">
        <f>+J50/D50</f>
        <v>6.4131070801638383</v>
      </c>
      <c r="I50" s="49">
        <f>+H50/F50</f>
        <v>6.1899327262780304</v>
      </c>
      <c r="J50" s="44">
        <f>10*K50</f>
        <v>109600</v>
      </c>
      <c r="K50" s="44">
        <f>+SUM(L50:CG50)</f>
        <v>10960</v>
      </c>
      <c r="L50" s="31">
        <f>VLOOKUP(A50,'Nagradna igra-posiljke 2018'!$A$3:$W$200,11,FALSE)</f>
        <v>0</v>
      </c>
      <c r="M50" s="31">
        <f>VLOOKUP(A50,'Nagradna igra-posiljke 2018'!$A$3:$W$200,12,FALSE)</f>
        <v>5</v>
      </c>
      <c r="N50" s="31">
        <f>VLOOKUP(A50,'Nagradna igra-posiljke 2018'!$A$3:$W$200,13,FALSE)</f>
        <v>5</v>
      </c>
      <c r="O50" s="31">
        <f>VLOOKUP(A50,'Nagradna igra-posiljke 2018'!$A$3:$W$200,14,FALSE)</f>
        <v>27</v>
      </c>
      <c r="P50" s="31">
        <f>VLOOKUP(A50,'Nagradna igra-posiljke 2018'!$A$3:$W$200,15,FALSE)</f>
        <v>22</v>
      </c>
      <c r="Q50" s="31">
        <f>VLOOKUP(A50,'Nagradna igra-posiljke 2018'!$A$3:$W$200,16,FALSE)</f>
        <v>24</v>
      </c>
      <c r="R50" s="31">
        <f>VLOOKUP(A50,'Nagradna igra-posiljke 2018'!$A$3:$W$200,17,FALSE)</f>
        <v>25</v>
      </c>
      <c r="S50" s="31">
        <f>VLOOKUP(A50,'Nagradna igra-posiljke 2018'!$A$3:$W$200,18,FALSE)</f>
        <v>19</v>
      </c>
      <c r="T50" s="31">
        <f>VLOOKUP(A50,'Nagradna igra-posiljke 2018'!$A$3:$W$200,19,FALSE)</f>
        <v>11</v>
      </c>
      <c r="U50" s="31">
        <f>VLOOKUP(A50,'Nagradna igra-posiljke 2018'!$A$3:$W$200,20,FALSE)</f>
        <v>101</v>
      </c>
      <c r="V50" s="31">
        <f>VLOOKUP(A50,'Nagradna igra-posiljke 2018'!$A$3:$W$200,21,FALSE)</f>
        <v>72</v>
      </c>
      <c r="W50" s="31">
        <f>VLOOKUP(A50,'Nagradna igra-posiljke 2018'!$A$3:$W$200,22,FALSE)</f>
        <v>65</v>
      </c>
      <c r="X50" s="31">
        <f>VLOOKUP(A50,'Nagradna igra-posiljke 2018'!$A$3:$W$200,23,FALSE)</f>
        <v>61</v>
      </c>
      <c r="Y50" s="31">
        <f>VLOOKUP(A50,'Nagradna igra-posiljke 2018'!$A$3:$CF$200,24,FALSE)</f>
        <v>257</v>
      </c>
      <c r="Z50" s="31">
        <f>VLOOKUP(A50,'Nagradna igra-posiljke 2018'!$A$3:$CF$200,25,FALSE)</f>
        <v>190</v>
      </c>
      <c r="AA50" s="31">
        <f>VLOOKUP(A50,'Nagradna igra-posiljke 2018'!$A$3:$CF$200,26,FALSE)</f>
        <v>197</v>
      </c>
      <c r="AB50" s="31">
        <f>VLOOKUP(A50,'Nagradna igra-posiljke 2018'!$A$3:$CF$200,27,FALSE)</f>
        <v>281</v>
      </c>
      <c r="AC50" s="31">
        <f>VLOOKUP(A50,'Nagradna igra-posiljke 2018'!$A$3:$CF$200,28,FALSE)</f>
        <v>274</v>
      </c>
      <c r="AD50" s="31">
        <f>VLOOKUP(A50,'Nagradna igra-posiljke 2018'!$A$3:$CF$200,29,FALSE)</f>
        <v>116</v>
      </c>
      <c r="AE50" s="31">
        <f>VLOOKUP(A50,'Nagradna igra-posiljke 2018'!$A$3:$CF$200,30,FALSE)</f>
        <v>366</v>
      </c>
      <c r="AF50" s="31">
        <f>VLOOKUP(A50,'Nagradna igra-posiljke 2018'!$A$3:$CF$200,31,FALSE)</f>
        <v>484</v>
      </c>
      <c r="AG50" s="31">
        <f>VLOOKUP($A50,'Nagradna igra-posiljke 2018'!$A$3:$CF$200,32,FALSE)</f>
        <v>452</v>
      </c>
      <c r="AH50" s="14">
        <f>VLOOKUP($A50,'Nagradna igra-posiljke 2018'!$A$3:$CF$200,33,FALSE)</f>
        <v>382</v>
      </c>
      <c r="AI50" s="14">
        <f>VLOOKUP($A50,'Nagradna igra-posiljke 2018'!$A$3:$CF$200,34,FALSE)</f>
        <v>309</v>
      </c>
      <c r="AJ50" s="14">
        <f>VLOOKUP($A50,'Nagradna igra-posiljke 2018'!$A$3:$CF$200,35,FALSE)</f>
        <v>63</v>
      </c>
      <c r="AK50" s="14">
        <f>VLOOKUP($A50,'Nagradna igra-posiljke 2018'!$A$3:$CF$200,36,FALSE)</f>
        <v>319</v>
      </c>
      <c r="AL50" s="14">
        <f>VLOOKUP($A50,'Nagradna igra-posiljke 2018'!$A$3:$CF$200,37,FALSE)</f>
        <v>436</v>
      </c>
      <c r="AM50" s="45">
        <f>VLOOKUP($A50,'Nagradna igra-posiljke 2018'!$A$3:$CF$200,38,FALSE)</f>
        <v>479</v>
      </c>
      <c r="AN50" s="45">
        <f>VLOOKUP($A50,'Nagradna igra-posiljke 2018'!$A$3:$CF$200,39,FALSE)</f>
        <v>465</v>
      </c>
      <c r="AO50" s="14">
        <f>VLOOKUP($A50,'Nagradna igra-posiljke 2018'!$A$3:$CF$200,40,FALSE)</f>
        <v>211</v>
      </c>
      <c r="AP50" s="14">
        <f>VLOOKUP($A50,'Nagradna igra-posiljke 2018'!$A$3:$CF$200,41,FALSE)</f>
        <v>101</v>
      </c>
      <c r="AQ50" s="14">
        <f>VLOOKUP($A50,'Nagradna igra-posiljke 2018'!$A$3:$CF$200,42,FALSE)</f>
        <v>311</v>
      </c>
      <c r="AR50" s="14">
        <f>VLOOKUP($A50,'Nagradna igra-posiljke 2018'!$A$3:$CF$200,43,FALSE)</f>
        <v>599</v>
      </c>
      <c r="AS50" s="14">
        <f>VLOOKUP($A50,'Nagradna igra-posiljke 2018'!$A$3:$CF$200,44,FALSE)</f>
        <v>568</v>
      </c>
      <c r="AT50" s="14">
        <f>VLOOKUP($A50,'Nagradna igra-posiljke 2018'!$A$3:$CF$200,45,FALSE)</f>
        <v>537</v>
      </c>
      <c r="AU50" s="14">
        <f>VLOOKUP($A50,'Nagradna igra-posiljke 2018'!$A$3:$CF$200,46,FALSE)</f>
        <v>432</v>
      </c>
      <c r="AV50" s="14">
        <f>VLOOKUP($A50,'Nagradna igra-posiljke 2018'!$A$3:$CF$200,47,FALSE)</f>
        <v>112</v>
      </c>
      <c r="AW50" s="14">
        <f>VLOOKUP($A50,'Nagradna igra-posiljke 2018'!$A$3:$CF$200,48,FALSE)</f>
        <v>315</v>
      </c>
      <c r="AX50" s="14">
        <f>VLOOKUP($A50,'Nagradna igra-posiljke 2018'!$A$3:$CF$200,49,FALSE)</f>
        <v>507</v>
      </c>
      <c r="AY50" s="14">
        <f>VLOOKUP($A50,'Nagradna igra-posiljke 2018'!$A$3:$CF$200,50,FALSE)</f>
        <v>627</v>
      </c>
      <c r="AZ50" s="14">
        <f>VLOOKUP($A50,'Nagradna igra-posiljke 2018'!$A$3:$CF$200,51,FALSE)</f>
        <v>515</v>
      </c>
      <c r="BA50" s="14">
        <f>VLOOKUP($A50,'Nagradna igra-posiljke 2018'!$A$3:$CF$200,52,FALSE)</f>
        <v>298</v>
      </c>
      <c r="BB50" s="14">
        <f>VLOOKUP($A50,'Nagradna igra-posiljke 2018'!$A$3:$CF$200,53,FALSE)</f>
        <v>102</v>
      </c>
      <c r="BC50" s="14">
        <f>VLOOKUP($A50,'Nagradna igra-posiljke 2018'!$A$3:$CF$200,54,FALSE)</f>
        <v>218</v>
      </c>
      <c r="BD50" s="14">
        <f>VLOOKUP($A50,'Nagradna igra-posiljke 2018'!$A$3:$CF$200,55,FALSE)</f>
        <v>0</v>
      </c>
      <c r="BE50" s="14">
        <f>VLOOKUP($A50,'Nagradna igra-posiljke 2018'!$A$3:$CF$200,56,FALSE)</f>
        <v>0</v>
      </c>
      <c r="BF50" s="14">
        <f>VLOOKUP($A50,'Nagradna igra-posiljke 2018'!$A$3:$CF$200,57,FALSE)</f>
        <v>0</v>
      </c>
      <c r="BG50" s="14">
        <f>VLOOKUP($A50,'Nagradna igra-posiljke 2018'!$A$3:$CF$200,58,FALSE)</f>
        <v>0</v>
      </c>
      <c r="BH50" s="14">
        <f>VLOOKUP($A50,'Nagradna igra-posiljke 2018'!$A$3:$CF$200,59,FALSE)</f>
        <v>0</v>
      </c>
      <c r="BI50" s="14">
        <f>VLOOKUP($A50,'Nagradna igra-posiljke 2018'!$A$3:$CF$200,60,FALSE)</f>
        <v>0</v>
      </c>
      <c r="BJ50" s="14">
        <f>VLOOKUP($A50,'Nagradna igra-posiljke 2018'!$A$3:$CF$200,61,FALSE)</f>
        <v>0</v>
      </c>
      <c r="BK50" s="14">
        <f>VLOOKUP($A50,'Nagradna igra-posiljke 2018'!$A$3:$CF$200,62,FALSE)</f>
        <v>0</v>
      </c>
      <c r="BL50" s="14">
        <f>VLOOKUP($A50,'Nagradna igra-posiljke 2018'!$A$3:$CF$200,63,FALSE)</f>
        <v>0</v>
      </c>
      <c r="BM50" s="14">
        <f>VLOOKUP($A50,'Nagradna igra-posiljke 2018'!$A$3:$CF$200,64,FALSE)</f>
        <v>0</v>
      </c>
      <c r="BN50" s="14">
        <f>VLOOKUP($A50,'Nagradna igra-posiljke 2018'!$A$3:$CF$200,65,FALSE)</f>
        <v>0</v>
      </c>
      <c r="BO50" s="14">
        <f>VLOOKUP($A50,'Nagradna igra-posiljke 2018'!$A$3:$CF$200,66,FALSE)</f>
        <v>0</v>
      </c>
      <c r="BP50" s="14">
        <f>VLOOKUP($A50,'Nagradna igra-posiljke 2018'!$A$3:$CF$200,67,FALSE)</f>
        <v>0</v>
      </c>
      <c r="BQ50" s="14">
        <f>VLOOKUP($A50,'Nagradna igra-posiljke 2018'!$A$3:$CF$200,68,FALSE)</f>
        <v>0</v>
      </c>
      <c r="BR50" s="14">
        <f>VLOOKUP($A50,'Nagradna igra-posiljke 2018'!$A$3:$CF$200,69,FALSE)</f>
        <v>0</v>
      </c>
      <c r="BS50" s="14">
        <f>VLOOKUP($A50,'Nagradna igra-posiljke 2018'!$A$3:$CF$200,70,FALSE)</f>
        <v>0</v>
      </c>
      <c r="BT50" s="14">
        <f>VLOOKUP($A50,'Nagradna igra-posiljke 2018'!$A$3:$CF$200,71,FALSE)</f>
        <v>0</v>
      </c>
      <c r="BU50" s="14">
        <f>VLOOKUP($A50,'Nagradna igra-posiljke 2018'!$A$3:$CF$200,72,FALSE)</f>
        <v>0</v>
      </c>
      <c r="BV50" s="14">
        <f>VLOOKUP($A50,'Nagradna igra-posiljke 2018'!$A$3:$CF$200,73,FALSE)</f>
        <v>0</v>
      </c>
      <c r="BW50" s="14">
        <f>VLOOKUP($A50,'Nagradna igra-posiljke 2018'!$A$3:$CF$200,74,FALSE)</f>
        <v>0</v>
      </c>
      <c r="BX50" s="14">
        <f>VLOOKUP($A50,'Nagradna igra-posiljke 2018'!$A$3:$CF$200,75,FALSE)</f>
        <v>0</v>
      </c>
      <c r="BY50" s="14">
        <f>VLOOKUP($A50,'Nagradna igra-posiljke 2018'!$A$3:$CF$200,76,FALSE)</f>
        <v>0</v>
      </c>
      <c r="BZ50" s="14">
        <f>VLOOKUP($A50,'Nagradna igra-posiljke 2018'!$A$3:$CF$200,77,FALSE)</f>
        <v>0</v>
      </c>
      <c r="CA50" s="14">
        <f>VLOOKUP($A50,'Nagradna igra-posiljke 2018'!$A$3:$CF$200,78,FALSE)</f>
        <v>0</v>
      </c>
      <c r="CB50" s="14">
        <f>VLOOKUP($A50,'Nagradna igra-posiljke 2018'!$A$3:$CF$200,79,FALSE)</f>
        <v>0</v>
      </c>
      <c r="CC50" s="14">
        <f>VLOOKUP($A50,'Nagradna igra-posiljke 2018'!$A$3:$CF$200,80,FALSE)</f>
        <v>0</v>
      </c>
      <c r="CD50" s="14">
        <f>VLOOKUP($A50,'Nagradna igra-posiljke 2018'!$A$3:$CF$200,81,FALSE)</f>
        <v>0</v>
      </c>
      <c r="CE50" s="14">
        <f>VLOOKUP($A50,'Nagradna igra-posiljke 2018'!$A$3:$CF$200,82,FALSE)</f>
        <v>0</v>
      </c>
      <c r="CF50" s="14">
        <f>VLOOKUP($A50,'Nagradna igra-posiljke 2018'!$A$3:$CF$200,83,FALSE)</f>
        <v>0</v>
      </c>
      <c r="CG50" s="14">
        <f>VLOOKUP($A50,'Nagradna igra-posiljke 2018'!$A$3:$CF$200,84,FALSE)</f>
        <v>0</v>
      </c>
    </row>
    <row r="51" spans="1:85" s="1" customFormat="1" ht="15">
      <c r="A51" s="50">
        <v>80322</v>
      </c>
      <c r="B51" s="14" t="s">
        <v>31</v>
      </c>
      <c r="C51" s="14" t="s">
        <v>206</v>
      </c>
      <c r="D51" s="42">
        <v>19370</v>
      </c>
      <c r="E51" s="42">
        <v>50829</v>
      </c>
      <c r="F51" s="46">
        <f>E51/E$1</f>
        <v>1.102653101069484</v>
      </c>
      <c r="G51" s="47">
        <f>D51*F51</f>
        <v>21358.390567715905</v>
      </c>
      <c r="H51" s="46">
        <f>+J51/D51</f>
        <v>6.6159008776458439</v>
      </c>
      <c r="I51" s="49">
        <f>+H51/F51</f>
        <v>5.9999839217147777</v>
      </c>
      <c r="J51" s="44">
        <f>10*K51</f>
        <v>128150</v>
      </c>
      <c r="K51" s="44">
        <f>+SUM(L51:CG51)</f>
        <v>12815</v>
      </c>
      <c r="L51" s="31">
        <f>VLOOKUP(A51,'Nagradna igra-posiljke 2018'!$A$3:$W$200,11,FALSE)</f>
        <v>0</v>
      </c>
      <c r="M51" s="31">
        <f>VLOOKUP(A51,'Nagradna igra-posiljke 2018'!$A$3:$W$200,12,FALSE)</f>
        <v>0</v>
      </c>
      <c r="N51" s="31">
        <f>VLOOKUP(A51,'Nagradna igra-posiljke 2018'!$A$3:$W$200,13,FALSE)</f>
        <v>0</v>
      </c>
      <c r="O51" s="31">
        <f>VLOOKUP(A51,'Nagradna igra-posiljke 2018'!$A$3:$W$200,14,FALSE)</f>
        <v>26</v>
      </c>
      <c r="P51" s="31">
        <f>VLOOKUP(A51,'Nagradna igra-posiljke 2018'!$A$3:$W$200,15,FALSE)</f>
        <v>42</v>
      </c>
      <c r="Q51" s="31">
        <f>VLOOKUP(A51,'Nagradna igra-posiljke 2018'!$A$3:$W$200,16,FALSE)</f>
        <v>26</v>
      </c>
      <c r="R51" s="31">
        <f>VLOOKUP(A51,'Nagradna igra-posiljke 2018'!$A$3:$W$200,17,FALSE)</f>
        <v>27</v>
      </c>
      <c r="S51" s="31">
        <f>VLOOKUP(A51,'Nagradna igra-posiljke 2018'!$A$3:$W$200,18,FALSE)</f>
        <v>19</v>
      </c>
      <c r="T51" s="31">
        <f>VLOOKUP(A51,'Nagradna igra-posiljke 2018'!$A$3:$W$200,19,FALSE)</f>
        <v>22</v>
      </c>
      <c r="U51" s="31">
        <f>VLOOKUP(A51,'Nagradna igra-posiljke 2018'!$A$3:$W$200,20,FALSE)</f>
        <v>133</v>
      </c>
      <c r="V51" s="31">
        <f>VLOOKUP(A51,'Nagradna igra-posiljke 2018'!$A$3:$W$200,21,FALSE)</f>
        <v>69</v>
      </c>
      <c r="W51" s="31">
        <f>VLOOKUP(A51,'Nagradna igra-posiljke 2018'!$A$3:$W$200,22,FALSE)</f>
        <v>113</v>
      </c>
      <c r="X51" s="31">
        <f>VLOOKUP(A51,'Nagradna igra-posiljke 2018'!$A$3:$W$200,23,FALSE)</f>
        <v>51</v>
      </c>
      <c r="Y51" s="31">
        <f>VLOOKUP(A51,'Nagradna igra-posiljke 2018'!$A$3:$CF$200,24,FALSE)</f>
        <v>231</v>
      </c>
      <c r="Z51" s="31">
        <f>VLOOKUP(A51,'Nagradna igra-posiljke 2018'!$A$3:$CF$200,25,FALSE)</f>
        <v>271</v>
      </c>
      <c r="AA51" s="31">
        <f>VLOOKUP(A51,'Nagradna igra-posiljke 2018'!$A$3:$CF$200,26,FALSE)</f>
        <v>220</v>
      </c>
      <c r="AB51" s="31">
        <f>VLOOKUP(A51,'Nagradna igra-posiljke 2018'!$A$3:$CF$200,27,FALSE)</f>
        <v>351</v>
      </c>
      <c r="AC51" s="31">
        <f>VLOOKUP(A51,'Nagradna igra-posiljke 2018'!$A$3:$CF$200,28,FALSE)</f>
        <v>299</v>
      </c>
      <c r="AD51" s="31">
        <f>VLOOKUP(A51,'Nagradna igra-posiljke 2018'!$A$3:$CF$200,29,FALSE)</f>
        <v>127</v>
      </c>
      <c r="AE51" s="31">
        <f>VLOOKUP(A51,'Nagradna igra-posiljke 2018'!$A$3:$CF$200,30,FALSE)</f>
        <v>548</v>
      </c>
      <c r="AF51" s="31">
        <f>VLOOKUP(A51,'Nagradna igra-posiljke 2018'!$A$3:$CF$200,31,FALSE)</f>
        <v>520</v>
      </c>
      <c r="AG51" s="31">
        <f>VLOOKUP($A51,'Nagradna igra-posiljke 2018'!$A$3:$CF$200,32,FALSE)</f>
        <v>545</v>
      </c>
      <c r="AH51" s="14">
        <f>VLOOKUP($A51,'Nagradna igra-posiljke 2018'!$A$3:$CF$200,33,FALSE)</f>
        <v>444</v>
      </c>
      <c r="AI51" s="14">
        <f>VLOOKUP($A51,'Nagradna igra-posiljke 2018'!$A$3:$CF$200,34,FALSE)</f>
        <v>426</v>
      </c>
      <c r="AJ51" s="14">
        <f>VLOOKUP($A51,'Nagradna igra-posiljke 2018'!$A$3:$CF$200,35,FALSE)</f>
        <v>13</v>
      </c>
      <c r="AK51" s="14">
        <f>VLOOKUP($A51,'Nagradna igra-posiljke 2018'!$A$3:$CF$200,36,FALSE)</f>
        <v>348</v>
      </c>
      <c r="AL51" s="14">
        <f>VLOOKUP($A51,'Nagradna igra-posiljke 2018'!$A$3:$CF$200,37,FALSE)</f>
        <v>413</v>
      </c>
      <c r="AM51" s="45">
        <f>VLOOKUP($A51,'Nagradna igra-posiljke 2018'!$A$3:$CF$200,38,FALSE)</f>
        <v>467</v>
      </c>
      <c r="AN51" s="45">
        <f>VLOOKUP($A51,'Nagradna igra-posiljke 2018'!$A$3:$CF$200,39,FALSE)</f>
        <v>493</v>
      </c>
      <c r="AO51" s="14">
        <f>VLOOKUP($A51,'Nagradna igra-posiljke 2018'!$A$3:$CF$200,40,FALSE)</f>
        <v>534</v>
      </c>
      <c r="AP51" s="14">
        <f>VLOOKUP($A51,'Nagradna igra-posiljke 2018'!$A$3:$CF$200,41,FALSE)</f>
        <v>117</v>
      </c>
      <c r="AQ51" s="14">
        <f>VLOOKUP($A51,'Nagradna igra-posiljke 2018'!$A$3:$CF$200,42,FALSE)</f>
        <v>463</v>
      </c>
      <c r="AR51" s="14">
        <f>VLOOKUP($A51,'Nagradna igra-posiljke 2018'!$A$3:$CF$200,43,FALSE)</f>
        <v>487</v>
      </c>
      <c r="AS51" s="14">
        <f>VLOOKUP($A51,'Nagradna igra-posiljke 2018'!$A$3:$CF$200,44,FALSE)</f>
        <v>653</v>
      </c>
      <c r="AT51" s="14">
        <f>VLOOKUP($A51,'Nagradna igra-posiljke 2018'!$A$3:$CF$200,45,FALSE)</f>
        <v>749</v>
      </c>
      <c r="AU51" s="14">
        <f>VLOOKUP($A51,'Nagradna igra-posiljke 2018'!$A$3:$CF$200,46,FALSE)</f>
        <v>491</v>
      </c>
      <c r="AV51" s="14">
        <f>VLOOKUP($A51,'Nagradna igra-posiljke 2018'!$A$3:$CF$200,47,FALSE)</f>
        <v>34</v>
      </c>
      <c r="AW51" s="14">
        <f>VLOOKUP($A51,'Nagradna igra-posiljke 2018'!$A$3:$CF$200,48,FALSE)</f>
        <v>380</v>
      </c>
      <c r="AX51" s="14">
        <f>VLOOKUP($A51,'Nagradna igra-posiljke 2018'!$A$3:$CF$200,49,FALSE)</f>
        <v>494</v>
      </c>
      <c r="AY51" s="14">
        <f>VLOOKUP($A51,'Nagradna igra-posiljke 2018'!$A$3:$CF$200,50,FALSE)</f>
        <v>636</v>
      </c>
      <c r="AZ51" s="14">
        <f>VLOOKUP($A51,'Nagradna igra-posiljke 2018'!$A$3:$CF$200,51,FALSE)</f>
        <v>732</v>
      </c>
      <c r="BA51" s="14">
        <f>VLOOKUP($A51,'Nagradna igra-posiljke 2018'!$A$3:$CF$200,52,FALSE)</f>
        <v>538</v>
      </c>
      <c r="BB51" s="14">
        <f>VLOOKUP($A51,'Nagradna igra-posiljke 2018'!$A$3:$CF$200,53,FALSE)</f>
        <v>29</v>
      </c>
      <c r="BC51" s="14">
        <f>VLOOKUP($A51,'Nagradna igra-posiljke 2018'!$A$3:$CF$200,54,FALSE)</f>
        <v>234</v>
      </c>
      <c r="BD51" s="14">
        <f>VLOOKUP($A51,'Nagradna igra-posiljke 2018'!$A$3:$CF$200,55,FALSE)</f>
        <v>0</v>
      </c>
      <c r="BE51" s="14">
        <f>VLOOKUP($A51,'Nagradna igra-posiljke 2018'!$A$3:$CF$200,56,FALSE)</f>
        <v>0</v>
      </c>
      <c r="BF51" s="14">
        <f>VLOOKUP($A51,'Nagradna igra-posiljke 2018'!$A$3:$CF$200,57,FALSE)</f>
        <v>0</v>
      </c>
      <c r="BG51" s="14">
        <f>VLOOKUP($A51,'Nagradna igra-posiljke 2018'!$A$3:$CF$200,58,FALSE)</f>
        <v>0</v>
      </c>
      <c r="BH51" s="14">
        <f>VLOOKUP($A51,'Nagradna igra-posiljke 2018'!$A$3:$CF$200,59,FALSE)</f>
        <v>0</v>
      </c>
      <c r="BI51" s="14">
        <f>VLOOKUP($A51,'Nagradna igra-posiljke 2018'!$A$3:$CF$200,60,FALSE)</f>
        <v>0</v>
      </c>
      <c r="BJ51" s="14">
        <f>VLOOKUP($A51,'Nagradna igra-posiljke 2018'!$A$3:$CF$200,61,FALSE)</f>
        <v>0</v>
      </c>
      <c r="BK51" s="14">
        <f>VLOOKUP($A51,'Nagradna igra-posiljke 2018'!$A$3:$CF$200,62,FALSE)</f>
        <v>0</v>
      </c>
      <c r="BL51" s="14">
        <f>VLOOKUP($A51,'Nagradna igra-posiljke 2018'!$A$3:$CF$200,63,FALSE)</f>
        <v>0</v>
      </c>
      <c r="BM51" s="14">
        <f>VLOOKUP($A51,'Nagradna igra-posiljke 2018'!$A$3:$CF$200,64,FALSE)</f>
        <v>0</v>
      </c>
      <c r="BN51" s="14">
        <f>VLOOKUP($A51,'Nagradna igra-posiljke 2018'!$A$3:$CF$200,65,FALSE)</f>
        <v>0</v>
      </c>
      <c r="BO51" s="14">
        <f>VLOOKUP($A51,'Nagradna igra-posiljke 2018'!$A$3:$CF$200,66,FALSE)</f>
        <v>0</v>
      </c>
      <c r="BP51" s="14">
        <f>VLOOKUP($A51,'Nagradna igra-posiljke 2018'!$A$3:$CF$200,67,FALSE)</f>
        <v>0</v>
      </c>
      <c r="BQ51" s="14">
        <f>VLOOKUP($A51,'Nagradna igra-posiljke 2018'!$A$3:$CF$200,68,FALSE)</f>
        <v>0</v>
      </c>
      <c r="BR51" s="14">
        <f>VLOOKUP($A51,'Nagradna igra-posiljke 2018'!$A$3:$CF$200,69,FALSE)</f>
        <v>0</v>
      </c>
      <c r="BS51" s="14">
        <f>VLOOKUP($A51,'Nagradna igra-posiljke 2018'!$A$3:$CF$200,70,FALSE)</f>
        <v>0</v>
      </c>
      <c r="BT51" s="14">
        <f>VLOOKUP($A51,'Nagradna igra-posiljke 2018'!$A$3:$CF$200,71,FALSE)</f>
        <v>0</v>
      </c>
      <c r="BU51" s="14">
        <f>VLOOKUP($A51,'Nagradna igra-posiljke 2018'!$A$3:$CF$200,72,FALSE)</f>
        <v>0</v>
      </c>
      <c r="BV51" s="14">
        <f>VLOOKUP($A51,'Nagradna igra-posiljke 2018'!$A$3:$CF$200,73,FALSE)</f>
        <v>0</v>
      </c>
      <c r="BW51" s="14">
        <f>VLOOKUP($A51,'Nagradna igra-posiljke 2018'!$A$3:$CF$200,74,FALSE)</f>
        <v>0</v>
      </c>
      <c r="BX51" s="14">
        <f>VLOOKUP($A51,'Nagradna igra-posiljke 2018'!$A$3:$CF$200,75,FALSE)</f>
        <v>0</v>
      </c>
      <c r="BY51" s="14">
        <f>VLOOKUP($A51,'Nagradna igra-posiljke 2018'!$A$3:$CF$200,76,FALSE)</f>
        <v>0</v>
      </c>
      <c r="BZ51" s="14">
        <f>VLOOKUP($A51,'Nagradna igra-posiljke 2018'!$A$3:$CF$200,77,FALSE)</f>
        <v>0</v>
      </c>
      <c r="CA51" s="14">
        <f>VLOOKUP($A51,'Nagradna igra-posiljke 2018'!$A$3:$CF$200,78,FALSE)</f>
        <v>0</v>
      </c>
      <c r="CB51" s="14">
        <f>VLOOKUP($A51,'Nagradna igra-posiljke 2018'!$A$3:$CF$200,79,FALSE)</f>
        <v>0</v>
      </c>
      <c r="CC51" s="14">
        <f>VLOOKUP($A51,'Nagradna igra-posiljke 2018'!$A$3:$CF$200,80,FALSE)</f>
        <v>0</v>
      </c>
      <c r="CD51" s="14">
        <f>VLOOKUP($A51,'Nagradna igra-posiljke 2018'!$A$3:$CF$200,81,FALSE)</f>
        <v>0</v>
      </c>
      <c r="CE51" s="14">
        <f>VLOOKUP($A51,'Nagradna igra-posiljke 2018'!$A$3:$CF$200,82,FALSE)</f>
        <v>0</v>
      </c>
      <c r="CF51" s="14">
        <f>VLOOKUP($A51,'Nagradna igra-posiljke 2018'!$A$3:$CF$200,83,FALSE)</f>
        <v>0</v>
      </c>
      <c r="CG51" s="14">
        <f>VLOOKUP($A51,'Nagradna igra-posiljke 2018'!$A$3:$CF$200,84,FALSE)</f>
        <v>0</v>
      </c>
    </row>
    <row r="52" spans="1:85" s="1" customFormat="1" ht="13.5" customHeight="1">
      <c r="A52" s="50">
        <v>70092</v>
      </c>
      <c r="B52" s="14" t="s">
        <v>125</v>
      </c>
      <c r="C52" s="14" t="s">
        <v>206</v>
      </c>
      <c r="D52" s="42">
        <v>27024</v>
      </c>
      <c r="E52" s="42">
        <v>36705</v>
      </c>
      <c r="F52" s="46">
        <f>E52/E$1</f>
        <v>0.79625572163047487</v>
      </c>
      <c r="G52" s="47">
        <f>D52*F52</f>
        <v>21518.014621341954</v>
      </c>
      <c r="H52" s="46">
        <f>+J52/D52</f>
        <v>4.672143280047365</v>
      </c>
      <c r="I52" s="49">
        <f>+H52/F52</f>
        <v>5.8676417049541856</v>
      </c>
      <c r="J52" s="44">
        <f>10*K52</f>
        <v>126260</v>
      </c>
      <c r="K52" s="44">
        <f>+SUM(L52:CG52)</f>
        <v>12626</v>
      </c>
      <c r="L52" s="31">
        <f>VLOOKUP(A52,'Nagradna igra-posiljke 2018'!$A$3:$W$200,11,FALSE)</f>
        <v>0</v>
      </c>
      <c r="M52" s="31">
        <f>VLOOKUP(A52,'Nagradna igra-posiljke 2018'!$A$3:$W$200,12,FALSE)</f>
        <v>1</v>
      </c>
      <c r="N52" s="31">
        <f>VLOOKUP(A52,'Nagradna igra-posiljke 2018'!$A$3:$W$200,13,FALSE)</f>
        <v>1</v>
      </c>
      <c r="O52" s="31">
        <f>VLOOKUP(A52,'Nagradna igra-posiljke 2018'!$A$3:$W$200,14,FALSE)</f>
        <v>11</v>
      </c>
      <c r="P52" s="31">
        <f>VLOOKUP(A52,'Nagradna igra-posiljke 2018'!$A$3:$W$200,15,FALSE)</f>
        <v>10</v>
      </c>
      <c r="Q52" s="31">
        <f>VLOOKUP(A52,'Nagradna igra-posiljke 2018'!$A$3:$W$200,16,FALSE)</f>
        <v>9</v>
      </c>
      <c r="R52" s="31">
        <f>VLOOKUP(A52,'Nagradna igra-posiljke 2018'!$A$3:$W$200,17,FALSE)</f>
        <v>8</v>
      </c>
      <c r="S52" s="31">
        <f>VLOOKUP(A52,'Nagradna igra-posiljke 2018'!$A$3:$W$200,18,FALSE)</f>
        <v>25</v>
      </c>
      <c r="T52" s="31">
        <f>VLOOKUP(A52,'Nagradna igra-posiljke 2018'!$A$3:$W$200,19,FALSE)</f>
        <v>16</v>
      </c>
      <c r="U52" s="31">
        <f>VLOOKUP(A52,'Nagradna igra-posiljke 2018'!$A$3:$W$200,20,FALSE)</f>
        <v>107</v>
      </c>
      <c r="V52" s="31">
        <f>VLOOKUP(A52,'Nagradna igra-posiljke 2018'!$A$3:$W$200,21,FALSE)</f>
        <v>92</v>
      </c>
      <c r="W52" s="31">
        <f>VLOOKUP(A52,'Nagradna igra-posiljke 2018'!$A$3:$W$200,22,FALSE)</f>
        <v>96</v>
      </c>
      <c r="X52" s="31">
        <f>VLOOKUP(A52,'Nagradna igra-posiljke 2018'!$A$3:$W$200,23,FALSE)</f>
        <v>107</v>
      </c>
      <c r="Y52" s="31">
        <f>VLOOKUP(A52,'Nagradna igra-posiljke 2018'!$A$3:$CF$200,24,FALSE)</f>
        <v>272</v>
      </c>
      <c r="Z52" s="31">
        <f>VLOOKUP(A52,'Nagradna igra-posiljke 2018'!$A$3:$CF$200,25,FALSE)</f>
        <v>248</v>
      </c>
      <c r="AA52" s="31">
        <f>VLOOKUP(A52,'Nagradna igra-posiljke 2018'!$A$3:$CF$200,26,FALSE)</f>
        <v>261</v>
      </c>
      <c r="AB52" s="31">
        <f>VLOOKUP(A52,'Nagradna igra-posiljke 2018'!$A$3:$CF$200,27,FALSE)</f>
        <v>216</v>
      </c>
      <c r="AC52" s="31">
        <f>VLOOKUP(A52,'Nagradna igra-posiljke 2018'!$A$3:$CF$200,28,FALSE)</f>
        <v>336</v>
      </c>
      <c r="AD52" s="31">
        <f>VLOOKUP(A52,'Nagradna igra-posiljke 2018'!$A$3:$CF$200,29,FALSE)</f>
        <v>328</v>
      </c>
      <c r="AE52" s="31">
        <f>VLOOKUP(A52,'Nagradna igra-posiljke 2018'!$A$3:$CF$200,30,FALSE)</f>
        <v>410</v>
      </c>
      <c r="AF52" s="31">
        <f>VLOOKUP(A52,'Nagradna igra-posiljke 2018'!$A$3:$CF$200,31,FALSE)</f>
        <v>581</v>
      </c>
      <c r="AG52" s="31">
        <f>VLOOKUP($A52,'Nagradna igra-posiljke 2018'!$A$3:$CF$200,32,FALSE)</f>
        <v>500</v>
      </c>
      <c r="AH52" s="14">
        <f>VLOOKUP($A52,'Nagradna igra-posiljke 2018'!$A$3:$CF$200,33,FALSE)</f>
        <v>476</v>
      </c>
      <c r="AI52" s="14">
        <f>VLOOKUP($A52,'Nagradna igra-posiljke 2018'!$A$3:$CF$200,34,FALSE)</f>
        <v>255</v>
      </c>
      <c r="AJ52" s="14">
        <f>VLOOKUP($A52,'Nagradna igra-posiljke 2018'!$A$3:$CF$200,35,FALSE)</f>
        <v>135</v>
      </c>
      <c r="AK52" s="14">
        <f>VLOOKUP($A52,'Nagradna igra-posiljke 2018'!$A$3:$CF$200,36,FALSE)</f>
        <v>279</v>
      </c>
      <c r="AL52" s="14">
        <f>VLOOKUP($A52,'Nagradna igra-posiljke 2018'!$A$3:$CF$200,37,FALSE)</f>
        <v>374</v>
      </c>
      <c r="AM52" s="45">
        <f>VLOOKUP($A52,'Nagradna igra-posiljke 2018'!$A$3:$CF$200,38,FALSE)</f>
        <v>380</v>
      </c>
      <c r="AN52" s="45">
        <f>VLOOKUP($A52,'Nagradna igra-posiljke 2018'!$A$3:$CF$200,39,FALSE)</f>
        <v>423</v>
      </c>
      <c r="AO52" s="14">
        <f>VLOOKUP($A52,'Nagradna igra-posiljke 2018'!$A$3:$CF$200,40,FALSE)</f>
        <v>622</v>
      </c>
      <c r="AP52" s="14">
        <f>VLOOKUP($A52,'Nagradna igra-posiljke 2018'!$A$3:$CF$200,41,FALSE)</f>
        <v>157</v>
      </c>
      <c r="AQ52" s="14">
        <f>VLOOKUP($A52,'Nagradna igra-posiljke 2018'!$A$3:$CF$200,42,FALSE)</f>
        <v>334</v>
      </c>
      <c r="AR52" s="14">
        <f>VLOOKUP($A52,'Nagradna igra-posiljke 2018'!$A$3:$CF$200,43,FALSE)</f>
        <v>398</v>
      </c>
      <c r="AS52" s="14">
        <f>VLOOKUP($A52,'Nagradna igra-posiljke 2018'!$A$3:$CF$200,44,FALSE)</f>
        <v>614</v>
      </c>
      <c r="AT52" s="14">
        <f>VLOOKUP($A52,'Nagradna igra-posiljke 2018'!$A$3:$CF$200,45,FALSE)</f>
        <v>735</v>
      </c>
      <c r="AU52" s="14">
        <f>VLOOKUP($A52,'Nagradna igra-posiljke 2018'!$A$3:$CF$200,46,FALSE)</f>
        <v>501</v>
      </c>
      <c r="AV52" s="14">
        <f>VLOOKUP($A52,'Nagradna igra-posiljke 2018'!$A$3:$CF$200,47,FALSE)</f>
        <v>210</v>
      </c>
      <c r="AW52" s="14">
        <f>VLOOKUP($A52,'Nagradna igra-posiljke 2018'!$A$3:$CF$200,48,FALSE)</f>
        <v>414</v>
      </c>
      <c r="AX52" s="14">
        <f>VLOOKUP($A52,'Nagradna igra-posiljke 2018'!$A$3:$CF$200,49,FALSE)</f>
        <v>595</v>
      </c>
      <c r="AY52" s="14">
        <f>VLOOKUP($A52,'Nagradna igra-posiljke 2018'!$A$3:$CF$200,50,FALSE)</f>
        <v>508</v>
      </c>
      <c r="AZ52" s="14">
        <f>VLOOKUP($A52,'Nagradna igra-posiljke 2018'!$A$3:$CF$200,51,FALSE)</f>
        <v>687</v>
      </c>
      <c r="BA52" s="14">
        <f>VLOOKUP($A52,'Nagradna igra-posiljke 2018'!$A$3:$CF$200,52,FALSE)</f>
        <v>499</v>
      </c>
      <c r="BB52" s="14">
        <f>VLOOKUP($A52,'Nagradna igra-posiljke 2018'!$A$3:$CF$200,53,FALSE)</f>
        <v>116</v>
      </c>
      <c r="BC52" s="14">
        <f>VLOOKUP($A52,'Nagradna igra-posiljke 2018'!$A$3:$CF$200,54,FALSE)</f>
        <v>279</v>
      </c>
      <c r="BD52" s="14">
        <f>VLOOKUP($A52,'Nagradna igra-posiljke 2018'!$A$3:$CF$200,55,FALSE)</f>
        <v>0</v>
      </c>
      <c r="BE52" s="14">
        <f>VLOOKUP($A52,'Nagradna igra-posiljke 2018'!$A$3:$CF$200,56,FALSE)</f>
        <v>0</v>
      </c>
      <c r="BF52" s="14">
        <f>VLOOKUP($A52,'Nagradna igra-posiljke 2018'!$A$3:$CF$200,57,FALSE)</f>
        <v>0</v>
      </c>
      <c r="BG52" s="14">
        <f>VLOOKUP($A52,'Nagradna igra-posiljke 2018'!$A$3:$CF$200,58,FALSE)</f>
        <v>0</v>
      </c>
      <c r="BH52" s="14">
        <f>VLOOKUP($A52,'Nagradna igra-posiljke 2018'!$A$3:$CF$200,59,FALSE)</f>
        <v>0</v>
      </c>
      <c r="BI52" s="14">
        <f>VLOOKUP($A52,'Nagradna igra-posiljke 2018'!$A$3:$CF$200,60,FALSE)</f>
        <v>0</v>
      </c>
      <c r="BJ52" s="14">
        <f>VLOOKUP($A52,'Nagradna igra-posiljke 2018'!$A$3:$CF$200,61,FALSE)</f>
        <v>0</v>
      </c>
      <c r="BK52" s="14">
        <f>VLOOKUP($A52,'Nagradna igra-posiljke 2018'!$A$3:$CF$200,62,FALSE)</f>
        <v>0</v>
      </c>
      <c r="BL52" s="14">
        <f>VLOOKUP($A52,'Nagradna igra-posiljke 2018'!$A$3:$CF$200,63,FALSE)</f>
        <v>0</v>
      </c>
      <c r="BM52" s="14">
        <f>VLOOKUP($A52,'Nagradna igra-posiljke 2018'!$A$3:$CF$200,64,FALSE)</f>
        <v>0</v>
      </c>
      <c r="BN52" s="14">
        <f>VLOOKUP($A52,'Nagradna igra-posiljke 2018'!$A$3:$CF$200,65,FALSE)</f>
        <v>0</v>
      </c>
      <c r="BO52" s="14">
        <f>VLOOKUP($A52,'Nagradna igra-posiljke 2018'!$A$3:$CF$200,66,FALSE)</f>
        <v>0</v>
      </c>
      <c r="BP52" s="14">
        <f>VLOOKUP($A52,'Nagradna igra-posiljke 2018'!$A$3:$CF$200,67,FALSE)</f>
        <v>0</v>
      </c>
      <c r="BQ52" s="14">
        <f>VLOOKUP($A52,'Nagradna igra-posiljke 2018'!$A$3:$CF$200,68,FALSE)</f>
        <v>0</v>
      </c>
      <c r="BR52" s="14">
        <f>VLOOKUP($A52,'Nagradna igra-posiljke 2018'!$A$3:$CF$200,69,FALSE)</f>
        <v>0</v>
      </c>
      <c r="BS52" s="14">
        <f>VLOOKUP($A52,'Nagradna igra-posiljke 2018'!$A$3:$CF$200,70,FALSE)</f>
        <v>0</v>
      </c>
      <c r="BT52" s="14">
        <f>VLOOKUP($A52,'Nagradna igra-posiljke 2018'!$A$3:$CF$200,71,FALSE)</f>
        <v>0</v>
      </c>
      <c r="BU52" s="14">
        <f>VLOOKUP($A52,'Nagradna igra-posiljke 2018'!$A$3:$CF$200,72,FALSE)</f>
        <v>0</v>
      </c>
      <c r="BV52" s="14">
        <f>VLOOKUP($A52,'Nagradna igra-posiljke 2018'!$A$3:$CF$200,73,FALSE)</f>
        <v>0</v>
      </c>
      <c r="BW52" s="14">
        <f>VLOOKUP($A52,'Nagradna igra-posiljke 2018'!$A$3:$CF$200,74,FALSE)</f>
        <v>0</v>
      </c>
      <c r="BX52" s="14">
        <f>VLOOKUP($A52,'Nagradna igra-posiljke 2018'!$A$3:$CF$200,75,FALSE)</f>
        <v>0</v>
      </c>
      <c r="BY52" s="14">
        <f>VLOOKUP($A52,'Nagradna igra-posiljke 2018'!$A$3:$CF$200,76,FALSE)</f>
        <v>0</v>
      </c>
      <c r="BZ52" s="14">
        <f>VLOOKUP($A52,'Nagradna igra-posiljke 2018'!$A$3:$CF$200,77,FALSE)</f>
        <v>0</v>
      </c>
      <c r="CA52" s="14">
        <f>VLOOKUP($A52,'Nagradna igra-posiljke 2018'!$A$3:$CF$200,78,FALSE)</f>
        <v>0</v>
      </c>
      <c r="CB52" s="14">
        <f>VLOOKUP($A52,'Nagradna igra-posiljke 2018'!$A$3:$CF$200,79,FALSE)</f>
        <v>0</v>
      </c>
      <c r="CC52" s="14">
        <f>VLOOKUP($A52,'Nagradna igra-posiljke 2018'!$A$3:$CF$200,80,FALSE)</f>
        <v>0</v>
      </c>
      <c r="CD52" s="14">
        <f>VLOOKUP($A52,'Nagradna igra-posiljke 2018'!$A$3:$CF$200,81,FALSE)</f>
        <v>0</v>
      </c>
      <c r="CE52" s="14">
        <f>VLOOKUP($A52,'Nagradna igra-posiljke 2018'!$A$3:$CF$200,82,FALSE)</f>
        <v>0</v>
      </c>
      <c r="CF52" s="14">
        <f>VLOOKUP($A52,'Nagradna igra-posiljke 2018'!$A$3:$CF$200,83,FALSE)</f>
        <v>0</v>
      </c>
      <c r="CG52" s="14">
        <f>VLOOKUP($A52,'Nagradna igra-posiljke 2018'!$A$3:$CF$200,84,FALSE)</f>
        <v>0</v>
      </c>
    </row>
    <row r="53" spans="1:85" s="1" customFormat="1" ht="15">
      <c r="A53" s="50">
        <v>71315</v>
      </c>
      <c r="B53" s="14" t="s">
        <v>133</v>
      </c>
      <c r="C53" s="14" t="s">
        <v>206</v>
      </c>
      <c r="D53" s="42">
        <v>31269</v>
      </c>
      <c r="E53" s="42">
        <v>47435</v>
      </c>
      <c r="F53" s="46">
        <f>E53/E$1</f>
        <v>1.02902575004881</v>
      </c>
      <c r="G53" s="47">
        <f>D53*F53</f>
        <v>32176.606178276241</v>
      </c>
      <c r="H53" s="46">
        <f>+J53/D53</f>
        <v>5.2029166266909721</v>
      </c>
      <c r="I53" s="49">
        <f>+H53/F53</f>
        <v>5.056157852652551</v>
      </c>
      <c r="J53" s="44">
        <f>10*K53</f>
        <v>162690</v>
      </c>
      <c r="K53" s="44">
        <f>+SUM(L53:CG53)</f>
        <v>16269</v>
      </c>
      <c r="L53" s="31">
        <f>VLOOKUP(A53,'Nagradna igra-posiljke 2018'!$A$3:$W$200,11,FALSE)</f>
        <v>0</v>
      </c>
      <c r="M53" s="31">
        <f>VLOOKUP(A53,'Nagradna igra-posiljke 2018'!$A$3:$W$200,12,FALSE)</f>
        <v>2</v>
      </c>
      <c r="N53" s="31">
        <f>VLOOKUP(A53,'Nagradna igra-posiljke 2018'!$A$3:$W$200,13,FALSE)</f>
        <v>2</v>
      </c>
      <c r="O53" s="31">
        <f>VLOOKUP(A53,'Nagradna igra-posiljke 2018'!$A$3:$W$200,14,FALSE)</f>
        <v>14</v>
      </c>
      <c r="P53" s="31">
        <f>VLOOKUP(A53,'Nagradna igra-posiljke 2018'!$A$3:$W$200,15,FALSE)</f>
        <v>20</v>
      </c>
      <c r="Q53" s="31">
        <f>VLOOKUP(A53,'Nagradna igra-posiljke 2018'!$A$3:$W$200,16,FALSE)</f>
        <v>7</v>
      </c>
      <c r="R53" s="31">
        <f>VLOOKUP(A53,'Nagradna igra-posiljke 2018'!$A$3:$W$200,17,FALSE)</f>
        <v>26</v>
      </c>
      <c r="S53" s="31">
        <f>VLOOKUP(A53,'Nagradna igra-posiljke 2018'!$A$3:$W$200,18,FALSE)</f>
        <v>26</v>
      </c>
      <c r="T53" s="31">
        <f>VLOOKUP(A53,'Nagradna igra-posiljke 2018'!$A$3:$W$200,19,FALSE)</f>
        <v>11</v>
      </c>
      <c r="U53" s="31">
        <f>VLOOKUP(A53,'Nagradna igra-posiljke 2018'!$A$3:$W$200,20,FALSE)</f>
        <v>122</v>
      </c>
      <c r="V53" s="31">
        <f>VLOOKUP(A53,'Nagradna igra-posiljke 2018'!$A$3:$W$200,21,FALSE)</f>
        <v>109</v>
      </c>
      <c r="W53" s="31">
        <f>VLOOKUP(A53,'Nagradna igra-posiljke 2018'!$A$3:$W$200,22,FALSE)</f>
        <v>133</v>
      </c>
      <c r="X53" s="31">
        <f>VLOOKUP(A53,'Nagradna igra-posiljke 2018'!$A$3:$W$200,23,FALSE)</f>
        <v>87</v>
      </c>
      <c r="Y53" s="31">
        <f>VLOOKUP(A53,'Nagradna igra-posiljke 2018'!$A$3:$CF$200,24,FALSE)</f>
        <v>366</v>
      </c>
      <c r="Z53" s="31">
        <f>VLOOKUP(A53,'Nagradna igra-posiljke 2018'!$A$3:$CF$200,25,FALSE)</f>
        <v>209</v>
      </c>
      <c r="AA53" s="31">
        <f>VLOOKUP(A53,'Nagradna igra-posiljke 2018'!$A$3:$CF$200,26,FALSE)</f>
        <v>288</v>
      </c>
      <c r="AB53" s="31">
        <f>VLOOKUP(A53,'Nagradna igra-posiljke 2018'!$A$3:$CF$200,27,FALSE)</f>
        <v>320</v>
      </c>
      <c r="AC53" s="31">
        <f>VLOOKUP(A53,'Nagradna igra-posiljke 2018'!$A$3:$CF$200,28,FALSE)</f>
        <v>356</v>
      </c>
      <c r="AD53" s="31">
        <f>VLOOKUP(A53,'Nagradna igra-posiljke 2018'!$A$3:$CF$200,29,FALSE)</f>
        <v>128</v>
      </c>
      <c r="AE53" s="31">
        <f>VLOOKUP(A53,'Nagradna igra-posiljke 2018'!$A$3:$CF$200,30,FALSE)</f>
        <v>708</v>
      </c>
      <c r="AF53" s="31">
        <f>VLOOKUP(A53,'Nagradna igra-posiljke 2018'!$A$3:$CF$200,31,FALSE)</f>
        <v>530</v>
      </c>
      <c r="AG53" s="31">
        <f>VLOOKUP($A53,'Nagradna igra-posiljke 2018'!$A$3:$CF$200,32,FALSE)</f>
        <v>894</v>
      </c>
      <c r="AH53" s="14">
        <f>VLOOKUP($A53,'Nagradna igra-posiljke 2018'!$A$3:$CF$200,33,FALSE)</f>
        <v>708</v>
      </c>
      <c r="AI53" s="14">
        <f>VLOOKUP($A53,'Nagradna igra-posiljke 2018'!$A$3:$CF$200,34,FALSE)</f>
        <v>550</v>
      </c>
      <c r="AJ53" s="14">
        <f>VLOOKUP($A53,'Nagradna igra-posiljke 2018'!$A$3:$CF$200,35,FALSE)</f>
        <v>80</v>
      </c>
      <c r="AK53" s="14">
        <f>VLOOKUP($A53,'Nagradna igra-posiljke 2018'!$A$3:$CF$200,36,FALSE)</f>
        <v>395</v>
      </c>
      <c r="AL53" s="14">
        <f>VLOOKUP($A53,'Nagradna igra-posiljke 2018'!$A$3:$CF$200,37,FALSE)</f>
        <v>492</v>
      </c>
      <c r="AM53" s="45">
        <f>VLOOKUP($A53,'Nagradna igra-posiljke 2018'!$A$3:$CF$200,38,FALSE)</f>
        <v>583</v>
      </c>
      <c r="AN53" s="45">
        <f>VLOOKUP($A53,'Nagradna igra-posiljke 2018'!$A$3:$CF$200,39,FALSE)</f>
        <v>697</v>
      </c>
      <c r="AO53" s="14">
        <f>VLOOKUP($A53,'Nagradna igra-posiljke 2018'!$A$3:$CF$200,40,FALSE)</f>
        <v>555</v>
      </c>
      <c r="AP53" s="14">
        <f>VLOOKUP($A53,'Nagradna igra-posiljke 2018'!$A$3:$CF$200,41,FALSE)</f>
        <v>30</v>
      </c>
      <c r="AQ53" s="14">
        <f>VLOOKUP($A53,'Nagradna igra-posiljke 2018'!$A$3:$CF$200,42,FALSE)</f>
        <v>553</v>
      </c>
      <c r="AR53" s="14">
        <f>VLOOKUP($A53,'Nagradna igra-posiljke 2018'!$A$3:$CF$200,43,FALSE)</f>
        <v>610</v>
      </c>
      <c r="AS53" s="14">
        <f>VLOOKUP($A53,'Nagradna igra-posiljke 2018'!$A$3:$CF$200,44,FALSE)</f>
        <v>1020</v>
      </c>
      <c r="AT53" s="14">
        <f>VLOOKUP($A53,'Nagradna igra-posiljke 2018'!$A$3:$CF$200,45,FALSE)</f>
        <v>965</v>
      </c>
      <c r="AU53" s="14">
        <f>VLOOKUP($A53,'Nagradna igra-posiljke 2018'!$A$3:$CF$200,46,FALSE)</f>
        <v>740</v>
      </c>
      <c r="AV53" s="14">
        <f>VLOOKUP($A53,'Nagradna igra-posiljke 2018'!$A$3:$CF$200,47,FALSE)</f>
        <v>49</v>
      </c>
      <c r="AW53" s="14">
        <f>VLOOKUP($A53,'Nagradna igra-posiljke 2018'!$A$3:$CF$200,48,FALSE)</f>
        <v>478</v>
      </c>
      <c r="AX53" s="14">
        <f>VLOOKUP($A53,'Nagradna igra-posiljke 2018'!$A$3:$CF$200,49,FALSE)</f>
        <v>720</v>
      </c>
      <c r="AY53" s="14">
        <f>VLOOKUP($A53,'Nagradna igra-posiljke 2018'!$A$3:$CF$200,50,FALSE)</f>
        <v>737</v>
      </c>
      <c r="AZ53" s="14">
        <f>VLOOKUP($A53,'Nagradna igra-posiljke 2018'!$A$3:$CF$200,51,FALSE)</f>
        <v>938</v>
      </c>
      <c r="BA53" s="14">
        <f>VLOOKUP($A53,'Nagradna igra-posiljke 2018'!$A$3:$CF$200,52,FALSE)</f>
        <v>574</v>
      </c>
      <c r="BB53" s="14">
        <f>VLOOKUP($A53,'Nagradna igra-posiljke 2018'!$A$3:$CF$200,53,FALSE)</f>
        <v>62</v>
      </c>
      <c r="BC53" s="14">
        <f>VLOOKUP($A53,'Nagradna igra-posiljke 2018'!$A$3:$CF$200,54,FALSE)</f>
        <v>375</v>
      </c>
      <c r="BD53" s="14">
        <f>VLOOKUP($A53,'Nagradna igra-posiljke 2018'!$A$3:$CF$200,55,FALSE)</f>
        <v>0</v>
      </c>
      <c r="BE53" s="14">
        <f>VLOOKUP($A53,'Nagradna igra-posiljke 2018'!$A$3:$CF$200,56,FALSE)</f>
        <v>0</v>
      </c>
      <c r="BF53" s="14">
        <f>VLOOKUP($A53,'Nagradna igra-posiljke 2018'!$A$3:$CF$200,57,FALSE)</f>
        <v>0</v>
      </c>
      <c r="BG53" s="14">
        <f>VLOOKUP($A53,'Nagradna igra-posiljke 2018'!$A$3:$CF$200,58,FALSE)</f>
        <v>0</v>
      </c>
      <c r="BH53" s="14">
        <f>VLOOKUP($A53,'Nagradna igra-posiljke 2018'!$A$3:$CF$200,59,FALSE)</f>
        <v>0</v>
      </c>
      <c r="BI53" s="14">
        <f>VLOOKUP($A53,'Nagradna igra-posiljke 2018'!$A$3:$CF$200,60,FALSE)</f>
        <v>0</v>
      </c>
      <c r="BJ53" s="14">
        <f>VLOOKUP($A53,'Nagradna igra-posiljke 2018'!$A$3:$CF$200,61,FALSE)</f>
        <v>0</v>
      </c>
      <c r="BK53" s="14">
        <f>VLOOKUP($A53,'Nagradna igra-posiljke 2018'!$A$3:$CF$200,62,FALSE)</f>
        <v>0</v>
      </c>
      <c r="BL53" s="14">
        <f>VLOOKUP($A53,'Nagradna igra-posiljke 2018'!$A$3:$CF$200,63,FALSE)</f>
        <v>0</v>
      </c>
      <c r="BM53" s="14">
        <f>VLOOKUP($A53,'Nagradna igra-posiljke 2018'!$A$3:$CF$200,64,FALSE)</f>
        <v>0</v>
      </c>
      <c r="BN53" s="14">
        <f>VLOOKUP($A53,'Nagradna igra-posiljke 2018'!$A$3:$CF$200,65,FALSE)</f>
        <v>0</v>
      </c>
      <c r="BO53" s="14">
        <f>VLOOKUP($A53,'Nagradna igra-posiljke 2018'!$A$3:$CF$200,66,FALSE)</f>
        <v>0</v>
      </c>
      <c r="BP53" s="14">
        <f>VLOOKUP($A53,'Nagradna igra-posiljke 2018'!$A$3:$CF$200,67,FALSE)</f>
        <v>0</v>
      </c>
      <c r="BQ53" s="14">
        <f>VLOOKUP($A53,'Nagradna igra-posiljke 2018'!$A$3:$CF$200,68,FALSE)</f>
        <v>0</v>
      </c>
      <c r="BR53" s="14">
        <f>VLOOKUP($A53,'Nagradna igra-posiljke 2018'!$A$3:$CF$200,69,FALSE)</f>
        <v>0</v>
      </c>
      <c r="BS53" s="14">
        <f>VLOOKUP($A53,'Nagradna igra-posiljke 2018'!$A$3:$CF$200,70,FALSE)</f>
        <v>0</v>
      </c>
      <c r="BT53" s="14">
        <f>VLOOKUP($A53,'Nagradna igra-posiljke 2018'!$A$3:$CF$200,71,FALSE)</f>
        <v>0</v>
      </c>
      <c r="BU53" s="14">
        <f>VLOOKUP($A53,'Nagradna igra-posiljke 2018'!$A$3:$CF$200,72,FALSE)</f>
        <v>0</v>
      </c>
      <c r="BV53" s="14">
        <f>VLOOKUP($A53,'Nagradna igra-posiljke 2018'!$A$3:$CF$200,73,FALSE)</f>
        <v>0</v>
      </c>
      <c r="BW53" s="14">
        <f>VLOOKUP($A53,'Nagradna igra-posiljke 2018'!$A$3:$CF$200,74,FALSE)</f>
        <v>0</v>
      </c>
      <c r="BX53" s="14">
        <f>VLOOKUP($A53,'Nagradna igra-posiljke 2018'!$A$3:$CF$200,75,FALSE)</f>
        <v>0</v>
      </c>
      <c r="BY53" s="14">
        <f>VLOOKUP($A53,'Nagradna igra-posiljke 2018'!$A$3:$CF$200,76,FALSE)</f>
        <v>0</v>
      </c>
      <c r="BZ53" s="14">
        <f>VLOOKUP($A53,'Nagradna igra-posiljke 2018'!$A$3:$CF$200,77,FALSE)</f>
        <v>0</v>
      </c>
      <c r="CA53" s="14">
        <f>VLOOKUP($A53,'Nagradna igra-posiljke 2018'!$A$3:$CF$200,78,FALSE)</f>
        <v>0</v>
      </c>
      <c r="CB53" s="14">
        <f>VLOOKUP($A53,'Nagradna igra-posiljke 2018'!$A$3:$CF$200,79,FALSE)</f>
        <v>0</v>
      </c>
      <c r="CC53" s="14">
        <f>VLOOKUP($A53,'Nagradna igra-posiljke 2018'!$A$3:$CF$200,80,FALSE)</f>
        <v>0</v>
      </c>
      <c r="CD53" s="14">
        <f>VLOOKUP($A53,'Nagradna igra-posiljke 2018'!$A$3:$CF$200,81,FALSE)</f>
        <v>0</v>
      </c>
      <c r="CE53" s="14">
        <f>VLOOKUP($A53,'Nagradna igra-posiljke 2018'!$A$3:$CF$200,82,FALSE)</f>
        <v>0</v>
      </c>
      <c r="CF53" s="14">
        <f>VLOOKUP($A53,'Nagradna igra-posiljke 2018'!$A$3:$CF$200,83,FALSE)</f>
        <v>0</v>
      </c>
      <c r="CG53" s="14">
        <f>VLOOKUP($A53,'Nagradna igra-posiljke 2018'!$A$3:$CF$200,84,FALSE)</f>
        <v>0</v>
      </c>
    </row>
    <row r="54" spans="1:85" s="1" customFormat="1" ht="15">
      <c r="A54" s="50">
        <v>70513</v>
      </c>
      <c r="B54" s="14" t="s">
        <v>91</v>
      </c>
      <c r="C54" s="14" t="s">
        <v>206</v>
      </c>
      <c r="D54" s="42">
        <v>18059</v>
      </c>
      <c r="E54" s="42">
        <v>33682</v>
      </c>
      <c r="F54" s="46">
        <f>E54/E$1</f>
        <v>0.73067661669956829</v>
      </c>
      <c r="G54" s="47">
        <f>D54*F54</f>
        <v>13195.289020977503</v>
      </c>
      <c r="H54" s="46">
        <f>+J54/D54</f>
        <v>3.5361869427986048</v>
      </c>
      <c r="I54" s="49">
        <f>+H54/F54</f>
        <v>4.839606006240345</v>
      </c>
      <c r="J54" s="44">
        <f>10*K54</f>
        <v>63860</v>
      </c>
      <c r="K54" s="44">
        <f>+SUM(L54:CG54)</f>
        <v>6386</v>
      </c>
      <c r="L54" s="31">
        <f>VLOOKUP(A54,'Nagradna igra-posiljke 2018'!$A$3:$W$200,11,FALSE)</f>
        <v>0</v>
      </c>
      <c r="M54" s="31">
        <f>VLOOKUP(A54,'Nagradna igra-posiljke 2018'!$A$3:$W$200,12,FALSE)</f>
        <v>3</v>
      </c>
      <c r="N54" s="31">
        <f>VLOOKUP(A54,'Nagradna igra-posiljke 2018'!$A$3:$W$200,13,FALSE)</f>
        <v>0</v>
      </c>
      <c r="O54" s="31">
        <f>VLOOKUP(A54,'Nagradna igra-posiljke 2018'!$A$3:$W$200,14,FALSE)</f>
        <v>17</v>
      </c>
      <c r="P54" s="31">
        <f>VLOOKUP(A54,'Nagradna igra-posiljke 2018'!$A$3:$W$200,15,FALSE)</f>
        <v>11</v>
      </c>
      <c r="Q54" s="31">
        <f>VLOOKUP(A54,'Nagradna igra-posiljke 2018'!$A$3:$W$200,16,FALSE)</f>
        <v>9</v>
      </c>
      <c r="R54" s="31">
        <f>VLOOKUP(A54,'Nagradna igra-posiljke 2018'!$A$3:$W$200,17,FALSE)</f>
        <v>6</v>
      </c>
      <c r="S54" s="31">
        <f>VLOOKUP(A54,'Nagradna igra-posiljke 2018'!$A$3:$W$200,18,FALSE)</f>
        <v>4</v>
      </c>
      <c r="T54" s="31">
        <f>VLOOKUP(A54,'Nagradna igra-posiljke 2018'!$A$3:$W$200,19,FALSE)</f>
        <v>0</v>
      </c>
      <c r="U54" s="31">
        <f>VLOOKUP(A54,'Nagradna igra-posiljke 2018'!$A$3:$W$200,20,FALSE)</f>
        <v>21</v>
      </c>
      <c r="V54" s="31">
        <f>VLOOKUP(A54,'Nagradna igra-posiljke 2018'!$A$3:$W$200,21,FALSE)</f>
        <v>26</v>
      </c>
      <c r="W54" s="31">
        <f>VLOOKUP(A54,'Nagradna igra-posiljke 2018'!$A$3:$W$200,22,FALSE)</f>
        <v>47</v>
      </c>
      <c r="X54" s="31">
        <f>VLOOKUP(A54,'Nagradna igra-posiljke 2018'!$A$3:$W$200,23,FALSE)</f>
        <v>25</v>
      </c>
      <c r="Y54" s="31">
        <f>VLOOKUP(A54,'Nagradna igra-posiljke 2018'!$A$3:$CF$200,24,FALSE)</f>
        <v>111</v>
      </c>
      <c r="Z54" s="31">
        <f>VLOOKUP(A54,'Nagradna igra-posiljke 2018'!$A$3:$CF$200,25,FALSE)</f>
        <v>103</v>
      </c>
      <c r="AA54" s="31">
        <f>VLOOKUP(A54,'Nagradna igra-posiljke 2018'!$A$3:$CF$200,26,FALSE)</f>
        <v>98</v>
      </c>
      <c r="AB54" s="31">
        <f>VLOOKUP(A54,'Nagradna igra-posiljke 2018'!$A$3:$CF$200,27,FALSE)</f>
        <v>79</v>
      </c>
      <c r="AC54" s="31">
        <f>VLOOKUP(A54,'Nagradna igra-posiljke 2018'!$A$3:$CF$200,28,FALSE)</f>
        <v>177</v>
      </c>
      <c r="AD54" s="31">
        <f>VLOOKUP(A54,'Nagradna igra-posiljke 2018'!$A$3:$CF$200,29,FALSE)</f>
        <v>34</v>
      </c>
      <c r="AE54" s="31">
        <f>VLOOKUP(A54,'Nagradna igra-posiljke 2018'!$A$3:$CF$200,30,FALSE)</f>
        <v>265</v>
      </c>
      <c r="AF54" s="31">
        <f>VLOOKUP(A54,'Nagradna igra-posiljke 2018'!$A$3:$CF$200,31,FALSE)</f>
        <v>259</v>
      </c>
      <c r="AG54" s="31">
        <f>VLOOKUP($A54,'Nagradna igra-posiljke 2018'!$A$3:$CF$200,32,FALSE)</f>
        <v>179</v>
      </c>
      <c r="AH54" s="14">
        <f>VLOOKUP($A54,'Nagradna igra-posiljke 2018'!$A$3:$CF$200,33,FALSE)</f>
        <v>344</v>
      </c>
      <c r="AI54" s="14">
        <f>VLOOKUP($A54,'Nagradna igra-posiljke 2018'!$A$3:$CF$200,34,FALSE)</f>
        <v>154</v>
      </c>
      <c r="AJ54" s="14">
        <f>VLOOKUP($A54,'Nagradna igra-posiljke 2018'!$A$3:$CF$200,35,FALSE)</f>
        <v>22</v>
      </c>
      <c r="AK54" s="14">
        <f>VLOOKUP($A54,'Nagradna igra-posiljke 2018'!$A$3:$CF$200,36,FALSE)</f>
        <v>215</v>
      </c>
      <c r="AL54" s="14">
        <f>VLOOKUP($A54,'Nagradna igra-posiljke 2018'!$A$3:$CF$200,37,FALSE)</f>
        <v>182</v>
      </c>
      <c r="AM54" s="45">
        <f>VLOOKUP($A54,'Nagradna igra-posiljke 2018'!$A$3:$CF$200,38,FALSE)</f>
        <v>242</v>
      </c>
      <c r="AN54" s="45">
        <f>VLOOKUP($A54,'Nagradna igra-posiljke 2018'!$A$3:$CF$200,39,FALSE)</f>
        <v>194</v>
      </c>
      <c r="AO54" s="14">
        <f>VLOOKUP($A54,'Nagradna igra-posiljke 2018'!$A$3:$CF$200,40,FALSE)</f>
        <v>219</v>
      </c>
      <c r="AP54" s="14">
        <f>VLOOKUP($A54,'Nagradna igra-posiljke 2018'!$A$3:$CF$200,41,FALSE)</f>
        <v>40</v>
      </c>
      <c r="AQ54" s="14">
        <f>VLOOKUP($A54,'Nagradna igra-posiljke 2018'!$A$3:$CF$200,42,FALSE)</f>
        <v>220</v>
      </c>
      <c r="AR54" s="14">
        <f>VLOOKUP($A54,'Nagradna igra-posiljke 2018'!$A$3:$CF$200,43,FALSE)</f>
        <v>229</v>
      </c>
      <c r="AS54" s="14">
        <f>VLOOKUP($A54,'Nagradna igra-posiljke 2018'!$A$3:$CF$200,44,FALSE)</f>
        <v>388</v>
      </c>
      <c r="AT54" s="14">
        <f>VLOOKUP($A54,'Nagradna igra-posiljke 2018'!$A$3:$CF$200,45,FALSE)</f>
        <v>297</v>
      </c>
      <c r="AU54" s="14">
        <f>VLOOKUP($A54,'Nagradna igra-posiljke 2018'!$A$3:$CF$200,46,FALSE)</f>
        <v>243</v>
      </c>
      <c r="AV54" s="14">
        <f>VLOOKUP($A54,'Nagradna igra-posiljke 2018'!$A$3:$CF$200,47,FALSE)</f>
        <v>61</v>
      </c>
      <c r="AW54" s="14">
        <f>VLOOKUP($A54,'Nagradna igra-posiljke 2018'!$A$3:$CF$200,48,FALSE)</f>
        <v>350</v>
      </c>
      <c r="AX54" s="14">
        <f>VLOOKUP($A54,'Nagradna igra-posiljke 2018'!$A$3:$CF$200,49,FALSE)</f>
        <v>322</v>
      </c>
      <c r="AY54" s="14">
        <f>VLOOKUP($A54,'Nagradna igra-posiljke 2018'!$A$3:$CF$200,50,FALSE)</f>
        <v>343</v>
      </c>
      <c r="AZ54" s="14">
        <f>VLOOKUP($A54,'Nagradna igra-posiljke 2018'!$A$3:$CF$200,51,FALSE)</f>
        <v>288</v>
      </c>
      <c r="BA54" s="14">
        <f>VLOOKUP($A54,'Nagradna igra-posiljke 2018'!$A$3:$CF$200,52,FALSE)</f>
        <v>255</v>
      </c>
      <c r="BB54" s="14">
        <f>VLOOKUP($A54,'Nagradna igra-posiljke 2018'!$A$3:$CF$200,53,FALSE)</f>
        <v>11</v>
      </c>
      <c r="BC54" s="14">
        <f>VLOOKUP($A54,'Nagradna igra-posiljke 2018'!$A$3:$CF$200,54,FALSE)</f>
        <v>293</v>
      </c>
      <c r="BD54" s="14">
        <f>VLOOKUP($A54,'Nagradna igra-posiljke 2018'!$A$3:$CF$200,55,FALSE)</f>
        <v>0</v>
      </c>
      <c r="BE54" s="14">
        <f>VLOOKUP($A54,'Nagradna igra-posiljke 2018'!$A$3:$CF$200,56,FALSE)</f>
        <v>0</v>
      </c>
      <c r="BF54" s="14">
        <f>VLOOKUP($A54,'Nagradna igra-posiljke 2018'!$A$3:$CF$200,57,FALSE)</f>
        <v>0</v>
      </c>
      <c r="BG54" s="14">
        <f>VLOOKUP($A54,'Nagradna igra-posiljke 2018'!$A$3:$CF$200,58,FALSE)</f>
        <v>0</v>
      </c>
      <c r="BH54" s="14">
        <f>VLOOKUP($A54,'Nagradna igra-posiljke 2018'!$A$3:$CF$200,59,FALSE)</f>
        <v>0</v>
      </c>
      <c r="BI54" s="14">
        <f>VLOOKUP($A54,'Nagradna igra-posiljke 2018'!$A$3:$CF$200,60,FALSE)</f>
        <v>0</v>
      </c>
      <c r="BJ54" s="14">
        <f>VLOOKUP($A54,'Nagradna igra-posiljke 2018'!$A$3:$CF$200,61,FALSE)</f>
        <v>0</v>
      </c>
      <c r="BK54" s="14">
        <f>VLOOKUP($A54,'Nagradna igra-posiljke 2018'!$A$3:$CF$200,62,FALSE)</f>
        <v>0</v>
      </c>
      <c r="BL54" s="14">
        <f>VLOOKUP($A54,'Nagradna igra-posiljke 2018'!$A$3:$CF$200,63,FALSE)</f>
        <v>0</v>
      </c>
      <c r="BM54" s="14">
        <f>VLOOKUP($A54,'Nagradna igra-posiljke 2018'!$A$3:$CF$200,64,FALSE)</f>
        <v>0</v>
      </c>
      <c r="BN54" s="14">
        <f>VLOOKUP($A54,'Nagradna igra-posiljke 2018'!$A$3:$CF$200,65,FALSE)</f>
        <v>0</v>
      </c>
      <c r="BO54" s="14">
        <f>VLOOKUP($A54,'Nagradna igra-posiljke 2018'!$A$3:$CF$200,66,FALSE)</f>
        <v>0</v>
      </c>
      <c r="BP54" s="14">
        <f>VLOOKUP($A54,'Nagradna igra-posiljke 2018'!$A$3:$CF$200,67,FALSE)</f>
        <v>0</v>
      </c>
      <c r="BQ54" s="14">
        <f>VLOOKUP($A54,'Nagradna igra-posiljke 2018'!$A$3:$CF$200,68,FALSE)</f>
        <v>0</v>
      </c>
      <c r="BR54" s="14">
        <f>VLOOKUP($A54,'Nagradna igra-posiljke 2018'!$A$3:$CF$200,69,FALSE)</f>
        <v>0</v>
      </c>
      <c r="BS54" s="14">
        <f>VLOOKUP($A54,'Nagradna igra-posiljke 2018'!$A$3:$CF$200,70,FALSE)</f>
        <v>0</v>
      </c>
      <c r="BT54" s="14">
        <f>VLOOKUP($A54,'Nagradna igra-posiljke 2018'!$A$3:$CF$200,71,FALSE)</f>
        <v>0</v>
      </c>
      <c r="BU54" s="14">
        <f>VLOOKUP($A54,'Nagradna igra-posiljke 2018'!$A$3:$CF$200,72,FALSE)</f>
        <v>0</v>
      </c>
      <c r="BV54" s="14">
        <f>VLOOKUP($A54,'Nagradna igra-posiljke 2018'!$A$3:$CF$200,73,FALSE)</f>
        <v>0</v>
      </c>
      <c r="BW54" s="14">
        <f>VLOOKUP($A54,'Nagradna igra-posiljke 2018'!$A$3:$CF$200,74,FALSE)</f>
        <v>0</v>
      </c>
      <c r="BX54" s="14">
        <f>VLOOKUP($A54,'Nagradna igra-posiljke 2018'!$A$3:$CF$200,75,FALSE)</f>
        <v>0</v>
      </c>
      <c r="BY54" s="14">
        <f>VLOOKUP($A54,'Nagradna igra-posiljke 2018'!$A$3:$CF$200,76,FALSE)</f>
        <v>0</v>
      </c>
      <c r="BZ54" s="14">
        <f>VLOOKUP($A54,'Nagradna igra-posiljke 2018'!$A$3:$CF$200,77,FALSE)</f>
        <v>0</v>
      </c>
      <c r="CA54" s="14">
        <f>VLOOKUP($A54,'Nagradna igra-posiljke 2018'!$A$3:$CF$200,78,FALSE)</f>
        <v>0</v>
      </c>
      <c r="CB54" s="14">
        <f>VLOOKUP($A54,'Nagradna igra-posiljke 2018'!$A$3:$CF$200,79,FALSE)</f>
        <v>0</v>
      </c>
      <c r="CC54" s="14">
        <f>VLOOKUP($A54,'Nagradna igra-posiljke 2018'!$A$3:$CF$200,80,FALSE)</f>
        <v>0</v>
      </c>
      <c r="CD54" s="14">
        <f>VLOOKUP($A54,'Nagradna igra-posiljke 2018'!$A$3:$CF$200,81,FALSE)</f>
        <v>0</v>
      </c>
      <c r="CE54" s="14">
        <f>VLOOKUP($A54,'Nagradna igra-posiljke 2018'!$A$3:$CF$200,82,FALSE)</f>
        <v>0</v>
      </c>
      <c r="CF54" s="14">
        <f>VLOOKUP($A54,'Nagradna igra-posiljke 2018'!$A$3:$CF$200,83,FALSE)</f>
        <v>0</v>
      </c>
      <c r="CG54" s="14">
        <f>VLOOKUP($A54,'Nagradna igra-posiljke 2018'!$A$3:$CF$200,84,FALSE)</f>
        <v>0</v>
      </c>
    </row>
    <row r="55" spans="1:85" s="1" customFormat="1" ht="15">
      <c r="A55" s="50">
        <v>70742</v>
      </c>
      <c r="B55" s="14" t="s">
        <v>54</v>
      </c>
      <c r="C55" s="14" t="s">
        <v>206</v>
      </c>
      <c r="D55" s="42">
        <v>19255</v>
      </c>
      <c r="E55" s="42">
        <v>47406</v>
      </c>
      <c r="F55" s="46">
        <f>E55/E$1</f>
        <v>1.0283966418638957</v>
      </c>
      <c r="G55" s="47">
        <f>D55*F55</f>
        <v>19801.777339089313</v>
      </c>
      <c r="H55" s="46">
        <f>+J55/D55</f>
        <v>4.5032459101532067</v>
      </c>
      <c r="I55" s="49">
        <f>+H55/F55</f>
        <v>4.3788998590965784</v>
      </c>
      <c r="J55" s="44">
        <f>10*K55</f>
        <v>86710</v>
      </c>
      <c r="K55" s="44">
        <f>+SUM(L55:CG55)</f>
        <v>8671</v>
      </c>
      <c r="L55" s="31">
        <f>VLOOKUP(A55,'Nagradna igra-posiljke 2018'!$A$3:$W$200,11,FALSE)</f>
        <v>0</v>
      </c>
      <c r="M55" s="31">
        <f>VLOOKUP(A55,'Nagradna igra-posiljke 2018'!$A$3:$W$200,12,FALSE)</f>
        <v>0</v>
      </c>
      <c r="N55" s="31">
        <f>VLOOKUP(A55,'Nagradna igra-posiljke 2018'!$A$3:$W$200,13,FALSE)</f>
        <v>0</v>
      </c>
      <c r="O55" s="31">
        <f>VLOOKUP(A55,'Nagradna igra-posiljke 2018'!$A$3:$W$200,14,FALSE)</f>
        <v>3</v>
      </c>
      <c r="P55" s="31">
        <f>VLOOKUP(A55,'Nagradna igra-posiljke 2018'!$A$3:$W$200,15,FALSE)</f>
        <v>0</v>
      </c>
      <c r="Q55" s="31">
        <f>VLOOKUP(A55,'Nagradna igra-posiljke 2018'!$A$3:$W$200,16,FALSE)</f>
        <v>2</v>
      </c>
      <c r="R55" s="31">
        <f>VLOOKUP(A55,'Nagradna igra-posiljke 2018'!$A$3:$W$200,17,FALSE)</f>
        <v>0</v>
      </c>
      <c r="S55" s="31">
        <f>VLOOKUP(A55,'Nagradna igra-posiljke 2018'!$A$3:$W$200,18,FALSE)</f>
        <v>7</v>
      </c>
      <c r="T55" s="31">
        <f>VLOOKUP(A55,'Nagradna igra-posiljke 2018'!$A$3:$W$200,19,FALSE)</f>
        <v>0</v>
      </c>
      <c r="U55" s="31">
        <f>VLOOKUP(A55,'Nagradna igra-posiljke 2018'!$A$3:$W$200,20,FALSE)</f>
        <v>40</v>
      </c>
      <c r="V55" s="31">
        <f>VLOOKUP(A55,'Nagradna igra-posiljke 2018'!$A$3:$W$200,21,FALSE)</f>
        <v>63</v>
      </c>
      <c r="W55" s="31">
        <f>VLOOKUP(A55,'Nagradna igra-posiljke 2018'!$A$3:$W$200,22,FALSE)</f>
        <v>73</v>
      </c>
      <c r="X55" s="31">
        <f>VLOOKUP(A55,'Nagradna igra-posiljke 2018'!$A$3:$W$200,23,FALSE)</f>
        <v>18</v>
      </c>
      <c r="Y55" s="31">
        <f>VLOOKUP(A55,'Nagradna igra-posiljke 2018'!$A$3:$CF$200,24,FALSE)</f>
        <v>207</v>
      </c>
      <c r="Z55" s="31">
        <f>VLOOKUP(A55,'Nagradna igra-posiljke 2018'!$A$3:$CF$200,25,FALSE)</f>
        <v>117</v>
      </c>
      <c r="AA55" s="31">
        <f>VLOOKUP(A55,'Nagradna igra-posiljke 2018'!$A$3:$CF$200,26,FALSE)</f>
        <v>209</v>
      </c>
      <c r="AB55" s="31">
        <f>VLOOKUP(A55,'Nagradna igra-posiljke 2018'!$A$3:$CF$200,27,FALSE)</f>
        <v>188</v>
      </c>
      <c r="AC55" s="31">
        <f>VLOOKUP(A55,'Nagradna igra-posiljke 2018'!$A$3:$CF$200,28,FALSE)</f>
        <v>221</v>
      </c>
      <c r="AD55" s="31">
        <f>VLOOKUP(A55,'Nagradna igra-posiljke 2018'!$A$3:$CF$200,29,FALSE)</f>
        <v>13</v>
      </c>
      <c r="AE55" s="31">
        <f>VLOOKUP(A55,'Nagradna igra-posiljke 2018'!$A$3:$CF$200,30,FALSE)</f>
        <v>397</v>
      </c>
      <c r="AF55" s="31">
        <f>VLOOKUP(A55,'Nagradna igra-posiljke 2018'!$A$3:$CF$200,31,FALSE)</f>
        <v>370</v>
      </c>
      <c r="AG55" s="31">
        <f>VLOOKUP($A55,'Nagradna igra-posiljke 2018'!$A$3:$CF$200,32,FALSE)</f>
        <v>306</v>
      </c>
      <c r="AH55" s="14">
        <f>VLOOKUP($A55,'Nagradna igra-posiljke 2018'!$A$3:$CF$200,33,FALSE)</f>
        <v>232</v>
      </c>
      <c r="AI55" s="14">
        <f>VLOOKUP($A55,'Nagradna igra-posiljke 2018'!$A$3:$CF$200,34,FALSE)</f>
        <v>200</v>
      </c>
      <c r="AJ55" s="14">
        <f>VLOOKUP($A55,'Nagradna igra-posiljke 2018'!$A$3:$CF$200,35,FALSE)</f>
        <v>0</v>
      </c>
      <c r="AK55" s="14">
        <f>VLOOKUP($A55,'Nagradna igra-posiljke 2018'!$A$3:$CF$200,36,FALSE)</f>
        <v>198</v>
      </c>
      <c r="AL55" s="14">
        <f>VLOOKUP($A55,'Nagradna igra-posiljke 2018'!$A$3:$CF$200,37,FALSE)</f>
        <v>242</v>
      </c>
      <c r="AM55" s="45">
        <f>VLOOKUP($A55,'Nagradna igra-posiljke 2018'!$A$3:$CF$200,38,FALSE)</f>
        <v>331</v>
      </c>
      <c r="AN55" s="45">
        <f>VLOOKUP($A55,'Nagradna igra-posiljke 2018'!$A$3:$CF$200,39,FALSE)</f>
        <v>348</v>
      </c>
      <c r="AO55" s="14">
        <f>VLOOKUP($A55,'Nagradna igra-posiljke 2018'!$A$3:$CF$200,40,FALSE)</f>
        <v>291</v>
      </c>
      <c r="AP55" s="14">
        <f>VLOOKUP($A55,'Nagradna igra-posiljke 2018'!$A$3:$CF$200,41,FALSE)</f>
        <v>15</v>
      </c>
      <c r="AQ55" s="14">
        <f>VLOOKUP($A55,'Nagradna igra-posiljke 2018'!$A$3:$CF$200,42,FALSE)</f>
        <v>403</v>
      </c>
      <c r="AR55" s="14">
        <f>VLOOKUP($A55,'Nagradna igra-posiljke 2018'!$A$3:$CF$200,43,FALSE)</f>
        <v>478</v>
      </c>
      <c r="AS55" s="14">
        <f>VLOOKUP($A55,'Nagradna igra-posiljke 2018'!$A$3:$CF$200,44,FALSE)</f>
        <v>461</v>
      </c>
      <c r="AT55" s="14">
        <f>VLOOKUP($A55,'Nagradna igra-posiljke 2018'!$A$3:$CF$200,45,FALSE)</f>
        <v>474</v>
      </c>
      <c r="AU55" s="14">
        <f>VLOOKUP($A55,'Nagradna igra-posiljke 2018'!$A$3:$CF$200,46,FALSE)</f>
        <v>354</v>
      </c>
      <c r="AV55" s="14">
        <f>VLOOKUP($A55,'Nagradna igra-posiljke 2018'!$A$3:$CF$200,47,FALSE)</f>
        <v>11</v>
      </c>
      <c r="AW55" s="14">
        <f>VLOOKUP($A55,'Nagradna igra-posiljke 2018'!$A$3:$CF$200,48,FALSE)</f>
        <v>407</v>
      </c>
      <c r="AX55" s="14">
        <f>VLOOKUP($A55,'Nagradna igra-posiljke 2018'!$A$3:$CF$200,49,FALSE)</f>
        <v>425</v>
      </c>
      <c r="AY55" s="14">
        <f>VLOOKUP($A55,'Nagradna igra-posiljke 2018'!$A$3:$CF$200,50,FALSE)</f>
        <v>521</v>
      </c>
      <c r="AZ55" s="14">
        <f>VLOOKUP($A55,'Nagradna igra-posiljke 2018'!$A$3:$CF$200,51,FALSE)</f>
        <v>435</v>
      </c>
      <c r="BA55" s="14">
        <f>VLOOKUP($A55,'Nagradna igra-posiljke 2018'!$A$3:$CF$200,52,FALSE)</f>
        <v>249</v>
      </c>
      <c r="BB55" s="14">
        <f>VLOOKUP($A55,'Nagradna igra-posiljke 2018'!$A$3:$CF$200,53,FALSE)</f>
        <v>7</v>
      </c>
      <c r="BC55" s="14">
        <f>VLOOKUP($A55,'Nagradna igra-posiljke 2018'!$A$3:$CF$200,54,FALSE)</f>
        <v>355</v>
      </c>
      <c r="BD55" s="14">
        <f>VLOOKUP($A55,'Nagradna igra-posiljke 2018'!$A$3:$CF$200,55,FALSE)</f>
        <v>0</v>
      </c>
      <c r="BE55" s="14">
        <f>VLOOKUP($A55,'Nagradna igra-posiljke 2018'!$A$3:$CF$200,56,FALSE)</f>
        <v>0</v>
      </c>
      <c r="BF55" s="14">
        <f>VLOOKUP($A55,'Nagradna igra-posiljke 2018'!$A$3:$CF$200,57,FALSE)</f>
        <v>0</v>
      </c>
      <c r="BG55" s="14">
        <f>VLOOKUP($A55,'Nagradna igra-posiljke 2018'!$A$3:$CF$200,58,FALSE)</f>
        <v>0</v>
      </c>
      <c r="BH55" s="14">
        <f>VLOOKUP($A55,'Nagradna igra-posiljke 2018'!$A$3:$CF$200,59,FALSE)</f>
        <v>0</v>
      </c>
      <c r="BI55" s="14">
        <f>VLOOKUP($A55,'Nagradna igra-posiljke 2018'!$A$3:$CF$200,60,FALSE)</f>
        <v>0</v>
      </c>
      <c r="BJ55" s="14">
        <f>VLOOKUP($A55,'Nagradna igra-posiljke 2018'!$A$3:$CF$200,61,FALSE)</f>
        <v>0</v>
      </c>
      <c r="BK55" s="14">
        <f>VLOOKUP($A55,'Nagradna igra-posiljke 2018'!$A$3:$CF$200,62,FALSE)</f>
        <v>0</v>
      </c>
      <c r="BL55" s="14">
        <f>VLOOKUP($A55,'Nagradna igra-posiljke 2018'!$A$3:$CF$200,63,FALSE)</f>
        <v>0</v>
      </c>
      <c r="BM55" s="14">
        <f>VLOOKUP($A55,'Nagradna igra-posiljke 2018'!$A$3:$CF$200,64,FALSE)</f>
        <v>0</v>
      </c>
      <c r="BN55" s="14">
        <f>VLOOKUP($A55,'Nagradna igra-posiljke 2018'!$A$3:$CF$200,65,FALSE)</f>
        <v>0</v>
      </c>
      <c r="BO55" s="14">
        <f>VLOOKUP($A55,'Nagradna igra-posiljke 2018'!$A$3:$CF$200,66,FALSE)</f>
        <v>0</v>
      </c>
      <c r="BP55" s="14">
        <f>VLOOKUP($A55,'Nagradna igra-posiljke 2018'!$A$3:$CF$200,67,FALSE)</f>
        <v>0</v>
      </c>
      <c r="BQ55" s="14">
        <f>VLOOKUP($A55,'Nagradna igra-posiljke 2018'!$A$3:$CF$200,68,FALSE)</f>
        <v>0</v>
      </c>
      <c r="BR55" s="14">
        <f>VLOOKUP($A55,'Nagradna igra-posiljke 2018'!$A$3:$CF$200,69,FALSE)</f>
        <v>0</v>
      </c>
      <c r="BS55" s="14">
        <f>VLOOKUP($A55,'Nagradna igra-posiljke 2018'!$A$3:$CF$200,70,FALSE)</f>
        <v>0</v>
      </c>
      <c r="BT55" s="14">
        <f>VLOOKUP($A55,'Nagradna igra-posiljke 2018'!$A$3:$CF$200,71,FALSE)</f>
        <v>0</v>
      </c>
      <c r="BU55" s="14">
        <f>VLOOKUP($A55,'Nagradna igra-posiljke 2018'!$A$3:$CF$200,72,FALSE)</f>
        <v>0</v>
      </c>
      <c r="BV55" s="14">
        <f>VLOOKUP($A55,'Nagradna igra-posiljke 2018'!$A$3:$CF$200,73,FALSE)</f>
        <v>0</v>
      </c>
      <c r="BW55" s="14">
        <f>VLOOKUP($A55,'Nagradna igra-posiljke 2018'!$A$3:$CF$200,74,FALSE)</f>
        <v>0</v>
      </c>
      <c r="BX55" s="14">
        <f>VLOOKUP($A55,'Nagradna igra-posiljke 2018'!$A$3:$CF$200,75,FALSE)</f>
        <v>0</v>
      </c>
      <c r="BY55" s="14">
        <f>VLOOKUP($A55,'Nagradna igra-posiljke 2018'!$A$3:$CF$200,76,FALSE)</f>
        <v>0</v>
      </c>
      <c r="BZ55" s="14">
        <f>VLOOKUP($A55,'Nagradna igra-posiljke 2018'!$A$3:$CF$200,77,FALSE)</f>
        <v>0</v>
      </c>
      <c r="CA55" s="14">
        <f>VLOOKUP($A55,'Nagradna igra-posiljke 2018'!$A$3:$CF$200,78,FALSE)</f>
        <v>0</v>
      </c>
      <c r="CB55" s="14">
        <f>VLOOKUP($A55,'Nagradna igra-posiljke 2018'!$A$3:$CF$200,79,FALSE)</f>
        <v>0</v>
      </c>
      <c r="CC55" s="14">
        <f>VLOOKUP($A55,'Nagradna igra-posiljke 2018'!$A$3:$CF$200,80,FALSE)</f>
        <v>0</v>
      </c>
      <c r="CD55" s="14">
        <f>VLOOKUP($A55,'Nagradna igra-posiljke 2018'!$A$3:$CF$200,81,FALSE)</f>
        <v>0</v>
      </c>
      <c r="CE55" s="14">
        <f>VLOOKUP($A55,'Nagradna igra-posiljke 2018'!$A$3:$CF$200,82,FALSE)</f>
        <v>0</v>
      </c>
      <c r="CF55" s="14">
        <f>VLOOKUP($A55,'Nagradna igra-posiljke 2018'!$A$3:$CF$200,83,FALSE)</f>
        <v>0</v>
      </c>
      <c r="CG55" s="14">
        <f>VLOOKUP($A55,'Nagradna igra-posiljke 2018'!$A$3:$CF$200,84,FALSE)</f>
        <v>0</v>
      </c>
    </row>
    <row r="56" spans="1:85" s="1" customFormat="1" ht="15">
      <c r="A56" s="50">
        <v>70351</v>
      </c>
      <c r="B56" s="14" t="s">
        <v>100</v>
      </c>
      <c r="C56" s="14" t="s">
        <v>206</v>
      </c>
      <c r="D56" s="42">
        <v>37867</v>
      </c>
      <c r="E56" s="42">
        <v>35829</v>
      </c>
      <c r="F56" s="46">
        <f>E56/E$1</f>
        <v>0.77725231576892206</v>
      </c>
      <c r="G56" s="47">
        <f>D56*F56</f>
        <v>29432.213441221771</v>
      </c>
      <c r="H56" s="46">
        <f>+J56/D56</f>
        <v>1.5612538622019172</v>
      </c>
      <c r="I56" s="49">
        <f>+H56/F56</f>
        <v>2.0086834487683656</v>
      </c>
      <c r="J56" s="44">
        <f>10*K56</f>
        <v>59120</v>
      </c>
      <c r="K56" s="44">
        <f>+SUM(L56:CG56)</f>
        <v>5912</v>
      </c>
      <c r="L56" s="31">
        <f>VLOOKUP(A56,'Nagradna igra-posiljke 2018'!$A$3:$W$200,11,FALSE)</f>
        <v>0</v>
      </c>
      <c r="M56" s="31">
        <f>VLOOKUP(A56,'Nagradna igra-posiljke 2018'!$A$3:$W$200,12,FALSE)</f>
        <v>0</v>
      </c>
      <c r="N56" s="31">
        <f>VLOOKUP(A56,'Nagradna igra-posiljke 2018'!$A$3:$W$200,13,FALSE)</f>
        <v>0</v>
      </c>
      <c r="O56" s="31">
        <f>VLOOKUP(A56,'Nagradna igra-posiljke 2018'!$A$3:$W$200,14,FALSE)</f>
        <v>13</v>
      </c>
      <c r="P56" s="31">
        <f>VLOOKUP(A56,'Nagradna igra-posiljke 2018'!$A$3:$W$200,15,FALSE)</f>
        <v>25</v>
      </c>
      <c r="Q56" s="31">
        <f>VLOOKUP(A56,'Nagradna igra-posiljke 2018'!$A$3:$W$200,16,FALSE)</f>
        <v>33</v>
      </c>
      <c r="R56" s="31">
        <f>VLOOKUP(A56,'Nagradna igra-posiljke 2018'!$A$3:$W$200,17,FALSE)</f>
        <v>20</v>
      </c>
      <c r="S56" s="31">
        <f>VLOOKUP(A56,'Nagradna igra-posiljke 2018'!$A$3:$W$200,18,FALSE)</f>
        <v>3</v>
      </c>
      <c r="T56" s="31">
        <f>VLOOKUP(A56,'Nagradna igra-posiljke 2018'!$A$3:$W$200,19,FALSE)</f>
        <v>2</v>
      </c>
      <c r="U56" s="31">
        <f>VLOOKUP(A56,'Nagradna igra-posiljke 2018'!$A$3:$W$200,20,FALSE)</f>
        <v>31</v>
      </c>
      <c r="V56" s="31">
        <f>VLOOKUP(A56,'Nagradna igra-posiljke 2018'!$A$3:$W$200,21,FALSE)</f>
        <v>56</v>
      </c>
      <c r="W56" s="31">
        <f>VLOOKUP(A56,'Nagradna igra-posiljke 2018'!$A$3:$W$200,22,FALSE)</f>
        <v>0</v>
      </c>
      <c r="X56" s="31">
        <f>VLOOKUP(A56,'Nagradna igra-posiljke 2018'!$A$3:$W$200,23,FALSE)</f>
        <v>15</v>
      </c>
      <c r="Y56" s="31">
        <f>VLOOKUP(A56,'Nagradna igra-posiljke 2018'!$A$3:$CF$200,24,FALSE)</f>
        <v>142</v>
      </c>
      <c r="Z56" s="31">
        <f>VLOOKUP(A56,'Nagradna igra-posiljke 2018'!$A$3:$CF$200,25,FALSE)</f>
        <v>65</v>
      </c>
      <c r="AA56" s="31">
        <f>VLOOKUP(A56,'Nagradna igra-posiljke 2018'!$A$3:$CF$200,26,FALSE)</f>
        <v>116</v>
      </c>
      <c r="AB56" s="31">
        <f>VLOOKUP(A56,'Nagradna igra-posiljke 2018'!$A$3:$CF$200,27,FALSE)</f>
        <v>108</v>
      </c>
      <c r="AC56" s="31">
        <f>VLOOKUP(A56,'Nagradna igra-posiljke 2018'!$A$3:$CF$200,28,FALSE)</f>
        <v>181</v>
      </c>
      <c r="AD56" s="31">
        <f>VLOOKUP(A56,'Nagradna igra-posiljke 2018'!$A$3:$CF$200,29,FALSE)</f>
        <v>118</v>
      </c>
      <c r="AE56" s="31">
        <f>VLOOKUP(A56,'Nagradna igra-posiljke 2018'!$A$3:$CF$200,30,FALSE)</f>
        <v>330</v>
      </c>
      <c r="AF56" s="31">
        <f>VLOOKUP(A56,'Nagradna igra-posiljke 2018'!$A$3:$CF$200,31,FALSE)</f>
        <v>409</v>
      </c>
      <c r="AG56" s="31">
        <f>VLOOKUP($A56,'Nagradna igra-posiljke 2018'!$A$3:$CF$200,32,FALSE)</f>
        <v>256</v>
      </c>
      <c r="AH56" s="14">
        <f>VLOOKUP($A56,'Nagradna igra-posiljke 2018'!$A$3:$CF$200,33,FALSE)</f>
        <v>281</v>
      </c>
      <c r="AI56" s="14">
        <f>VLOOKUP($A56,'Nagradna igra-posiljke 2018'!$A$3:$CF$200,34,FALSE)</f>
        <v>244</v>
      </c>
      <c r="AJ56" s="14">
        <f>VLOOKUP($A56,'Nagradna igra-posiljke 2018'!$A$3:$CF$200,35,FALSE)</f>
        <v>94</v>
      </c>
      <c r="AK56" s="14">
        <f>VLOOKUP($A56,'Nagradna igra-posiljke 2018'!$A$3:$CF$200,36,FALSE)</f>
        <v>119</v>
      </c>
      <c r="AL56" s="14">
        <f>VLOOKUP($A56,'Nagradna igra-posiljke 2018'!$A$3:$CF$200,37,FALSE)</f>
        <v>215</v>
      </c>
      <c r="AM56" s="45">
        <f>VLOOKUP($A56,'Nagradna igra-posiljke 2018'!$A$3:$CF$200,38,FALSE)</f>
        <v>166</v>
      </c>
      <c r="AN56" s="45">
        <f>VLOOKUP($A56,'Nagradna igra-posiljke 2018'!$A$3:$CF$200,39,FALSE)</f>
        <v>128</v>
      </c>
      <c r="AO56" s="14">
        <f>VLOOKUP($A56,'Nagradna igra-posiljke 2018'!$A$3:$CF$200,40,FALSE)</f>
        <v>131</v>
      </c>
      <c r="AP56" s="14">
        <f>VLOOKUP($A56,'Nagradna igra-posiljke 2018'!$A$3:$CF$200,41,FALSE)</f>
        <v>60</v>
      </c>
      <c r="AQ56" s="14">
        <f>VLOOKUP($A56,'Nagradna igra-posiljke 2018'!$A$3:$CF$200,42,FALSE)</f>
        <v>176</v>
      </c>
      <c r="AR56" s="14">
        <f>VLOOKUP($A56,'Nagradna igra-posiljke 2018'!$A$3:$CF$200,43,FALSE)</f>
        <v>182</v>
      </c>
      <c r="AS56" s="14">
        <f>VLOOKUP($A56,'Nagradna igra-posiljke 2018'!$A$3:$CF$200,44,FALSE)</f>
        <v>272</v>
      </c>
      <c r="AT56" s="14">
        <f>VLOOKUP($A56,'Nagradna igra-posiljke 2018'!$A$3:$CF$200,45,FALSE)</f>
        <v>291</v>
      </c>
      <c r="AU56" s="14">
        <f>VLOOKUP($A56,'Nagradna igra-posiljke 2018'!$A$3:$CF$200,46,FALSE)</f>
        <v>281</v>
      </c>
      <c r="AV56" s="14">
        <f>VLOOKUP($A56,'Nagradna igra-posiljke 2018'!$A$3:$CF$200,47,FALSE)</f>
        <v>47</v>
      </c>
      <c r="AW56" s="14">
        <f>VLOOKUP($A56,'Nagradna igra-posiljke 2018'!$A$3:$CF$200,48,FALSE)</f>
        <v>212</v>
      </c>
      <c r="AX56" s="14">
        <f>VLOOKUP($A56,'Nagradna igra-posiljke 2018'!$A$3:$CF$200,49,FALSE)</f>
        <v>212</v>
      </c>
      <c r="AY56" s="14">
        <f>VLOOKUP($A56,'Nagradna igra-posiljke 2018'!$A$3:$CF$200,50,FALSE)</f>
        <v>239</v>
      </c>
      <c r="AZ56" s="14">
        <f>VLOOKUP($A56,'Nagradna igra-posiljke 2018'!$A$3:$CF$200,51,FALSE)</f>
        <v>300</v>
      </c>
      <c r="BA56" s="14">
        <f>VLOOKUP($A56,'Nagradna igra-posiljke 2018'!$A$3:$CF$200,52,FALSE)</f>
        <v>220</v>
      </c>
      <c r="BB56" s="14">
        <f>VLOOKUP($A56,'Nagradna igra-posiljke 2018'!$A$3:$CF$200,53,FALSE)</f>
        <v>31</v>
      </c>
      <c r="BC56" s="14">
        <f>VLOOKUP($A56,'Nagradna igra-posiljke 2018'!$A$3:$CF$200,54,FALSE)</f>
        <v>88</v>
      </c>
      <c r="BD56" s="14">
        <f>VLOOKUP($A56,'Nagradna igra-posiljke 2018'!$A$3:$CF$200,55,FALSE)</f>
        <v>0</v>
      </c>
      <c r="BE56" s="14">
        <f>VLOOKUP($A56,'Nagradna igra-posiljke 2018'!$A$3:$CF$200,56,FALSE)</f>
        <v>0</v>
      </c>
      <c r="BF56" s="14">
        <f>VLOOKUP($A56,'Nagradna igra-posiljke 2018'!$A$3:$CF$200,57,FALSE)</f>
        <v>0</v>
      </c>
      <c r="BG56" s="14">
        <f>VLOOKUP($A56,'Nagradna igra-posiljke 2018'!$A$3:$CF$200,58,FALSE)</f>
        <v>0</v>
      </c>
      <c r="BH56" s="14">
        <f>VLOOKUP($A56,'Nagradna igra-posiljke 2018'!$A$3:$CF$200,59,FALSE)</f>
        <v>0</v>
      </c>
      <c r="BI56" s="14">
        <f>VLOOKUP($A56,'Nagradna igra-posiljke 2018'!$A$3:$CF$200,60,FALSE)</f>
        <v>0</v>
      </c>
      <c r="BJ56" s="14">
        <f>VLOOKUP($A56,'Nagradna igra-posiljke 2018'!$A$3:$CF$200,61,FALSE)</f>
        <v>0</v>
      </c>
      <c r="BK56" s="14">
        <f>VLOOKUP($A56,'Nagradna igra-posiljke 2018'!$A$3:$CF$200,62,FALSE)</f>
        <v>0</v>
      </c>
      <c r="BL56" s="14">
        <f>VLOOKUP($A56,'Nagradna igra-posiljke 2018'!$A$3:$CF$200,63,FALSE)</f>
        <v>0</v>
      </c>
      <c r="BM56" s="14">
        <f>VLOOKUP($A56,'Nagradna igra-posiljke 2018'!$A$3:$CF$200,64,FALSE)</f>
        <v>0</v>
      </c>
      <c r="BN56" s="14">
        <f>VLOOKUP($A56,'Nagradna igra-posiljke 2018'!$A$3:$CF$200,65,FALSE)</f>
        <v>0</v>
      </c>
      <c r="BO56" s="14">
        <f>VLOOKUP($A56,'Nagradna igra-posiljke 2018'!$A$3:$CF$200,66,FALSE)</f>
        <v>0</v>
      </c>
      <c r="BP56" s="14">
        <f>VLOOKUP($A56,'Nagradna igra-posiljke 2018'!$A$3:$CF$200,67,FALSE)</f>
        <v>0</v>
      </c>
      <c r="BQ56" s="14">
        <f>VLOOKUP($A56,'Nagradna igra-posiljke 2018'!$A$3:$CF$200,68,FALSE)</f>
        <v>0</v>
      </c>
      <c r="BR56" s="14">
        <f>VLOOKUP($A56,'Nagradna igra-posiljke 2018'!$A$3:$CF$200,69,FALSE)</f>
        <v>0</v>
      </c>
      <c r="BS56" s="14">
        <f>VLOOKUP($A56,'Nagradna igra-posiljke 2018'!$A$3:$CF$200,70,FALSE)</f>
        <v>0</v>
      </c>
      <c r="BT56" s="14">
        <f>VLOOKUP($A56,'Nagradna igra-posiljke 2018'!$A$3:$CF$200,71,FALSE)</f>
        <v>0</v>
      </c>
      <c r="BU56" s="14">
        <f>VLOOKUP($A56,'Nagradna igra-posiljke 2018'!$A$3:$CF$200,72,FALSE)</f>
        <v>0</v>
      </c>
      <c r="BV56" s="14">
        <f>VLOOKUP($A56,'Nagradna igra-posiljke 2018'!$A$3:$CF$200,73,FALSE)</f>
        <v>0</v>
      </c>
      <c r="BW56" s="14">
        <f>VLOOKUP($A56,'Nagradna igra-posiljke 2018'!$A$3:$CF$200,74,FALSE)</f>
        <v>0</v>
      </c>
      <c r="BX56" s="14">
        <f>VLOOKUP($A56,'Nagradna igra-posiljke 2018'!$A$3:$CF$200,75,FALSE)</f>
        <v>0</v>
      </c>
      <c r="BY56" s="14">
        <f>VLOOKUP($A56,'Nagradna igra-posiljke 2018'!$A$3:$CF$200,76,FALSE)</f>
        <v>0</v>
      </c>
      <c r="BZ56" s="14">
        <f>VLOOKUP($A56,'Nagradna igra-posiljke 2018'!$A$3:$CF$200,77,FALSE)</f>
        <v>0</v>
      </c>
      <c r="CA56" s="14">
        <f>VLOOKUP($A56,'Nagradna igra-posiljke 2018'!$A$3:$CF$200,78,FALSE)</f>
        <v>0</v>
      </c>
      <c r="CB56" s="14">
        <f>VLOOKUP($A56,'Nagradna igra-posiljke 2018'!$A$3:$CF$200,79,FALSE)</f>
        <v>0</v>
      </c>
      <c r="CC56" s="14">
        <f>VLOOKUP($A56,'Nagradna igra-posiljke 2018'!$A$3:$CF$200,80,FALSE)</f>
        <v>0</v>
      </c>
      <c r="CD56" s="14">
        <f>VLOOKUP($A56,'Nagradna igra-posiljke 2018'!$A$3:$CF$200,81,FALSE)</f>
        <v>0</v>
      </c>
      <c r="CE56" s="14">
        <f>VLOOKUP($A56,'Nagradna igra-posiljke 2018'!$A$3:$CF$200,82,FALSE)</f>
        <v>0</v>
      </c>
      <c r="CF56" s="14">
        <f>VLOOKUP($A56,'Nagradna igra-posiljke 2018'!$A$3:$CF$200,83,FALSE)</f>
        <v>0</v>
      </c>
      <c r="CG56" s="14">
        <f>VLOOKUP($A56,'Nagradna igra-posiljke 2018'!$A$3:$CF$200,84,FALSE)</f>
        <v>0</v>
      </c>
    </row>
    <row r="57" spans="1:85" s="1" customFormat="1" ht="15">
      <c r="A57" s="50">
        <v>71072</v>
      </c>
      <c r="B57" s="14" t="s">
        <v>40</v>
      </c>
      <c r="C57" s="14" t="s">
        <v>206</v>
      </c>
      <c r="D57" s="42">
        <v>25993</v>
      </c>
      <c r="E57" s="42">
        <v>37445</v>
      </c>
      <c r="F57" s="46">
        <f>E57/E$1</f>
        <v>0.81230882703863594</v>
      </c>
      <c r="G57" s="47">
        <f>D57*F57</f>
        <v>21114.343341215263</v>
      </c>
      <c r="H57" s="46">
        <f>+J57/D57</f>
        <v>1.2284076482129804</v>
      </c>
      <c r="I57" s="49">
        <f>+H57/F57</f>
        <v>1.5122421514133733</v>
      </c>
      <c r="J57" s="44">
        <f>10*K57</f>
        <v>31930</v>
      </c>
      <c r="K57" s="44">
        <f>+SUM(L57:CG57)</f>
        <v>3193</v>
      </c>
      <c r="L57" s="31">
        <f>VLOOKUP(A57,'Nagradna igra-posiljke 2018'!$A$3:$W$200,11,FALSE)</f>
        <v>0</v>
      </c>
      <c r="M57" s="31">
        <f>VLOOKUP(A57,'Nagradna igra-posiljke 2018'!$A$3:$W$200,12,FALSE)</f>
        <v>0</v>
      </c>
      <c r="N57" s="31">
        <f>VLOOKUP(A57,'Nagradna igra-posiljke 2018'!$A$3:$W$200,13,FALSE)</f>
        <v>0</v>
      </c>
      <c r="O57" s="31">
        <f>VLOOKUP(A57,'Nagradna igra-posiljke 2018'!$A$3:$W$200,14,FALSE)</f>
        <v>0</v>
      </c>
      <c r="P57" s="31">
        <f>VLOOKUP(A57,'Nagradna igra-posiljke 2018'!$A$3:$W$200,15,FALSE)</f>
        <v>0</v>
      </c>
      <c r="Q57" s="31">
        <f>VLOOKUP(A57,'Nagradna igra-posiljke 2018'!$A$3:$W$200,16,FALSE)</f>
        <v>3</v>
      </c>
      <c r="R57" s="31">
        <f>VLOOKUP(A57,'Nagradna igra-posiljke 2018'!$A$3:$W$200,17,FALSE)</f>
        <v>8</v>
      </c>
      <c r="S57" s="31">
        <f>VLOOKUP(A57,'Nagradna igra-posiljke 2018'!$A$3:$W$200,18,FALSE)</f>
        <v>0</v>
      </c>
      <c r="T57" s="31">
        <f>VLOOKUP(A57,'Nagradna igra-posiljke 2018'!$A$3:$W$200,19,FALSE)</f>
        <v>1</v>
      </c>
      <c r="U57" s="31">
        <f>VLOOKUP(A57,'Nagradna igra-posiljke 2018'!$A$3:$W$200,20,FALSE)</f>
        <v>7</v>
      </c>
      <c r="V57" s="31">
        <f>VLOOKUP(A57,'Nagradna igra-posiljke 2018'!$A$3:$W$200,21,FALSE)</f>
        <v>4</v>
      </c>
      <c r="W57" s="31">
        <f>VLOOKUP(A57,'Nagradna igra-posiljke 2018'!$A$3:$W$200,22,FALSE)</f>
        <v>19</v>
      </c>
      <c r="X57" s="31">
        <f>VLOOKUP(A57,'Nagradna igra-posiljke 2018'!$A$3:$W$200,23,FALSE)</f>
        <v>10</v>
      </c>
      <c r="Y57" s="31">
        <f>VLOOKUP(A57,'Nagradna igra-posiljke 2018'!$A$3:$CF$200,24,FALSE)</f>
        <v>30</v>
      </c>
      <c r="Z57" s="31">
        <f>VLOOKUP(A57,'Nagradna igra-posiljke 2018'!$A$3:$CF$200,25,FALSE)</f>
        <v>16</v>
      </c>
      <c r="AA57" s="31">
        <f>VLOOKUP(A57,'Nagradna igra-posiljke 2018'!$A$3:$CF$200,26,FALSE)</f>
        <v>43</v>
      </c>
      <c r="AB57" s="31">
        <f>VLOOKUP(A57,'Nagradna igra-posiljke 2018'!$A$3:$CF$200,27,FALSE)</f>
        <v>34</v>
      </c>
      <c r="AC57" s="31">
        <f>VLOOKUP(A57,'Nagradna igra-posiljke 2018'!$A$3:$CF$200,28,FALSE)</f>
        <v>65</v>
      </c>
      <c r="AD57" s="31">
        <f>VLOOKUP(A57,'Nagradna igra-posiljke 2018'!$A$3:$CF$200,29,FALSE)</f>
        <v>130</v>
      </c>
      <c r="AE57" s="31">
        <f>VLOOKUP(A57,'Nagradna igra-posiljke 2018'!$A$3:$CF$200,30,FALSE)</f>
        <v>67</v>
      </c>
      <c r="AF57" s="31">
        <f>VLOOKUP(A57,'Nagradna igra-posiljke 2018'!$A$3:$CF$200,31,FALSE)</f>
        <v>127</v>
      </c>
      <c r="AG57" s="31">
        <f>VLOOKUP($A57,'Nagradna igra-posiljke 2018'!$A$3:$CF$200,32,FALSE)</f>
        <v>133</v>
      </c>
      <c r="AH57" s="14">
        <f>VLOOKUP($A57,'Nagradna igra-posiljke 2018'!$A$3:$CF$200,33,FALSE)</f>
        <v>133</v>
      </c>
      <c r="AI57" s="14">
        <f>VLOOKUP($A57,'Nagradna igra-posiljke 2018'!$A$3:$CF$200,34,FALSE)</f>
        <v>138</v>
      </c>
      <c r="AJ57" s="14">
        <f>VLOOKUP($A57,'Nagradna igra-posiljke 2018'!$A$3:$CF$200,35,FALSE)</f>
        <v>27</v>
      </c>
      <c r="AK57" s="14">
        <f>VLOOKUP($A57,'Nagradna igra-posiljke 2018'!$A$3:$CF$200,36,FALSE)</f>
        <v>45</v>
      </c>
      <c r="AL57" s="14">
        <f>VLOOKUP($A57,'Nagradna igra-posiljke 2018'!$A$3:$CF$200,37,FALSE)</f>
        <v>104</v>
      </c>
      <c r="AM57" s="45">
        <f>VLOOKUP($A57,'Nagradna igra-posiljke 2018'!$A$3:$CF$200,38,FALSE)</f>
        <v>203</v>
      </c>
      <c r="AN57" s="45">
        <f>VLOOKUP($A57,'Nagradna igra-posiljke 2018'!$A$3:$CF$200,39,FALSE)</f>
        <v>172</v>
      </c>
      <c r="AO57" s="14">
        <f>VLOOKUP($A57,'Nagradna igra-posiljke 2018'!$A$3:$CF$200,40,FALSE)</f>
        <v>5</v>
      </c>
      <c r="AP57" s="14">
        <f>VLOOKUP($A57,'Nagradna igra-posiljke 2018'!$A$3:$CF$200,41,FALSE)</f>
        <v>29</v>
      </c>
      <c r="AQ57" s="14">
        <f>VLOOKUP($A57,'Nagradna igra-posiljke 2018'!$A$3:$CF$200,42,FALSE)</f>
        <v>81</v>
      </c>
      <c r="AR57" s="14">
        <f>VLOOKUP($A57,'Nagradna igra-posiljke 2018'!$A$3:$CF$200,43,FALSE)</f>
        <v>115</v>
      </c>
      <c r="AS57" s="14">
        <f>VLOOKUP($A57,'Nagradna igra-posiljke 2018'!$A$3:$CF$200,44,FALSE)</f>
        <v>194</v>
      </c>
      <c r="AT57" s="14">
        <f>VLOOKUP($A57,'Nagradna igra-posiljke 2018'!$A$3:$CF$200,45,FALSE)</f>
        <v>211</v>
      </c>
      <c r="AU57" s="14">
        <f>VLOOKUP($A57,'Nagradna igra-posiljke 2018'!$A$3:$CF$200,46,FALSE)</f>
        <v>173</v>
      </c>
      <c r="AV57" s="14">
        <f>VLOOKUP($A57,'Nagradna igra-posiljke 2018'!$A$3:$CF$200,47,FALSE)</f>
        <v>35</v>
      </c>
      <c r="AW57" s="14">
        <f>VLOOKUP($A57,'Nagradna igra-posiljke 2018'!$A$3:$CF$200,48,FALSE)</f>
        <v>118</v>
      </c>
      <c r="AX57" s="14">
        <f>VLOOKUP($A57,'Nagradna igra-posiljke 2018'!$A$3:$CF$200,49,FALSE)</f>
        <v>93</v>
      </c>
      <c r="AY57" s="14">
        <f>VLOOKUP($A57,'Nagradna igra-posiljke 2018'!$A$3:$CF$200,50,FALSE)</f>
        <v>173</v>
      </c>
      <c r="AZ57" s="14">
        <f>VLOOKUP($A57,'Nagradna igra-posiljke 2018'!$A$3:$CF$200,51,FALSE)</f>
        <v>221</v>
      </c>
      <c r="BA57" s="14">
        <f>VLOOKUP($A57,'Nagradna igra-posiljke 2018'!$A$3:$CF$200,52,FALSE)</f>
        <v>107</v>
      </c>
      <c r="BB57" s="14">
        <f>VLOOKUP($A57,'Nagradna igra-posiljke 2018'!$A$3:$CF$200,53,FALSE)</f>
        <v>39</v>
      </c>
      <c r="BC57" s="14">
        <f>VLOOKUP($A57,'Nagradna igra-posiljke 2018'!$A$3:$CF$200,54,FALSE)</f>
        <v>80</v>
      </c>
      <c r="BD57" s="14">
        <f>VLOOKUP($A57,'Nagradna igra-posiljke 2018'!$A$3:$CF$200,55,FALSE)</f>
        <v>0</v>
      </c>
      <c r="BE57" s="14">
        <f>VLOOKUP($A57,'Nagradna igra-posiljke 2018'!$A$3:$CF$200,56,FALSE)</f>
        <v>0</v>
      </c>
      <c r="BF57" s="14">
        <f>VLOOKUP($A57,'Nagradna igra-posiljke 2018'!$A$3:$CF$200,57,FALSE)</f>
        <v>0</v>
      </c>
      <c r="BG57" s="14">
        <f>VLOOKUP($A57,'Nagradna igra-posiljke 2018'!$A$3:$CF$200,58,FALSE)</f>
        <v>0</v>
      </c>
      <c r="BH57" s="14">
        <f>VLOOKUP($A57,'Nagradna igra-posiljke 2018'!$A$3:$CF$200,59,FALSE)</f>
        <v>0</v>
      </c>
      <c r="BI57" s="14">
        <f>VLOOKUP($A57,'Nagradna igra-posiljke 2018'!$A$3:$CF$200,60,FALSE)</f>
        <v>0</v>
      </c>
      <c r="BJ57" s="14">
        <f>VLOOKUP($A57,'Nagradna igra-posiljke 2018'!$A$3:$CF$200,61,FALSE)</f>
        <v>0</v>
      </c>
      <c r="BK57" s="14">
        <f>VLOOKUP($A57,'Nagradna igra-posiljke 2018'!$A$3:$CF$200,62,FALSE)</f>
        <v>0</v>
      </c>
      <c r="BL57" s="14">
        <f>VLOOKUP($A57,'Nagradna igra-posiljke 2018'!$A$3:$CF$200,63,FALSE)</f>
        <v>0</v>
      </c>
      <c r="BM57" s="14">
        <f>VLOOKUP($A57,'Nagradna igra-posiljke 2018'!$A$3:$CF$200,64,FALSE)</f>
        <v>0</v>
      </c>
      <c r="BN57" s="14">
        <f>VLOOKUP($A57,'Nagradna igra-posiljke 2018'!$A$3:$CF$200,65,FALSE)</f>
        <v>0</v>
      </c>
      <c r="BO57" s="14">
        <f>VLOOKUP($A57,'Nagradna igra-posiljke 2018'!$A$3:$CF$200,66,FALSE)</f>
        <v>0</v>
      </c>
      <c r="BP57" s="14">
        <f>VLOOKUP($A57,'Nagradna igra-posiljke 2018'!$A$3:$CF$200,67,FALSE)</f>
        <v>0</v>
      </c>
      <c r="BQ57" s="14">
        <f>VLOOKUP($A57,'Nagradna igra-posiljke 2018'!$A$3:$CF$200,68,FALSE)</f>
        <v>0</v>
      </c>
      <c r="BR57" s="14">
        <f>VLOOKUP($A57,'Nagradna igra-posiljke 2018'!$A$3:$CF$200,69,FALSE)</f>
        <v>0</v>
      </c>
      <c r="BS57" s="14">
        <f>VLOOKUP($A57,'Nagradna igra-posiljke 2018'!$A$3:$CF$200,70,FALSE)</f>
        <v>0</v>
      </c>
      <c r="BT57" s="14">
        <f>VLOOKUP($A57,'Nagradna igra-posiljke 2018'!$A$3:$CF$200,71,FALSE)</f>
        <v>0</v>
      </c>
      <c r="BU57" s="14">
        <f>VLOOKUP($A57,'Nagradna igra-posiljke 2018'!$A$3:$CF$200,72,FALSE)</f>
        <v>0</v>
      </c>
      <c r="BV57" s="14">
        <f>VLOOKUP($A57,'Nagradna igra-posiljke 2018'!$A$3:$CF$200,73,FALSE)</f>
        <v>0</v>
      </c>
      <c r="BW57" s="14">
        <f>VLOOKUP($A57,'Nagradna igra-posiljke 2018'!$A$3:$CF$200,74,FALSE)</f>
        <v>0</v>
      </c>
      <c r="BX57" s="14">
        <f>VLOOKUP($A57,'Nagradna igra-posiljke 2018'!$A$3:$CF$200,75,FALSE)</f>
        <v>0</v>
      </c>
      <c r="BY57" s="14">
        <f>VLOOKUP($A57,'Nagradna igra-posiljke 2018'!$A$3:$CF$200,76,FALSE)</f>
        <v>0</v>
      </c>
      <c r="BZ57" s="14">
        <f>VLOOKUP($A57,'Nagradna igra-posiljke 2018'!$A$3:$CF$200,77,FALSE)</f>
        <v>0</v>
      </c>
      <c r="CA57" s="14">
        <f>VLOOKUP($A57,'Nagradna igra-posiljke 2018'!$A$3:$CF$200,78,FALSE)</f>
        <v>0</v>
      </c>
      <c r="CB57" s="14">
        <f>VLOOKUP($A57,'Nagradna igra-posiljke 2018'!$A$3:$CF$200,79,FALSE)</f>
        <v>0</v>
      </c>
      <c r="CC57" s="14">
        <f>VLOOKUP($A57,'Nagradna igra-posiljke 2018'!$A$3:$CF$200,80,FALSE)</f>
        <v>0</v>
      </c>
      <c r="CD57" s="14">
        <f>VLOOKUP($A57,'Nagradna igra-posiljke 2018'!$A$3:$CF$200,81,FALSE)</f>
        <v>0</v>
      </c>
      <c r="CE57" s="14">
        <f>VLOOKUP($A57,'Nagradna igra-posiljke 2018'!$A$3:$CF$200,82,FALSE)</f>
        <v>0</v>
      </c>
      <c r="CF57" s="14">
        <f>VLOOKUP($A57,'Nagradna igra-posiljke 2018'!$A$3:$CF$200,83,FALSE)</f>
        <v>0</v>
      </c>
      <c r="CG57" s="14">
        <f>VLOOKUP($A57,'Nagradna igra-posiljke 2018'!$A$3:$CF$200,84,FALSE)</f>
        <v>0</v>
      </c>
    </row>
    <row r="58" spans="1:85" s="1" customFormat="1" ht="13.5" customHeight="1">
      <c r="A58" s="50">
        <v>70963</v>
      </c>
      <c r="B58" s="14" t="s">
        <v>102</v>
      </c>
      <c r="C58" s="14" t="s">
        <v>206</v>
      </c>
      <c r="D58" s="42">
        <v>29810</v>
      </c>
      <c r="E58" s="42">
        <v>36402</v>
      </c>
      <c r="F58" s="46">
        <f>E58/E$1</f>
        <v>0.78968262576740356</v>
      </c>
      <c r="G58" s="47">
        <f>D58*F58</f>
        <v>23540.439074126301</v>
      </c>
      <c r="H58" s="46">
        <f>+J58/D58</f>
        <v>0.37068097953706808</v>
      </c>
      <c r="I58" s="49">
        <f>+H58/F58</f>
        <v>0.46940500834350385</v>
      </c>
      <c r="J58" s="44">
        <f>10*K58</f>
        <v>11050</v>
      </c>
      <c r="K58" s="44">
        <f>+SUM(L58:CG58)</f>
        <v>1105</v>
      </c>
      <c r="L58" s="31">
        <f>VLOOKUP(A58,'Nagradna igra-posiljke 2018'!$A$3:$W$200,11,FALSE)</f>
        <v>0</v>
      </c>
      <c r="M58" s="31">
        <f>VLOOKUP(A58,'Nagradna igra-posiljke 2018'!$A$3:$W$200,12,FALSE)</f>
        <v>0</v>
      </c>
      <c r="N58" s="31">
        <f>VLOOKUP(A58,'Nagradna igra-posiljke 2018'!$A$3:$W$200,13,FALSE)</f>
        <v>0</v>
      </c>
      <c r="O58" s="31">
        <f>VLOOKUP(A58,'Nagradna igra-posiljke 2018'!$A$3:$W$200,14,FALSE)</f>
        <v>0</v>
      </c>
      <c r="P58" s="31">
        <f>VLOOKUP(A58,'Nagradna igra-posiljke 2018'!$A$3:$W$200,15,FALSE)</f>
        <v>0</v>
      </c>
      <c r="Q58" s="31">
        <f>VLOOKUP(A58,'Nagradna igra-posiljke 2018'!$A$3:$W$200,16,FALSE)</f>
        <v>0</v>
      </c>
      <c r="R58" s="31">
        <f>VLOOKUP(A58,'Nagradna igra-posiljke 2018'!$A$3:$W$200,17,FALSE)</f>
        <v>0</v>
      </c>
      <c r="S58" s="31">
        <f>VLOOKUP(A58,'Nagradna igra-posiljke 2018'!$A$3:$W$200,18,FALSE)</f>
        <v>0</v>
      </c>
      <c r="T58" s="31">
        <f>VLOOKUP(A58,'Nagradna igra-posiljke 2018'!$A$3:$W$200,19,FALSE)</f>
        <v>0</v>
      </c>
      <c r="U58" s="31">
        <f>VLOOKUP(A58,'Nagradna igra-posiljke 2018'!$A$3:$W$200,20,FALSE)</f>
        <v>7</v>
      </c>
      <c r="V58" s="31">
        <f>VLOOKUP(A58,'Nagradna igra-posiljke 2018'!$A$3:$W$200,21,FALSE)</f>
        <v>0</v>
      </c>
      <c r="W58" s="31">
        <f>VLOOKUP(A58,'Nagradna igra-posiljke 2018'!$A$3:$W$200,22,FALSE)</f>
        <v>15</v>
      </c>
      <c r="X58" s="31">
        <f>VLOOKUP(A58,'Nagradna igra-posiljke 2018'!$A$3:$W$200,23,FALSE)</f>
        <v>7</v>
      </c>
      <c r="Y58" s="31">
        <f>VLOOKUP(A58,'Nagradna igra-posiljke 2018'!$A$3:$CF$200,24,FALSE)</f>
        <v>32</v>
      </c>
      <c r="Z58" s="31">
        <f>VLOOKUP(A58,'Nagradna igra-posiljke 2018'!$A$3:$CF$200,25,FALSE)</f>
        <v>9</v>
      </c>
      <c r="AA58" s="31">
        <f>VLOOKUP(A58,'Nagradna igra-posiljke 2018'!$A$3:$CF$200,26,FALSE)</f>
        <v>7</v>
      </c>
      <c r="AB58" s="31">
        <f>VLOOKUP(A58,'Nagradna igra-posiljke 2018'!$A$3:$CF$200,27,FALSE)</f>
        <v>23</v>
      </c>
      <c r="AC58" s="31">
        <f>VLOOKUP(A58,'Nagradna igra-posiljke 2018'!$A$3:$CF$200,28,FALSE)</f>
        <v>31</v>
      </c>
      <c r="AD58" s="31">
        <f>VLOOKUP(A58,'Nagradna igra-posiljke 2018'!$A$3:$CF$200,29,FALSE)</f>
        <v>40</v>
      </c>
      <c r="AE58" s="31">
        <f>VLOOKUP(A58,'Nagradna igra-posiljke 2018'!$A$3:$CF$200,30,FALSE)</f>
        <v>14</v>
      </c>
      <c r="AF58" s="31">
        <f>VLOOKUP(A58,'Nagradna igra-posiljke 2018'!$A$3:$CF$200,31,FALSE)</f>
        <v>52</v>
      </c>
      <c r="AG58" s="31">
        <f>VLOOKUP($A58,'Nagradna igra-posiljke 2018'!$A$3:$CF$200,32,FALSE)</f>
        <v>39</v>
      </c>
      <c r="AH58" s="14">
        <f>VLOOKUP($A58,'Nagradna igra-posiljke 2018'!$A$3:$CF$200,33,FALSE)</f>
        <v>37</v>
      </c>
      <c r="AI58" s="14">
        <f>VLOOKUP($A58,'Nagradna igra-posiljke 2018'!$A$3:$CF$200,34,FALSE)</f>
        <v>83</v>
      </c>
      <c r="AJ58" s="14">
        <f>VLOOKUP($A58,'Nagradna igra-posiljke 2018'!$A$3:$CF$200,35,FALSE)</f>
        <v>23</v>
      </c>
      <c r="AK58" s="14">
        <f>VLOOKUP($A58,'Nagradna igra-posiljke 2018'!$A$3:$CF$200,36,FALSE)</f>
        <v>57</v>
      </c>
      <c r="AL58" s="14">
        <f>VLOOKUP($A58,'Nagradna igra-posiljke 2018'!$A$3:$CF$200,37,FALSE)</f>
        <v>56</v>
      </c>
      <c r="AM58" s="45">
        <f>VLOOKUP($A58,'Nagradna igra-posiljke 2018'!$A$3:$CF$200,38,FALSE)</f>
        <v>9</v>
      </c>
      <c r="AN58" s="45">
        <f>VLOOKUP($A58,'Nagradna igra-posiljke 2018'!$A$3:$CF$200,39,FALSE)</f>
        <v>39</v>
      </c>
      <c r="AO58" s="14">
        <f>VLOOKUP($A58,'Nagradna igra-posiljke 2018'!$A$3:$CF$200,40,FALSE)</f>
        <v>28</v>
      </c>
      <c r="AP58" s="14">
        <f>VLOOKUP($A58,'Nagradna igra-posiljke 2018'!$A$3:$CF$200,41,FALSE)</f>
        <v>39</v>
      </c>
      <c r="AQ58" s="14">
        <f>VLOOKUP($A58,'Nagradna igra-posiljke 2018'!$A$3:$CF$200,42,FALSE)</f>
        <v>13</v>
      </c>
      <c r="AR58" s="14">
        <f>VLOOKUP($A58,'Nagradna igra-posiljke 2018'!$A$3:$CF$200,43,FALSE)</f>
        <v>27</v>
      </c>
      <c r="AS58" s="14">
        <f>VLOOKUP($A58,'Nagradna igra-posiljke 2018'!$A$3:$CF$200,44,FALSE)</f>
        <v>69</v>
      </c>
      <c r="AT58" s="14">
        <f>VLOOKUP($A58,'Nagradna igra-posiljke 2018'!$A$3:$CF$200,45,FALSE)</f>
        <v>48</v>
      </c>
      <c r="AU58" s="14">
        <f>VLOOKUP($A58,'Nagradna igra-posiljke 2018'!$A$3:$CF$200,46,FALSE)</f>
        <v>22</v>
      </c>
      <c r="AV58" s="14">
        <f>VLOOKUP($A58,'Nagradna igra-posiljke 2018'!$A$3:$CF$200,47,FALSE)</f>
        <v>28</v>
      </c>
      <c r="AW58" s="14">
        <f>VLOOKUP($A58,'Nagradna igra-posiljke 2018'!$A$3:$CF$200,48,FALSE)</f>
        <v>14</v>
      </c>
      <c r="AX58" s="14">
        <f>VLOOKUP($A58,'Nagradna igra-posiljke 2018'!$A$3:$CF$200,49,FALSE)</f>
        <v>86</v>
      </c>
      <c r="AY58" s="14">
        <f>VLOOKUP($A58,'Nagradna igra-posiljke 2018'!$A$3:$CF$200,50,FALSE)</f>
        <v>50</v>
      </c>
      <c r="AZ58" s="14">
        <f>VLOOKUP($A58,'Nagradna igra-posiljke 2018'!$A$3:$CF$200,51,FALSE)</f>
        <v>44</v>
      </c>
      <c r="BA58" s="14">
        <f>VLOOKUP($A58,'Nagradna igra-posiljke 2018'!$A$3:$CF$200,52,FALSE)</f>
        <v>40</v>
      </c>
      <c r="BB58" s="14">
        <f>VLOOKUP($A58,'Nagradna igra-posiljke 2018'!$A$3:$CF$200,53,FALSE)</f>
        <v>2</v>
      </c>
      <c r="BC58" s="14">
        <f>VLOOKUP($A58,'Nagradna igra-posiljke 2018'!$A$3:$CF$200,54,FALSE)</f>
        <v>15</v>
      </c>
      <c r="BD58" s="14">
        <f>VLOOKUP($A58,'Nagradna igra-posiljke 2018'!$A$3:$CF$200,55,FALSE)</f>
        <v>0</v>
      </c>
      <c r="BE58" s="14">
        <f>VLOOKUP($A58,'Nagradna igra-posiljke 2018'!$A$3:$CF$200,56,FALSE)</f>
        <v>0</v>
      </c>
      <c r="BF58" s="14">
        <f>VLOOKUP($A58,'Nagradna igra-posiljke 2018'!$A$3:$CF$200,57,FALSE)</f>
        <v>0</v>
      </c>
      <c r="BG58" s="14">
        <f>VLOOKUP($A58,'Nagradna igra-posiljke 2018'!$A$3:$CF$200,58,FALSE)</f>
        <v>0</v>
      </c>
      <c r="BH58" s="14">
        <f>VLOOKUP($A58,'Nagradna igra-posiljke 2018'!$A$3:$CF$200,59,FALSE)</f>
        <v>0</v>
      </c>
      <c r="BI58" s="14">
        <f>VLOOKUP($A58,'Nagradna igra-posiljke 2018'!$A$3:$CF$200,60,FALSE)</f>
        <v>0</v>
      </c>
      <c r="BJ58" s="14">
        <f>VLOOKUP($A58,'Nagradna igra-posiljke 2018'!$A$3:$CF$200,61,FALSE)</f>
        <v>0</v>
      </c>
      <c r="BK58" s="14">
        <f>VLOOKUP($A58,'Nagradna igra-posiljke 2018'!$A$3:$CF$200,62,FALSE)</f>
        <v>0</v>
      </c>
      <c r="BL58" s="14">
        <f>VLOOKUP($A58,'Nagradna igra-posiljke 2018'!$A$3:$CF$200,63,FALSE)</f>
        <v>0</v>
      </c>
      <c r="BM58" s="14">
        <f>VLOOKUP($A58,'Nagradna igra-posiljke 2018'!$A$3:$CF$200,64,FALSE)</f>
        <v>0</v>
      </c>
      <c r="BN58" s="14">
        <f>VLOOKUP($A58,'Nagradna igra-posiljke 2018'!$A$3:$CF$200,65,FALSE)</f>
        <v>0</v>
      </c>
      <c r="BO58" s="14">
        <f>VLOOKUP($A58,'Nagradna igra-posiljke 2018'!$A$3:$CF$200,66,FALSE)</f>
        <v>0</v>
      </c>
      <c r="BP58" s="14">
        <f>VLOOKUP($A58,'Nagradna igra-posiljke 2018'!$A$3:$CF$200,67,FALSE)</f>
        <v>0</v>
      </c>
      <c r="BQ58" s="14">
        <f>VLOOKUP($A58,'Nagradna igra-posiljke 2018'!$A$3:$CF$200,68,FALSE)</f>
        <v>0</v>
      </c>
      <c r="BR58" s="14">
        <f>VLOOKUP($A58,'Nagradna igra-posiljke 2018'!$A$3:$CF$200,69,FALSE)</f>
        <v>0</v>
      </c>
      <c r="BS58" s="14">
        <f>VLOOKUP($A58,'Nagradna igra-posiljke 2018'!$A$3:$CF$200,70,FALSE)</f>
        <v>0</v>
      </c>
      <c r="BT58" s="14">
        <f>VLOOKUP($A58,'Nagradna igra-posiljke 2018'!$A$3:$CF$200,71,FALSE)</f>
        <v>0</v>
      </c>
      <c r="BU58" s="14">
        <f>VLOOKUP($A58,'Nagradna igra-posiljke 2018'!$A$3:$CF$200,72,FALSE)</f>
        <v>0</v>
      </c>
      <c r="BV58" s="14">
        <f>VLOOKUP($A58,'Nagradna igra-posiljke 2018'!$A$3:$CF$200,73,FALSE)</f>
        <v>0</v>
      </c>
      <c r="BW58" s="14">
        <f>VLOOKUP($A58,'Nagradna igra-posiljke 2018'!$A$3:$CF$200,74,FALSE)</f>
        <v>0</v>
      </c>
      <c r="BX58" s="14">
        <f>VLOOKUP($A58,'Nagradna igra-posiljke 2018'!$A$3:$CF$200,75,FALSE)</f>
        <v>0</v>
      </c>
      <c r="BY58" s="14">
        <f>VLOOKUP($A58,'Nagradna igra-posiljke 2018'!$A$3:$CF$200,76,FALSE)</f>
        <v>0</v>
      </c>
      <c r="BZ58" s="14">
        <f>VLOOKUP($A58,'Nagradna igra-posiljke 2018'!$A$3:$CF$200,77,FALSE)</f>
        <v>0</v>
      </c>
      <c r="CA58" s="14">
        <f>VLOOKUP($A58,'Nagradna igra-posiljke 2018'!$A$3:$CF$200,78,FALSE)</f>
        <v>0</v>
      </c>
      <c r="CB58" s="14">
        <f>VLOOKUP($A58,'Nagradna igra-posiljke 2018'!$A$3:$CF$200,79,FALSE)</f>
        <v>0</v>
      </c>
      <c r="CC58" s="14">
        <f>VLOOKUP($A58,'Nagradna igra-posiljke 2018'!$A$3:$CF$200,80,FALSE)</f>
        <v>0</v>
      </c>
      <c r="CD58" s="14">
        <f>VLOOKUP($A58,'Nagradna igra-posiljke 2018'!$A$3:$CF$200,81,FALSE)</f>
        <v>0</v>
      </c>
      <c r="CE58" s="14">
        <f>VLOOKUP($A58,'Nagradna igra-posiljke 2018'!$A$3:$CF$200,82,FALSE)</f>
        <v>0</v>
      </c>
      <c r="CF58" s="14">
        <f>VLOOKUP($A58,'Nagradna igra-posiljke 2018'!$A$3:$CF$200,83,FALSE)</f>
        <v>0</v>
      </c>
      <c r="CG58" s="14">
        <f>VLOOKUP($A58,'Nagradna igra-posiljke 2018'!$A$3:$CF$200,84,FALSE)</f>
        <v>0</v>
      </c>
    </row>
    <row r="59" spans="1:85" s="1" customFormat="1" ht="13.5" customHeight="1">
      <c r="A59" s="50">
        <v>71188</v>
      </c>
      <c r="B59" s="14" t="s">
        <v>66</v>
      </c>
      <c r="C59" s="14" t="s">
        <v>206</v>
      </c>
      <c r="D59" s="42">
        <v>31509</v>
      </c>
      <c r="E59" s="42">
        <v>35703</v>
      </c>
      <c r="F59" s="46">
        <f>E59/E$1</f>
        <v>0.77451894917239739</v>
      </c>
      <c r="G59" s="47">
        <f>D59*F59</f>
        <v>24404.317569473071</v>
      </c>
      <c r="H59" s="46">
        <f>+J59/D59</f>
        <v>0.22691929290044113</v>
      </c>
      <c r="I59" s="49">
        <f>+H59/F59</f>
        <v>0.29298094403360037</v>
      </c>
      <c r="J59" s="44">
        <f>10*K59</f>
        <v>7150</v>
      </c>
      <c r="K59" s="44">
        <f>+SUM(L59:CG59)</f>
        <v>715</v>
      </c>
      <c r="L59" s="31">
        <f>VLOOKUP(A59,'Nagradna igra-posiljke 2018'!$A$3:$W$200,11,FALSE)</f>
        <v>0</v>
      </c>
      <c r="M59" s="31">
        <f>VLOOKUP(A59,'Nagradna igra-posiljke 2018'!$A$3:$W$200,12,FALSE)</f>
        <v>0</v>
      </c>
      <c r="N59" s="31">
        <f>VLOOKUP(A59,'Nagradna igra-posiljke 2018'!$A$3:$W$200,13,FALSE)</f>
        <v>0</v>
      </c>
      <c r="O59" s="31">
        <f>VLOOKUP(A59,'Nagradna igra-posiljke 2018'!$A$3:$W$200,14,FALSE)</f>
        <v>0</v>
      </c>
      <c r="P59" s="31">
        <f>VLOOKUP(A59,'Nagradna igra-posiljke 2018'!$A$3:$W$200,15,FALSE)</f>
        <v>0</v>
      </c>
      <c r="Q59" s="31">
        <f>VLOOKUP(A59,'Nagradna igra-posiljke 2018'!$A$3:$W$200,16,FALSE)</f>
        <v>1</v>
      </c>
      <c r="R59" s="31">
        <f>VLOOKUP(A59,'Nagradna igra-posiljke 2018'!$A$3:$W$200,17,FALSE)</f>
        <v>5</v>
      </c>
      <c r="S59" s="31">
        <f>VLOOKUP(A59,'Nagradna igra-posiljke 2018'!$A$3:$W$200,18,FALSE)</f>
        <v>0</v>
      </c>
      <c r="T59" s="31">
        <f>VLOOKUP(A59,'Nagradna igra-posiljke 2018'!$A$3:$W$200,19,FALSE)</f>
        <v>0</v>
      </c>
      <c r="U59" s="31">
        <f>VLOOKUP(A59,'Nagradna igra-posiljke 2018'!$A$3:$W$200,20,FALSE)</f>
        <v>0</v>
      </c>
      <c r="V59" s="31">
        <f>VLOOKUP(A59,'Nagradna igra-posiljke 2018'!$A$3:$W$200,21,FALSE)</f>
        <v>5</v>
      </c>
      <c r="W59" s="31">
        <f>VLOOKUP(A59,'Nagradna igra-posiljke 2018'!$A$3:$W$200,22,FALSE)</f>
        <v>9</v>
      </c>
      <c r="X59" s="31">
        <f>VLOOKUP(A59,'Nagradna igra-posiljke 2018'!$A$3:$W$200,23,FALSE)</f>
        <v>0</v>
      </c>
      <c r="Y59" s="31">
        <f>VLOOKUP(A59,'Nagradna igra-posiljke 2018'!$A$3:$CF$200,24,FALSE)</f>
        <v>14</v>
      </c>
      <c r="Z59" s="31">
        <f>VLOOKUP(A59,'Nagradna igra-posiljke 2018'!$A$3:$CF$200,25,FALSE)</f>
        <v>14</v>
      </c>
      <c r="AA59" s="31">
        <f>VLOOKUP(A59,'Nagradna igra-posiljke 2018'!$A$3:$CF$200,26,FALSE)</f>
        <v>13</v>
      </c>
      <c r="AB59" s="31">
        <f>VLOOKUP(A59,'Nagradna igra-posiljke 2018'!$A$3:$CF$200,27,FALSE)</f>
        <v>37</v>
      </c>
      <c r="AC59" s="31">
        <f>VLOOKUP(A59,'Nagradna igra-posiljke 2018'!$A$3:$CF$200,28,FALSE)</f>
        <v>24</v>
      </c>
      <c r="AD59" s="31">
        <f>VLOOKUP(A59,'Nagradna igra-posiljke 2018'!$A$3:$CF$200,29,FALSE)</f>
        <v>0</v>
      </c>
      <c r="AE59" s="31">
        <f>VLOOKUP(A59,'Nagradna igra-posiljke 2018'!$A$3:$CF$200,30,FALSE)</f>
        <v>46</v>
      </c>
      <c r="AF59" s="31">
        <f>VLOOKUP(A59,'Nagradna igra-posiljke 2018'!$A$3:$CF$200,31,FALSE)</f>
        <v>29</v>
      </c>
      <c r="AG59" s="31">
        <f>VLOOKUP($A59,'Nagradna igra-posiljke 2018'!$A$3:$CF$200,32,FALSE)</f>
        <v>69</v>
      </c>
      <c r="AH59" s="14">
        <f>VLOOKUP($A59,'Nagradna igra-posiljke 2018'!$A$3:$CF$200,33,FALSE)</f>
        <v>36</v>
      </c>
      <c r="AI59" s="14">
        <f>VLOOKUP($A59,'Nagradna igra-posiljke 2018'!$A$3:$CF$200,34,FALSE)</f>
        <v>7</v>
      </c>
      <c r="AJ59" s="14">
        <f>VLOOKUP($A59,'Nagradna igra-posiljke 2018'!$A$3:$CF$200,35,FALSE)</f>
        <v>0</v>
      </c>
      <c r="AK59" s="14">
        <f>VLOOKUP($A59,'Nagradna igra-posiljke 2018'!$A$3:$CF$200,36,FALSE)</f>
        <v>15</v>
      </c>
      <c r="AL59" s="14">
        <f>VLOOKUP($A59,'Nagradna igra-posiljke 2018'!$A$3:$CF$200,37,FALSE)</f>
        <v>10</v>
      </c>
      <c r="AM59" s="45">
        <f>VLOOKUP($A59,'Nagradna igra-posiljke 2018'!$A$3:$CF$200,38,FALSE)</f>
        <v>45</v>
      </c>
      <c r="AN59" s="45">
        <f>VLOOKUP($A59,'Nagradna igra-posiljke 2018'!$A$3:$CF$200,39,FALSE)</f>
        <v>5</v>
      </c>
      <c r="AO59" s="14">
        <f>VLOOKUP($A59,'Nagradna igra-posiljke 2018'!$A$3:$CF$200,40,FALSE)</f>
        <v>24</v>
      </c>
      <c r="AP59" s="14">
        <f>VLOOKUP($A59,'Nagradna igra-posiljke 2018'!$A$3:$CF$200,41,FALSE)</f>
        <v>0</v>
      </c>
      <c r="AQ59" s="14">
        <f>VLOOKUP($A59,'Nagradna igra-posiljke 2018'!$A$3:$CF$200,42,FALSE)</f>
        <v>20</v>
      </c>
      <c r="AR59" s="14">
        <f>VLOOKUP($A59,'Nagradna igra-posiljke 2018'!$A$3:$CF$200,43,FALSE)</f>
        <v>32</v>
      </c>
      <c r="AS59" s="14">
        <f>VLOOKUP($A59,'Nagradna igra-posiljke 2018'!$A$3:$CF$200,44,FALSE)</f>
        <v>26</v>
      </c>
      <c r="AT59" s="14">
        <f>VLOOKUP($A59,'Nagradna igra-posiljke 2018'!$A$3:$CF$200,45,FALSE)</f>
        <v>43</v>
      </c>
      <c r="AU59" s="14">
        <f>VLOOKUP($A59,'Nagradna igra-posiljke 2018'!$A$3:$CF$200,46,FALSE)</f>
        <v>34</v>
      </c>
      <c r="AV59" s="14">
        <f>VLOOKUP($A59,'Nagradna igra-posiljke 2018'!$A$3:$CF$200,47,FALSE)</f>
        <v>0</v>
      </c>
      <c r="AW59" s="14">
        <f>VLOOKUP($A59,'Nagradna igra-posiljke 2018'!$A$3:$CF$200,48,FALSE)</f>
        <v>20</v>
      </c>
      <c r="AX59" s="14">
        <f>VLOOKUP($A59,'Nagradna igra-posiljke 2018'!$A$3:$CF$200,49,FALSE)</f>
        <v>33</v>
      </c>
      <c r="AY59" s="14">
        <f>VLOOKUP($A59,'Nagradna igra-posiljke 2018'!$A$3:$CF$200,50,FALSE)</f>
        <v>31</v>
      </c>
      <c r="AZ59" s="14">
        <f>VLOOKUP($A59,'Nagradna igra-posiljke 2018'!$A$3:$CF$200,51,FALSE)</f>
        <v>42</v>
      </c>
      <c r="BA59" s="14">
        <f>VLOOKUP($A59,'Nagradna igra-posiljke 2018'!$A$3:$CF$200,52,FALSE)</f>
        <v>13</v>
      </c>
      <c r="BB59" s="14">
        <f>VLOOKUP($A59,'Nagradna igra-posiljke 2018'!$A$3:$CF$200,53,FALSE)</f>
        <v>2</v>
      </c>
      <c r="BC59" s="14">
        <f>VLOOKUP($A59,'Nagradna igra-posiljke 2018'!$A$3:$CF$200,54,FALSE)</f>
        <v>11</v>
      </c>
      <c r="BD59" s="14">
        <f>VLOOKUP($A59,'Nagradna igra-posiljke 2018'!$A$3:$CF$200,55,FALSE)</f>
        <v>0</v>
      </c>
      <c r="BE59" s="14">
        <f>VLOOKUP($A59,'Nagradna igra-posiljke 2018'!$A$3:$CF$200,56,FALSE)</f>
        <v>0</v>
      </c>
      <c r="BF59" s="14">
        <f>VLOOKUP($A59,'Nagradna igra-posiljke 2018'!$A$3:$CF$200,57,FALSE)</f>
        <v>0</v>
      </c>
      <c r="BG59" s="14">
        <f>VLOOKUP($A59,'Nagradna igra-posiljke 2018'!$A$3:$CF$200,58,FALSE)</f>
        <v>0</v>
      </c>
      <c r="BH59" s="14">
        <f>VLOOKUP($A59,'Nagradna igra-posiljke 2018'!$A$3:$CF$200,59,FALSE)</f>
        <v>0</v>
      </c>
      <c r="BI59" s="14">
        <f>VLOOKUP($A59,'Nagradna igra-posiljke 2018'!$A$3:$CF$200,60,FALSE)</f>
        <v>0</v>
      </c>
      <c r="BJ59" s="14">
        <f>VLOOKUP($A59,'Nagradna igra-posiljke 2018'!$A$3:$CF$200,61,FALSE)</f>
        <v>0</v>
      </c>
      <c r="BK59" s="14">
        <f>VLOOKUP($A59,'Nagradna igra-posiljke 2018'!$A$3:$CF$200,62,FALSE)</f>
        <v>0</v>
      </c>
      <c r="BL59" s="14">
        <f>VLOOKUP($A59,'Nagradna igra-posiljke 2018'!$A$3:$CF$200,63,FALSE)</f>
        <v>0</v>
      </c>
      <c r="BM59" s="14">
        <f>VLOOKUP($A59,'Nagradna igra-posiljke 2018'!$A$3:$CF$200,64,FALSE)</f>
        <v>0</v>
      </c>
      <c r="BN59" s="14">
        <f>VLOOKUP($A59,'Nagradna igra-posiljke 2018'!$A$3:$CF$200,65,FALSE)</f>
        <v>0</v>
      </c>
      <c r="BO59" s="14">
        <f>VLOOKUP($A59,'Nagradna igra-posiljke 2018'!$A$3:$CF$200,66,FALSE)</f>
        <v>0</v>
      </c>
      <c r="BP59" s="14">
        <f>VLOOKUP($A59,'Nagradna igra-posiljke 2018'!$A$3:$CF$200,67,FALSE)</f>
        <v>0</v>
      </c>
      <c r="BQ59" s="14">
        <f>VLOOKUP($A59,'Nagradna igra-posiljke 2018'!$A$3:$CF$200,68,FALSE)</f>
        <v>0</v>
      </c>
      <c r="BR59" s="14">
        <f>VLOOKUP($A59,'Nagradna igra-posiljke 2018'!$A$3:$CF$200,69,FALSE)</f>
        <v>0</v>
      </c>
      <c r="BS59" s="14">
        <f>VLOOKUP($A59,'Nagradna igra-posiljke 2018'!$A$3:$CF$200,70,FALSE)</f>
        <v>0</v>
      </c>
      <c r="BT59" s="14">
        <f>VLOOKUP($A59,'Nagradna igra-posiljke 2018'!$A$3:$CF$200,71,FALSE)</f>
        <v>0</v>
      </c>
      <c r="BU59" s="14">
        <f>VLOOKUP($A59,'Nagradna igra-posiljke 2018'!$A$3:$CF$200,72,FALSE)</f>
        <v>0</v>
      </c>
      <c r="BV59" s="14">
        <f>VLOOKUP($A59,'Nagradna igra-posiljke 2018'!$A$3:$CF$200,73,FALSE)</f>
        <v>0</v>
      </c>
      <c r="BW59" s="14">
        <f>VLOOKUP($A59,'Nagradna igra-posiljke 2018'!$A$3:$CF$200,74,FALSE)</f>
        <v>0</v>
      </c>
      <c r="BX59" s="14">
        <f>VLOOKUP($A59,'Nagradna igra-posiljke 2018'!$A$3:$CF$200,75,FALSE)</f>
        <v>0</v>
      </c>
      <c r="BY59" s="14">
        <f>VLOOKUP($A59,'Nagradna igra-posiljke 2018'!$A$3:$CF$200,76,FALSE)</f>
        <v>0</v>
      </c>
      <c r="BZ59" s="14">
        <f>VLOOKUP($A59,'Nagradna igra-posiljke 2018'!$A$3:$CF$200,77,FALSE)</f>
        <v>0</v>
      </c>
      <c r="CA59" s="14">
        <f>VLOOKUP($A59,'Nagradna igra-posiljke 2018'!$A$3:$CF$200,78,FALSE)</f>
        <v>0</v>
      </c>
      <c r="CB59" s="14">
        <f>VLOOKUP($A59,'Nagradna igra-posiljke 2018'!$A$3:$CF$200,79,FALSE)</f>
        <v>0</v>
      </c>
      <c r="CC59" s="14">
        <f>VLOOKUP($A59,'Nagradna igra-posiljke 2018'!$A$3:$CF$200,80,FALSE)</f>
        <v>0</v>
      </c>
      <c r="CD59" s="14">
        <f>VLOOKUP($A59,'Nagradna igra-posiljke 2018'!$A$3:$CF$200,81,FALSE)</f>
        <v>0</v>
      </c>
      <c r="CE59" s="14">
        <f>VLOOKUP($A59,'Nagradna igra-posiljke 2018'!$A$3:$CF$200,82,FALSE)</f>
        <v>0</v>
      </c>
      <c r="CF59" s="14">
        <f>VLOOKUP($A59,'Nagradna igra-posiljke 2018'!$A$3:$CF$200,83,FALSE)</f>
        <v>0</v>
      </c>
      <c r="CG59" s="14">
        <f>VLOOKUP($A59,'Nagradna igra-posiljke 2018'!$A$3:$CF$200,84,FALSE)</f>
        <v>0</v>
      </c>
    </row>
    <row r="60" spans="1:85" s="1" customFormat="1" ht="13.5" customHeight="1">
      <c r="A60" s="50">
        <v>90140</v>
      </c>
      <c r="B60" s="14" t="s">
        <v>117</v>
      </c>
      <c r="C60" s="14" t="s">
        <v>206</v>
      </c>
      <c r="D60" s="48">
        <v>36085</v>
      </c>
      <c r="E60" s="47">
        <f>+'NE BRISATI'!CC26</f>
        <v>41623.93665826643</v>
      </c>
      <c r="F60" s="46">
        <f>E60/E$1</f>
        <v>0.90296411172671609</v>
      </c>
      <c r="G60" s="47">
        <f>D60*F60</f>
        <v>32583.459971658551</v>
      </c>
      <c r="H60" s="46">
        <f>+J60/D60</f>
        <v>4.3508382984619648E-2</v>
      </c>
      <c r="I60" s="49">
        <f>+H60/F60</f>
        <v>4.8183955950829138E-2</v>
      </c>
      <c r="J60" s="44">
        <f>10*K60</f>
        <v>1570</v>
      </c>
      <c r="K60" s="44">
        <f>+SUM(L60:CG60)</f>
        <v>157</v>
      </c>
      <c r="L60" s="31">
        <f>VLOOKUP(A60,'Nagradna igra-posiljke 2018'!$A$3:$W$200,11,FALSE)</f>
        <v>0</v>
      </c>
      <c r="M60" s="31">
        <f>VLOOKUP(A60,'Nagradna igra-posiljke 2018'!$A$3:$W$200,12,FALSE)</f>
        <v>0</v>
      </c>
      <c r="N60" s="31">
        <f>VLOOKUP(A60,'Nagradna igra-posiljke 2018'!$A$3:$W$200,13,FALSE)</f>
        <v>0</v>
      </c>
      <c r="O60" s="31">
        <f>VLOOKUP(A60,'Nagradna igra-posiljke 2018'!$A$3:$W$200,14,FALSE)</f>
        <v>0</v>
      </c>
      <c r="P60" s="31">
        <f>VLOOKUP(A60,'Nagradna igra-posiljke 2018'!$A$3:$W$200,15,FALSE)</f>
        <v>0</v>
      </c>
      <c r="Q60" s="31">
        <f>VLOOKUP(A60,'Nagradna igra-posiljke 2018'!$A$3:$W$200,16,FALSE)</f>
        <v>0</v>
      </c>
      <c r="R60" s="31">
        <f>VLOOKUP(A60,'Nagradna igra-posiljke 2018'!$A$3:$W$200,17,FALSE)</f>
        <v>0</v>
      </c>
      <c r="S60" s="31">
        <f>VLOOKUP(A60,'Nagradna igra-posiljke 2018'!$A$3:$W$200,18,FALSE)</f>
        <v>0</v>
      </c>
      <c r="T60" s="31">
        <f>VLOOKUP(A60,'Nagradna igra-posiljke 2018'!$A$3:$W$200,19,FALSE)</f>
        <v>0</v>
      </c>
      <c r="U60" s="31">
        <f>VLOOKUP(A60,'Nagradna igra-posiljke 2018'!$A$3:$W$200,20,FALSE)</f>
        <v>0</v>
      </c>
      <c r="V60" s="31">
        <f>VLOOKUP(A60,'Nagradna igra-posiljke 2018'!$A$3:$W$200,21,FALSE)</f>
        <v>2</v>
      </c>
      <c r="W60" s="31">
        <f>VLOOKUP(A60,'Nagradna igra-posiljke 2018'!$A$3:$W$200,22,FALSE)</f>
        <v>3</v>
      </c>
      <c r="X60" s="31">
        <f>VLOOKUP(A60,'Nagradna igra-posiljke 2018'!$A$3:$W$200,23,FALSE)</f>
        <v>1</v>
      </c>
      <c r="Y60" s="31">
        <f>VLOOKUP(A60,'Nagradna igra-posiljke 2018'!$A$3:$CF$200,24,FALSE)</f>
        <v>4</v>
      </c>
      <c r="Z60" s="31">
        <f>VLOOKUP(A60,'Nagradna igra-posiljke 2018'!$A$3:$CF$200,25,FALSE)</f>
        <v>1</v>
      </c>
      <c r="AA60" s="31">
        <f>VLOOKUP(A60,'Nagradna igra-posiljke 2018'!$A$3:$CF$200,26,FALSE)</f>
        <v>2</v>
      </c>
      <c r="AB60" s="31">
        <f>VLOOKUP(A60,'Nagradna igra-posiljke 2018'!$A$3:$CF$200,27,FALSE)</f>
        <v>1</v>
      </c>
      <c r="AC60" s="31">
        <f>VLOOKUP(A60,'Nagradna igra-posiljke 2018'!$A$3:$CF$200,28,FALSE)</f>
        <v>14</v>
      </c>
      <c r="AD60" s="31">
        <f>VLOOKUP(A60,'Nagradna igra-posiljke 2018'!$A$3:$CF$200,29,FALSE)</f>
        <v>0</v>
      </c>
      <c r="AE60" s="31">
        <f>VLOOKUP(A60,'Nagradna igra-posiljke 2018'!$A$3:$CF$200,30,FALSE)</f>
        <v>34</v>
      </c>
      <c r="AF60" s="31">
        <f>VLOOKUP(A60,'Nagradna igra-posiljke 2018'!$A$3:$CF$200,31,FALSE)</f>
        <v>2</v>
      </c>
      <c r="AG60" s="31">
        <f>VLOOKUP($A60,'Nagradna igra-posiljke 2018'!$A$3:$CF$200,32,FALSE)</f>
        <v>9</v>
      </c>
      <c r="AH60" s="14">
        <f>VLOOKUP($A60,'Nagradna igra-posiljke 2018'!$A$3:$CF$200,33,FALSE)</f>
        <v>0</v>
      </c>
      <c r="AI60" s="14">
        <f>VLOOKUP($A60,'Nagradna igra-posiljke 2018'!$A$3:$CF$200,34,FALSE)</f>
        <v>0</v>
      </c>
      <c r="AJ60" s="14">
        <f>VLOOKUP($A60,'Nagradna igra-posiljke 2018'!$A$3:$CF$200,35,FALSE)</f>
        <v>0</v>
      </c>
      <c r="AK60" s="14">
        <f>VLOOKUP($A60,'Nagradna igra-posiljke 2018'!$A$3:$CF$200,36,FALSE)</f>
        <v>0</v>
      </c>
      <c r="AL60" s="14">
        <f>VLOOKUP($A60,'Nagradna igra-posiljke 2018'!$A$3:$CF$200,37,FALSE)</f>
        <v>10</v>
      </c>
      <c r="AM60" s="45">
        <f>VLOOKUP($A60,'Nagradna igra-posiljke 2018'!$A$3:$CF$200,38,FALSE)</f>
        <v>5</v>
      </c>
      <c r="AN60" s="45">
        <f>VLOOKUP($A60,'Nagradna igra-posiljke 2018'!$A$3:$CF$200,39,FALSE)</f>
        <v>0</v>
      </c>
      <c r="AO60" s="14">
        <f>VLOOKUP($A60,'Nagradna igra-posiljke 2018'!$A$3:$CF$200,40,FALSE)</f>
        <v>1</v>
      </c>
      <c r="AP60" s="14">
        <f>VLOOKUP($A60,'Nagradna igra-posiljke 2018'!$A$3:$CF$200,41,FALSE)</f>
        <v>0</v>
      </c>
      <c r="AQ60" s="14">
        <f>VLOOKUP($A60,'Nagradna igra-posiljke 2018'!$A$3:$CF$200,42,FALSE)</f>
        <v>2</v>
      </c>
      <c r="AR60" s="14">
        <f>VLOOKUP($A60,'Nagradna igra-posiljke 2018'!$A$3:$CF$200,43,FALSE)</f>
        <v>4</v>
      </c>
      <c r="AS60" s="14">
        <f>VLOOKUP($A60,'Nagradna igra-posiljke 2018'!$A$3:$CF$200,44,FALSE)</f>
        <v>12</v>
      </c>
      <c r="AT60" s="14">
        <f>VLOOKUP($A60,'Nagradna igra-posiljke 2018'!$A$3:$CF$200,45,FALSE)</f>
        <v>1</v>
      </c>
      <c r="AU60" s="14">
        <f>VLOOKUP($A60,'Nagradna igra-posiljke 2018'!$A$3:$CF$200,46,FALSE)</f>
        <v>4</v>
      </c>
      <c r="AV60" s="14">
        <f>VLOOKUP($A60,'Nagradna igra-posiljke 2018'!$A$3:$CF$200,47,FALSE)</f>
        <v>8</v>
      </c>
      <c r="AW60" s="14">
        <f>VLOOKUP($A60,'Nagradna igra-posiljke 2018'!$A$3:$CF$200,48,FALSE)</f>
        <v>21</v>
      </c>
      <c r="AX60" s="14">
        <f>VLOOKUP($A60,'Nagradna igra-posiljke 2018'!$A$3:$CF$200,49,FALSE)</f>
        <v>4</v>
      </c>
      <c r="AY60" s="14">
        <f>VLOOKUP($A60,'Nagradna igra-posiljke 2018'!$A$3:$CF$200,50,FALSE)</f>
        <v>4</v>
      </c>
      <c r="AZ60" s="14">
        <f>VLOOKUP($A60,'Nagradna igra-posiljke 2018'!$A$3:$CF$200,51,FALSE)</f>
        <v>1</v>
      </c>
      <c r="BA60" s="14">
        <f>VLOOKUP($A60,'Nagradna igra-posiljke 2018'!$A$3:$CF$200,52,FALSE)</f>
        <v>3</v>
      </c>
      <c r="BB60" s="14">
        <f>VLOOKUP($A60,'Nagradna igra-posiljke 2018'!$A$3:$CF$200,53,FALSE)</f>
        <v>0</v>
      </c>
      <c r="BC60" s="14">
        <f>VLOOKUP($A60,'Nagradna igra-posiljke 2018'!$A$3:$CF$200,54,FALSE)</f>
        <v>4</v>
      </c>
      <c r="BD60" s="14">
        <f>VLOOKUP($A60,'Nagradna igra-posiljke 2018'!$A$3:$CF$200,55,FALSE)</f>
        <v>0</v>
      </c>
      <c r="BE60" s="14">
        <f>VLOOKUP($A60,'Nagradna igra-posiljke 2018'!$A$3:$CF$200,56,FALSE)</f>
        <v>0</v>
      </c>
      <c r="BF60" s="14">
        <f>VLOOKUP($A60,'Nagradna igra-posiljke 2018'!$A$3:$CF$200,57,FALSE)</f>
        <v>0</v>
      </c>
      <c r="BG60" s="14">
        <f>VLOOKUP($A60,'Nagradna igra-posiljke 2018'!$A$3:$CF$200,58,FALSE)</f>
        <v>0</v>
      </c>
      <c r="BH60" s="14">
        <f>VLOOKUP($A60,'Nagradna igra-posiljke 2018'!$A$3:$CF$200,59,FALSE)</f>
        <v>0</v>
      </c>
      <c r="BI60" s="14">
        <f>VLOOKUP($A60,'Nagradna igra-posiljke 2018'!$A$3:$CF$200,60,FALSE)</f>
        <v>0</v>
      </c>
      <c r="BJ60" s="14">
        <f>VLOOKUP($A60,'Nagradna igra-posiljke 2018'!$A$3:$CF$200,61,FALSE)</f>
        <v>0</v>
      </c>
      <c r="BK60" s="14">
        <f>VLOOKUP($A60,'Nagradna igra-posiljke 2018'!$A$3:$CF$200,62,FALSE)</f>
        <v>0</v>
      </c>
      <c r="BL60" s="14">
        <f>VLOOKUP($A60,'Nagradna igra-posiljke 2018'!$A$3:$CF$200,63,FALSE)</f>
        <v>0</v>
      </c>
      <c r="BM60" s="14">
        <f>VLOOKUP($A60,'Nagradna igra-posiljke 2018'!$A$3:$CF$200,64,FALSE)</f>
        <v>0</v>
      </c>
      <c r="BN60" s="14">
        <f>VLOOKUP($A60,'Nagradna igra-posiljke 2018'!$A$3:$CF$200,65,FALSE)</f>
        <v>0</v>
      </c>
      <c r="BO60" s="14">
        <f>VLOOKUP($A60,'Nagradna igra-posiljke 2018'!$A$3:$CF$200,66,FALSE)</f>
        <v>0</v>
      </c>
      <c r="BP60" s="14">
        <f>VLOOKUP($A60,'Nagradna igra-posiljke 2018'!$A$3:$CF$200,67,FALSE)</f>
        <v>0</v>
      </c>
      <c r="BQ60" s="14">
        <f>VLOOKUP($A60,'Nagradna igra-posiljke 2018'!$A$3:$CF$200,68,FALSE)</f>
        <v>0</v>
      </c>
      <c r="BR60" s="14">
        <f>VLOOKUP($A60,'Nagradna igra-posiljke 2018'!$A$3:$CF$200,69,FALSE)</f>
        <v>0</v>
      </c>
      <c r="BS60" s="14">
        <f>VLOOKUP($A60,'Nagradna igra-posiljke 2018'!$A$3:$CF$200,70,FALSE)</f>
        <v>0</v>
      </c>
      <c r="BT60" s="14">
        <f>VLOOKUP($A60,'Nagradna igra-posiljke 2018'!$A$3:$CF$200,71,FALSE)</f>
        <v>0</v>
      </c>
      <c r="BU60" s="14">
        <f>VLOOKUP($A60,'Nagradna igra-posiljke 2018'!$A$3:$CF$200,72,FALSE)</f>
        <v>0</v>
      </c>
      <c r="BV60" s="14">
        <f>VLOOKUP($A60,'Nagradna igra-posiljke 2018'!$A$3:$CF$200,73,FALSE)</f>
        <v>0</v>
      </c>
      <c r="BW60" s="14">
        <f>VLOOKUP($A60,'Nagradna igra-posiljke 2018'!$A$3:$CF$200,74,FALSE)</f>
        <v>0</v>
      </c>
      <c r="BX60" s="14">
        <f>VLOOKUP($A60,'Nagradna igra-posiljke 2018'!$A$3:$CF$200,75,FALSE)</f>
        <v>0</v>
      </c>
      <c r="BY60" s="14">
        <f>VLOOKUP($A60,'Nagradna igra-posiljke 2018'!$A$3:$CF$200,76,FALSE)</f>
        <v>0</v>
      </c>
      <c r="BZ60" s="14">
        <f>VLOOKUP($A60,'Nagradna igra-posiljke 2018'!$A$3:$CF$200,77,FALSE)</f>
        <v>0</v>
      </c>
      <c r="CA60" s="14">
        <f>VLOOKUP($A60,'Nagradna igra-posiljke 2018'!$A$3:$CF$200,78,FALSE)</f>
        <v>0</v>
      </c>
      <c r="CB60" s="14">
        <f>VLOOKUP($A60,'Nagradna igra-posiljke 2018'!$A$3:$CF$200,79,FALSE)</f>
        <v>0</v>
      </c>
      <c r="CC60" s="14">
        <f>VLOOKUP($A60,'Nagradna igra-posiljke 2018'!$A$3:$CF$200,80,FALSE)</f>
        <v>0</v>
      </c>
      <c r="CD60" s="14">
        <f>VLOOKUP($A60,'Nagradna igra-posiljke 2018'!$A$3:$CF$200,81,FALSE)</f>
        <v>0</v>
      </c>
      <c r="CE60" s="14">
        <f>VLOOKUP($A60,'Nagradna igra-posiljke 2018'!$A$3:$CF$200,82,FALSE)</f>
        <v>0</v>
      </c>
      <c r="CF60" s="14">
        <f>VLOOKUP($A60,'Nagradna igra-posiljke 2018'!$A$3:$CF$200,83,FALSE)</f>
        <v>0</v>
      </c>
      <c r="CG60" s="14">
        <f>VLOOKUP($A60,'Nagradna igra-posiljke 2018'!$A$3:$CF$200,84,FALSE)</f>
        <v>0</v>
      </c>
    </row>
    <row r="61" spans="1:85" s="1" customFormat="1" ht="13.5" customHeight="1">
      <c r="A61" s="50">
        <v>90131</v>
      </c>
      <c r="B61" s="14" t="s">
        <v>110</v>
      </c>
      <c r="C61" s="14" t="s">
        <v>206</v>
      </c>
      <c r="D61" s="48">
        <v>34827</v>
      </c>
      <c r="E61" s="47">
        <f>+'NE BRISATI'!CC11</f>
        <v>44241.0347725221</v>
      </c>
      <c r="F61" s="46">
        <f>E61/E$1</f>
        <v>0.95973783049921035</v>
      </c>
      <c r="G61" s="47">
        <f>D61*F61</f>
        <v>33424.789422795999</v>
      </c>
      <c r="H61" s="46">
        <f>+J61/D61</f>
        <v>8.6140063743647168E-4</v>
      </c>
      <c r="I61" s="49">
        <f>+H61/F61</f>
        <v>8.9753744206208031E-4</v>
      </c>
      <c r="J61" s="44">
        <f>10*K61</f>
        <v>30</v>
      </c>
      <c r="K61" s="44">
        <f>+SUM(L61:CG61)</f>
        <v>3</v>
      </c>
      <c r="L61" s="31">
        <f>VLOOKUP(A61,'Nagradna igra-posiljke 2018'!$A$3:$W$200,11,FALSE)</f>
        <v>0</v>
      </c>
      <c r="M61" s="31">
        <f>VLOOKUP(A61,'Nagradna igra-posiljke 2018'!$A$3:$W$200,12,FALSE)</f>
        <v>0</v>
      </c>
      <c r="N61" s="31">
        <f>VLOOKUP(A61,'Nagradna igra-posiljke 2018'!$A$3:$W$200,13,FALSE)</f>
        <v>0</v>
      </c>
      <c r="O61" s="31">
        <f>VLOOKUP(A61,'Nagradna igra-posiljke 2018'!$A$3:$W$200,14,FALSE)</f>
        <v>0</v>
      </c>
      <c r="P61" s="31">
        <f>VLOOKUP(A61,'Nagradna igra-posiljke 2018'!$A$3:$W$200,15,FALSE)</f>
        <v>0</v>
      </c>
      <c r="Q61" s="31">
        <f>VLOOKUP(A61,'Nagradna igra-posiljke 2018'!$A$3:$W$200,16,FALSE)</f>
        <v>0</v>
      </c>
      <c r="R61" s="31">
        <f>VLOOKUP(A61,'Nagradna igra-posiljke 2018'!$A$3:$W$200,17,FALSE)</f>
        <v>0</v>
      </c>
      <c r="S61" s="31">
        <f>VLOOKUP(A61,'Nagradna igra-posiljke 2018'!$A$3:$W$200,18,FALSE)</f>
        <v>0</v>
      </c>
      <c r="T61" s="31">
        <f>VLOOKUP(A61,'Nagradna igra-posiljke 2018'!$A$3:$W$200,19,FALSE)</f>
        <v>0</v>
      </c>
      <c r="U61" s="31">
        <f>VLOOKUP(A61,'Nagradna igra-posiljke 2018'!$A$3:$W$200,20,FALSE)</f>
        <v>0</v>
      </c>
      <c r="V61" s="31">
        <f>VLOOKUP(A61,'Nagradna igra-posiljke 2018'!$A$3:$W$200,21,FALSE)</f>
        <v>0</v>
      </c>
      <c r="W61" s="31">
        <f>VLOOKUP(A61,'Nagradna igra-posiljke 2018'!$A$3:$W$200,22,FALSE)</f>
        <v>0</v>
      </c>
      <c r="X61" s="31">
        <f>VLOOKUP(A61,'Nagradna igra-posiljke 2018'!$A$3:$W$200,23,FALSE)</f>
        <v>0</v>
      </c>
      <c r="Y61" s="31">
        <f>VLOOKUP(A61,'Nagradna igra-posiljke 2018'!$A$3:$CF$200,24,FALSE)</f>
        <v>0</v>
      </c>
      <c r="Z61" s="31">
        <f>VLOOKUP(A61,'Nagradna igra-posiljke 2018'!$A$3:$CF$200,25,FALSE)</f>
        <v>0</v>
      </c>
      <c r="AA61" s="31">
        <f>VLOOKUP(A61,'Nagradna igra-posiljke 2018'!$A$3:$CF$200,26,FALSE)</f>
        <v>0</v>
      </c>
      <c r="AB61" s="31">
        <f>VLOOKUP(A61,'Nagradna igra-posiljke 2018'!$A$3:$CF$200,27,FALSE)</f>
        <v>0</v>
      </c>
      <c r="AC61" s="31">
        <f>VLOOKUP(A61,'Nagradna igra-posiljke 2018'!$A$3:$CF$200,28,FALSE)</f>
        <v>0</v>
      </c>
      <c r="AD61" s="31">
        <f>VLOOKUP(A61,'Nagradna igra-posiljke 2018'!$A$3:$CF$200,29,FALSE)</f>
        <v>0</v>
      </c>
      <c r="AE61" s="31">
        <f>VLOOKUP(A61,'Nagradna igra-posiljke 2018'!$A$3:$CF$200,30,FALSE)</f>
        <v>0</v>
      </c>
      <c r="AF61" s="31">
        <f>VLOOKUP(A61,'Nagradna igra-posiljke 2018'!$A$3:$CF$200,31,FALSE)</f>
        <v>0</v>
      </c>
      <c r="AG61" s="31">
        <f>VLOOKUP($A61,'Nagradna igra-posiljke 2018'!$A$3:$CF$200,32,FALSE)</f>
        <v>0</v>
      </c>
      <c r="AH61" s="14">
        <f>VLOOKUP($A61,'Nagradna igra-posiljke 2018'!$A$3:$CF$200,33,FALSE)</f>
        <v>0</v>
      </c>
      <c r="AI61" s="14">
        <f>VLOOKUP($A61,'Nagradna igra-posiljke 2018'!$A$3:$CF$200,34,FALSE)</f>
        <v>0</v>
      </c>
      <c r="AJ61" s="14">
        <f>VLOOKUP($A61,'Nagradna igra-posiljke 2018'!$A$3:$CF$200,35,FALSE)</f>
        <v>0</v>
      </c>
      <c r="AK61" s="14">
        <f>VLOOKUP($A61,'Nagradna igra-posiljke 2018'!$A$3:$CF$200,36,FALSE)</f>
        <v>0</v>
      </c>
      <c r="AL61" s="14">
        <f>VLOOKUP($A61,'Nagradna igra-posiljke 2018'!$A$3:$CF$200,37,FALSE)</f>
        <v>0</v>
      </c>
      <c r="AM61" s="45">
        <f>VLOOKUP($A61,'Nagradna igra-posiljke 2018'!$A$3:$CF$200,38,FALSE)</f>
        <v>0</v>
      </c>
      <c r="AN61" s="45">
        <f>VLOOKUP($A61,'Nagradna igra-posiljke 2018'!$A$3:$CF$200,39,FALSE)</f>
        <v>0</v>
      </c>
      <c r="AO61" s="14">
        <f>VLOOKUP($A61,'Nagradna igra-posiljke 2018'!$A$3:$CF$200,40,FALSE)</f>
        <v>0</v>
      </c>
      <c r="AP61" s="14">
        <f>VLOOKUP($A61,'Nagradna igra-posiljke 2018'!$A$3:$CF$200,41,FALSE)</f>
        <v>0</v>
      </c>
      <c r="AQ61" s="14">
        <f>VLOOKUP($A61,'Nagradna igra-posiljke 2018'!$A$3:$CF$200,42,FALSE)</f>
        <v>0</v>
      </c>
      <c r="AR61" s="14">
        <f>VLOOKUP($A61,'Nagradna igra-posiljke 2018'!$A$3:$CF$200,43,FALSE)</f>
        <v>0</v>
      </c>
      <c r="AS61" s="14">
        <f>VLOOKUP($A61,'Nagradna igra-posiljke 2018'!$A$3:$CF$200,44,FALSE)</f>
        <v>0</v>
      </c>
      <c r="AT61" s="14">
        <f>VLOOKUP($A61,'Nagradna igra-posiljke 2018'!$A$3:$CF$200,45,FALSE)</f>
        <v>1</v>
      </c>
      <c r="AU61" s="14">
        <f>VLOOKUP($A61,'Nagradna igra-posiljke 2018'!$A$3:$CF$200,46,FALSE)</f>
        <v>1</v>
      </c>
      <c r="AV61" s="14">
        <f>VLOOKUP($A61,'Nagradna igra-posiljke 2018'!$A$3:$CF$200,47,FALSE)</f>
        <v>0</v>
      </c>
      <c r="AW61" s="14">
        <f>VLOOKUP($A61,'Nagradna igra-posiljke 2018'!$A$3:$CF$200,48,FALSE)</f>
        <v>0</v>
      </c>
      <c r="AX61" s="14">
        <f>VLOOKUP($A61,'Nagradna igra-posiljke 2018'!$A$3:$CF$200,49,FALSE)</f>
        <v>0</v>
      </c>
      <c r="AY61" s="14">
        <f>VLOOKUP($A61,'Nagradna igra-posiljke 2018'!$A$3:$CF$200,50,FALSE)</f>
        <v>0</v>
      </c>
      <c r="AZ61" s="14">
        <f>VLOOKUP($A61,'Nagradna igra-posiljke 2018'!$A$3:$CF$200,51,FALSE)</f>
        <v>1</v>
      </c>
      <c r="BA61" s="14">
        <f>VLOOKUP($A61,'Nagradna igra-posiljke 2018'!$A$3:$CF$200,52,FALSE)</f>
        <v>0</v>
      </c>
      <c r="BB61" s="14">
        <f>VLOOKUP($A61,'Nagradna igra-posiljke 2018'!$A$3:$CF$200,53,FALSE)</f>
        <v>0</v>
      </c>
      <c r="BC61" s="14">
        <f>VLOOKUP($A61,'Nagradna igra-posiljke 2018'!$A$3:$CF$200,54,FALSE)</f>
        <v>0</v>
      </c>
      <c r="BD61" s="14">
        <f>VLOOKUP($A61,'Nagradna igra-posiljke 2018'!$A$3:$CF$200,55,FALSE)</f>
        <v>0</v>
      </c>
      <c r="BE61" s="14">
        <f>VLOOKUP($A61,'Nagradna igra-posiljke 2018'!$A$3:$CF$200,56,FALSE)</f>
        <v>0</v>
      </c>
      <c r="BF61" s="14">
        <f>VLOOKUP($A61,'Nagradna igra-posiljke 2018'!$A$3:$CF$200,57,FALSE)</f>
        <v>0</v>
      </c>
      <c r="BG61" s="14">
        <f>VLOOKUP($A61,'Nagradna igra-posiljke 2018'!$A$3:$CF$200,58,FALSE)</f>
        <v>0</v>
      </c>
      <c r="BH61" s="14">
        <f>VLOOKUP($A61,'Nagradna igra-posiljke 2018'!$A$3:$CF$200,59,FALSE)</f>
        <v>0</v>
      </c>
      <c r="BI61" s="14">
        <f>VLOOKUP($A61,'Nagradna igra-posiljke 2018'!$A$3:$CF$200,60,FALSE)</f>
        <v>0</v>
      </c>
      <c r="BJ61" s="14">
        <f>VLOOKUP($A61,'Nagradna igra-posiljke 2018'!$A$3:$CF$200,61,FALSE)</f>
        <v>0</v>
      </c>
      <c r="BK61" s="14">
        <f>VLOOKUP($A61,'Nagradna igra-posiljke 2018'!$A$3:$CF$200,62,FALSE)</f>
        <v>0</v>
      </c>
      <c r="BL61" s="14">
        <f>VLOOKUP($A61,'Nagradna igra-posiljke 2018'!$A$3:$CF$200,63,FALSE)</f>
        <v>0</v>
      </c>
      <c r="BM61" s="14">
        <f>VLOOKUP($A61,'Nagradna igra-posiljke 2018'!$A$3:$CF$200,64,FALSE)</f>
        <v>0</v>
      </c>
      <c r="BN61" s="14">
        <f>VLOOKUP($A61,'Nagradna igra-posiljke 2018'!$A$3:$CF$200,65,FALSE)</f>
        <v>0</v>
      </c>
      <c r="BO61" s="14">
        <f>VLOOKUP($A61,'Nagradna igra-posiljke 2018'!$A$3:$CF$200,66,FALSE)</f>
        <v>0</v>
      </c>
      <c r="BP61" s="14">
        <f>VLOOKUP($A61,'Nagradna igra-posiljke 2018'!$A$3:$CF$200,67,FALSE)</f>
        <v>0</v>
      </c>
      <c r="BQ61" s="14">
        <f>VLOOKUP($A61,'Nagradna igra-posiljke 2018'!$A$3:$CF$200,68,FALSE)</f>
        <v>0</v>
      </c>
      <c r="BR61" s="14">
        <f>VLOOKUP($A61,'Nagradna igra-posiljke 2018'!$A$3:$CF$200,69,FALSE)</f>
        <v>0</v>
      </c>
      <c r="BS61" s="14">
        <f>VLOOKUP($A61,'Nagradna igra-posiljke 2018'!$A$3:$CF$200,70,FALSE)</f>
        <v>0</v>
      </c>
      <c r="BT61" s="14">
        <f>VLOOKUP($A61,'Nagradna igra-posiljke 2018'!$A$3:$CF$200,71,FALSE)</f>
        <v>0</v>
      </c>
      <c r="BU61" s="14">
        <f>VLOOKUP($A61,'Nagradna igra-posiljke 2018'!$A$3:$CF$200,72,FALSE)</f>
        <v>0</v>
      </c>
      <c r="BV61" s="14">
        <f>VLOOKUP($A61,'Nagradna igra-posiljke 2018'!$A$3:$CF$200,73,FALSE)</f>
        <v>0</v>
      </c>
      <c r="BW61" s="14">
        <f>VLOOKUP($A61,'Nagradna igra-posiljke 2018'!$A$3:$CF$200,74,FALSE)</f>
        <v>0</v>
      </c>
      <c r="BX61" s="14">
        <f>VLOOKUP($A61,'Nagradna igra-posiljke 2018'!$A$3:$CF$200,75,FALSE)</f>
        <v>0</v>
      </c>
      <c r="BY61" s="14">
        <f>VLOOKUP($A61,'Nagradna igra-posiljke 2018'!$A$3:$CF$200,76,FALSE)</f>
        <v>0</v>
      </c>
      <c r="BZ61" s="14">
        <f>VLOOKUP($A61,'Nagradna igra-posiljke 2018'!$A$3:$CF$200,77,FALSE)</f>
        <v>0</v>
      </c>
      <c r="CA61" s="14">
        <f>VLOOKUP($A61,'Nagradna igra-posiljke 2018'!$A$3:$CF$200,78,FALSE)</f>
        <v>0</v>
      </c>
      <c r="CB61" s="14">
        <f>VLOOKUP($A61,'Nagradna igra-posiljke 2018'!$A$3:$CF$200,79,FALSE)</f>
        <v>0</v>
      </c>
      <c r="CC61" s="14">
        <f>VLOOKUP($A61,'Nagradna igra-posiljke 2018'!$A$3:$CF$200,80,FALSE)</f>
        <v>0</v>
      </c>
      <c r="CD61" s="14">
        <f>VLOOKUP($A61,'Nagradna igra-posiljke 2018'!$A$3:$CF$200,81,FALSE)</f>
        <v>0</v>
      </c>
      <c r="CE61" s="14">
        <f>VLOOKUP($A61,'Nagradna igra-posiljke 2018'!$A$3:$CF$200,82,FALSE)</f>
        <v>0</v>
      </c>
      <c r="CF61" s="14">
        <f>VLOOKUP($A61,'Nagradna igra-posiljke 2018'!$A$3:$CF$200,83,FALSE)</f>
        <v>0</v>
      </c>
      <c r="CG61" s="14">
        <f>VLOOKUP($A61,'Nagradna igra-posiljke 2018'!$A$3:$CF$200,84,FALSE)</f>
        <v>0</v>
      </c>
    </row>
    <row r="62" spans="1:85" s="1" customFormat="1" ht="15">
      <c r="A62" s="50">
        <v>90107</v>
      </c>
      <c r="B62" s="14" t="s">
        <v>120</v>
      </c>
      <c r="C62" s="14" t="s">
        <v>206</v>
      </c>
      <c r="D62" s="48">
        <v>39289</v>
      </c>
      <c r="E62" s="47">
        <f>+'NE BRISATI'!CC31</f>
        <v>46097</v>
      </c>
      <c r="F62" s="46">
        <f>E62/E$1</f>
        <v>1</v>
      </c>
      <c r="G62" s="47">
        <f>D62*F62</f>
        <v>39289</v>
      </c>
      <c r="H62" s="46">
        <f>+J62/D62</f>
        <v>5.0904833413932657E-4</v>
      </c>
      <c r="I62" s="49">
        <f>+H62/F62</f>
        <v>5.0904833413932657E-4</v>
      </c>
      <c r="J62" s="44">
        <f>10*K62</f>
        <v>20</v>
      </c>
      <c r="K62" s="44">
        <f>+SUM(L62:CG62)</f>
        <v>2</v>
      </c>
      <c r="L62" s="31">
        <f>VLOOKUP(A62,'Nagradna igra-posiljke 2018'!$A$3:$W$200,11,FALSE)</f>
        <v>0</v>
      </c>
      <c r="M62" s="31">
        <f>VLOOKUP(A62,'Nagradna igra-posiljke 2018'!$A$3:$W$200,12,FALSE)</f>
        <v>0</v>
      </c>
      <c r="N62" s="31">
        <f>VLOOKUP(A62,'Nagradna igra-posiljke 2018'!$A$3:$W$200,13,FALSE)</f>
        <v>0</v>
      </c>
      <c r="O62" s="31">
        <f>VLOOKUP(A62,'Nagradna igra-posiljke 2018'!$A$3:$W$200,14,FALSE)</f>
        <v>0</v>
      </c>
      <c r="P62" s="31">
        <f>VLOOKUP(A62,'Nagradna igra-posiljke 2018'!$A$3:$W$200,15,FALSE)</f>
        <v>0</v>
      </c>
      <c r="Q62" s="31">
        <f>VLOOKUP(A62,'Nagradna igra-posiljke 2018'!$A$3:$W$200,16,FALSE)</f>
        <v>0</v>
      </c>
      <c r="R62" s="31">
        <f>VLOOKUP(A62,'Nagradna igra-posiljke 2018'!$A$3:$W$200,17,FALSE)</f>
        <v>0</v>
      </c>
      <c r="S62" s="31">
        <f>VLOOKUP(A62,'Nagradna igra-posiljke 2018'!$A$3:$W$200,18,FALSE)</f>
        <v>0</v>
      </c>
      <c r="T62" s="31">
        <f>VLOOKUP(A62,'Nagradna igra-posiljke 2018'!$A$3:$W$200,19,FALSE)</f>
        <v>0</v>
      </c>
      <c r="U62" s="31">
        <f>VLOOKUP(A62,'Nagradna igra-posiljke 2018'!$A$3:$W$200,20,FALSE)</f>
        <v>0</v>
      </c>
      <c r="V62" s="31">
        <f>VLOOKUP(A62,'Nagradna igra-posiljke 2018'!$A$3:$W$200,21,FALSE)</f>
        <v>0</v>
      </c>
      <c r="W62" s="31">
        <f>VLOOKUP(A62,'Nagradna igra-posiljke 2018'!$A$3:$W$200,22,FALSE)</f>
        <v>0</v>
      </c>
      <c r="X62" s="31">
        <f>VLOOKUP(A62,'Nagradna igra-posiljke 2018'!$A$3:$W$200,23,FALSE)</f>
        <v>0</v>
      </c>
      <c r="Y62" s="31">
        <f>VLOOKUP(A62,'Nagradna igra-posiljke 2018'!$A$3:$CF$200,24,FALSE)</f>
        <v>0</v>
      </c>
      <c r="Z62" s="31">
        <f>VLOOKUP(A62,'Nagradna igra-posiljke 2018'!$A$3:$CF$200,25,FALSE)</f>
        <v>0</v>
      </c>
      <c r="AA62" s="31">
        <f>VLOOKUP(A62,'Nagradna igra-posiljke 2018'!$A$3:$CF$200,26,FALSE)</f>
        <v>0</v>
      </c>
      <c r="AB62" s="31">
        <f>VLOOKUP(A62,'Nagradna igra-posiljke 2018'!$A$3:$CF$200,27,FALSE)</f>
        <v>2</v>
      </c>
      <c r="AC62" s="31">
        <f>VLOOKUP(A62,'Nagradna igra-posiljke 2018'!$A$3:$CF$200,28,FALSE)</f>
        <v>0</v>
      </c>
      <c r="AD62" s="31">
        <f>VLOOKUP(A62,'Nagradna igra-posiljke 2018'!$A$3:$CF$200,29,FALSE)</f>
        <v>0</v>
      </c>
      <c r="AE62" s="31">
        <f>VLOOKUP(A62,'Nagradna igra-posiljke 2018'!$A$3:$CF$200,30,FALSE)</f>
        <v>0</v>
      </c>
      <c r="AF62" s="31">
        <f>VLOOKUP(A62,'Nagradna igra-posiljke 2018'!$A$3:$CF$200,31,FALSE)</f>
        <v>0</v>
      </c>
      <c r="AG62" s="31">
        <f>VLOOKUP($A62,'Nagradna igra-posiljke 2018'!$A$3:$CF$200,32,FALSE)</f>
        <v>0</v>
      </c>
      <c r="AH62" s="14">
        <f>VLOOKUP($A62,'Nagradna igra-posiljke 2018'!$A$3:$CF$200,33,FALSE)</f>
        <v>0</v>
      </c>
      <c r="AI62" s="14">
        <f>VLOOKUP($A62,'Nagradna igra-posiljke 2018'!$A$3:$CF$200,34,FALSE)</f>
        <v>0</v>
      </c>
      <c r="AJ62" s="14">
        <f>VLOOKUP($A62,'Nagradna igra-posiljke 2018'!$A$3:$CF$200,35,FALSE)</f>
        <v>0</v>
      </c>
      <c r="AK62" s="14">
        <f>VLOOKUP($A62,'Nagradna igra-posiljke 2018'!$A$3:$CF$200,36,FALSE)</f>
        <v>0</v>
      </c>
      <c r="AL62" s="14">
        <f>VLOOKUP($A62,'Nagradna igra-posiljke 2018'!$A$3:$CF$200,37,FALSE)</f>
        <v>0</v>
      </c>
      <c r="AM62" s="45">
        <f>VLOOKUP($A62,'Nagradna igra-posiljke 2018'!$A$3:$CF$200,38,FALSE)</f>
        <v>0</v>
      </c>
      <c r="AN62" s="45">
        <f>VLOOKUP($A62,'Nagradna igra-posiljke 2018'!$A$3:$CF$200,39,FALSE)</f>
        <v>0</v>
      </c>
      <c r="AO62" s="14">
        <f>VLOOKUP($A62,'Nagradna igra-posiljke 2018'!$A$3:$CF$200,40,FALSE)</f>
        <v>0</v>
      </c>
      <c r="AP62" s="14">
        <f>VLOOKUP($A62,'Nagradna igra-posiljke 2018'!$A$3:$CF$200,41,FALSE)</f>
        <v>0</v>
      </c>
      <c r="AQ62" s="14">
        <f>VLOOKUP($A62,'Nagradna igra-posiljke 2018'!$A$3:$CF$200,42,FALSE)</f>
        <v>0</v>
      </c>
      <c r="AR62" s="14">
        <f>VLOOKUP($A62,'Nagradna igra-posiljke 2018'!$A$3:$CF$200,43,FALSE)</f>
        <v>0</v>
      </c>
      <c r="AS62" s="14">
        <f>VLOOKUP($A62,'Nagradna igra-posiljke 2018'!$A$3:$CF$200,44,FALSE)</f>
        <v>0</v>
      </c>
      <c r="AT62" s="14">
        <f>VLOOKUP($A62,'Nagradna igra-posiljke 2018'!$A$3:$CF$200,45,FALSE)</f>
        <v>0</v>
      </c>
      <c r="AU62" s="14">
        <f>VLOOKUP($A62,'Nagradna igra-posiljke 2018'!$A$3:$CF$200,46,FALSE)</f>
        <v>0</v>
      </c>
      <c r="AV62" s="14">
        <f>VLOOKUP($A62,'Nagradna igra-posiljke 2018'!$A$3:$CF$200,47,FALSE)</f>
        <v>0</v>
      </c>
      <c r="AW62" s="14">
        <f>VLOOKUP($A62,'Nagradna igra-posiljke 2018'!$A$3:$CF$200,48,FALSE)</f>
        <v>0</v>
      </c>
      <c r="AX62" s="14">
        <f>VLOOKUP($A62,'Nagradna igra-posiljke 2018'!$A$3:$CF$200,49,FALSE)</f>
        <v>0</v>
      </c>
      <c r="AY62" s="14">
        <f>VLOOKUP($A62,'Nagradna igra-posiljke 2018'!$A$3:$CF$200,50,FALSE)</f>
        <v>0</v>
      </c>
      <c r="AZ62" s="14">
        <f>VLOOKUP($A62,'Nagradna igra-posiljke 2018'!$A$3:$CF$200,51,FALSE)</f>
        <v>0</v>
      </c>
      <c r="BA62" s="14">
        <f>VLOOKUP($A62,'Nagradna igra-posiljke 2018'!$A$3:$CF$200,52,FALSE)</f>
        <v>0</v>
      </c>
      <c r="BB62" s="14">
        <f>VLOOKUP($A62,'Nagradna igra-posiljke 2018'!$A$3:$CF$200,53,FALSE)</f>
        <v>0</v>
      </c>
      <c r="BC62" s="14">
        <f>VLOOKUP($A62,'Nagradna igra-posiljke 2018'!$A$3:$CF$200,54,FALSE)</f>
        <v>0</v>
      </c>
      <c r="BD62" s="14">
        <f>VLOOKUP($A62,'Nagradna igra-posiljke 2018'!$A$3:$CF$200,55,FALSE)</f>
        <v>0</v>
      </c>
      <c r="BE62" s="14">
        <f>VLOOKUP($A62,'Nagradna igra-posiljke 2018'!$A$3:$CF$200,56,FALSE)</f>
        <v>0</v>
      </c>
      <c r="BF62" s="14">
        <f>VLOOKUP($A62,'Nagradna igra-posiljke 2018'!$A$3:$CF$200,57,FALSE)</f>
        <v>0</v>
      </c>
      <c r="BG62" s="14">
        <f>VLOOKUP($A62,'Nagradna igra-posiljke 2018'!$A$3:$CF$200,58,FALSE)</f>
        <v>0</v>
      </c>
      <c r="BH62" s="14">
        <f>VLOOKUP($A62,'Nagradna igra-posiljke 2018'!$A$3:$CF$200,59,FALSE)</f>
        <v>0</v>
      </c>
      <c r="BI62" s="14">
        <f>VLOOKUP($A62,'Nagradna igra-posiljke 2018'!$A$3:$CF$200,60,FALSE)</f>
        <v>0</v>
      </c>
      <c r="BJ62" s="14">
        <f>VLOOKUP($A62,'Nagradna igra-posiljke 2018'!$A$3:$CF$200,61,FALSE)</f>
        <v>0</v>
      </c>
      <c r="BK62" s="14">
        <f>VLOOKUP($A62,'Nagradna igra-posiljke 2018'!$A$3:$CF$200,62,FALSE)</f>
        <v>0</v>
      </c>
      <c r="BL62" s="14">
        <f>VLOOKUP($A62,'Nagradna igra-posiljke 2018'!$A$3:$CF$200,63,FALSE)</f>
        <v>0</v>
      </c>
      <c r="BM62" s="14">
        <f>VLOOKUP($A62,'Nagradna igra-posiljke 2018'!$A$3:$CF$200,64,FALSE)</f>
        <v>0</v>
      </c>
      <c r="BN62" s="14">
        <f>VLOOKUP($A62,'Nagradna igra-posiljke 2018'!$A$3:$CF$200,65,FALSE)</f>
        <v>0</v>
      </c>
      <c r="BO62" s="14">
        <f>VLOOKUP($A62,'Nagradna igra-posiljke 2018'!$A$3:$CF$200,66,FALSE)</f>
        <v>0</v>
      </c>
      <c r="BP62" s="14">
        <f>VLOOKUP($A62,'Nagradna igra-posiljke 2018'!$A$3:$CF$200,67,FALSE)</f>
        <v>0</v>
      </c>
      <c r="BQ62" s="14">
        <f>VLOOKUP($A62,'Nagradna igra-posiljke 2018'!$A$3:$CF$200,68,FALSE)</f>
        <v>0</v>
      </c>
      <c r="BR62" s="14">
        <f>VLOOKUP($A62,'Nagradna igra-posiljke 2018'!$A$3:$CF$200,69,FALSE)</f>
        <v>0</v>
      </c>
      <c r="BS62" s="14">
        <f>VLOOKUP($A62,'Nagradna igra-posiljke 2018'!$A$3:$CF$200,70,FALSE)</f>
        <v>0</v>
      </c>
      <c r="BT62" s="14">
        <f>VLOOKUP($A62,'Nagradna igra-posiljke 2018'!$A$3:$CF$200,71,FALSE)</f>
        <v>0</v>
      </c>
      <c r="BU62" s="14">
        <f>VLOOKUP($A62,'Nagradna igra-posiljke 2018'!$A$3:$CF$200,72,FALSE)</f>
        <v>0</v>
      </c>
      <c r="BV62" s="14">
        <f>VLOOKUP($A62,'Nagradna igra-posiljke 2018'!$A$3:$CF$200,73,FALSE)</f>
        <v>0</v>
      </c>
      <c r="BW62" s="14">
        <f>VLOOKUP($A62,'Nagradna igra-posiljke 2018'!$A$3:$CF$200,74,FALSE)</f>
        <v>0</v>
      </c>
      <c r="BX62" s="14">
        <f>VLOOKUP($A62,'Nagradna igra-posiljke 2018'!$A$3:$CF$200,75,FALSE)</f>
        <v>0</v>
      </c>
      <c r="BY62" s="14">
        <f>VLOOKUP($A62,'Nagradna igra-posiljke 2018'!$A$3:$CF$200,76,FALSE)</f>
        <v>0</v>
      </c>
      <c r="BZ62" s="14">
        <f>VLOOKUP($A62,'Nagradna igra-posiljke 2018'!$A$3:$CF$200,77,FALSE)</f>
        <v>0</v>
      </c>
      <c r="CA62" s="14">
        <f>VLOOKUP($A62,'Nagradna igra-posiljke 2018'!$A$3:$CF$200,78,FALSE)</f>
        <v>0</v>
      </c>
      <c r="CB62" s="14">
        <f>VLOOKUP($A62,'Nagradna igra-posiljke 2018'!$A$3:$CF$200,79,FALSE)</f>
        <v>0</v>
      </c>
      <c r="CC62" s="14">
        <f>VLOOKUP($A62,'Nagradna igra-posiljke 2018'!$A$3:$CF$200,80,FALSE)</f>
        <v>0</v>
      </c>
      <c r="CD62" s="14">
        <f>VLOOKUP($A62,'Nagradna igra-posiljke 2018'!$A$3:$CF$200,81,FALSE)</f>
        <v>0</v>
      </c>
      <c r="CE62" s="14">
        <f>VLOOKUP($A62,'Nagradna igra-posiljke 2018'!$A$3:$CF$200,82,FALSE)</f>
        <v>0</v>
      </c>
      <c r="CF62" s="14">
        <f>VLOOKUP($A62,'Nagradna igra-posiljke 2018'!$A$3:$CF$200,83,FALSE)</f>
        <v>0</v>
      </c>
      <c r="CG62" s="14">
        <f>VLOOKUP($A62,'Nagradna igra-posiljke 2018'!$A$3:$CF$200,84,FALSE)</f>
        <v>0</v>
      </c>
    </row>
    <row r="63" spans="1:85" s="5" customFormat="1" ht="15">
      <c r="A63" s="50">
        <v>90336</v>
      </c>
      <c r="B63" s="14" t="s">
        <v>122</v>
      </c>
      <c r="C63" s="14" t="s">
        <v>206</v>
      </c>
      <c r="D63" s="48">
        <v>33997</v>
      </c>
      <c r="E63" s="47">
        <f>+'NE BRISATI'!CC34</f>
        <v>53589.170638055184</v>
      </c>
      <c r="F63" s="46">
        <f>E63/E$1</f>
        <v>1.1625305472819312</v>
      </c>
      <c r="G63" s="47">
        <f>D63*F63</f>
        <v>39522.551015943813</v>
      </c>
      <c r="H63" s="46">
        <f>+J63/D63</f>
        <v>0</v>
      </c>
      <c r="I63" s="49">
        <f>+H63/F63</f>
        <v>0</v>
      </c>
      <c r="J63" s="44">
        <f>10*K63</f>
        <v>0</v>
      </c>
      <c r="K63" s="44">
        <f>+SUM(L63:CG63)</f>
        <v>0</v>
      </c>
      <c r="L63" s="31">
        <f>VLOOKUP(A63,'Nagradna igra-posiljke 2018'!$A$3:$W$200,11,FALSE)</f>
        <v>0</v>
      </c>
      <c r="M63" s="31">
        <f>VLOOKUP(A63,'Nagradna igra-posiljke 2018'!$A$3:$W$200,12,FALSE)</f>
        <v>0</v>
      </c>
      <c r="N63" s="31">
        <f>VLOOKUP(A63,'Nagradna igra-posiljke 2018'!$A$3:$W$200,13,FALSE)</f>
        <v>0</v>
      </c>
      <c r="O63" s="31">
        <f>VLOOKUP(A63,'Nagradna igra-posiljke 2018'!$A$3:$W$200,14,FALSE)</f>
        <v>0</v>
      </c>
      <c r="P63" s="31">
        <f>VLOOKUP(A63,'Nagradna igra-posiljke 2018'!$A$3:$W$200,15,FALSE)</f>
        <v>0</v>
      </c>
      <c r="Q63" s="31">
        <f>VLOOKUP(A63,'Nagradna igra-posiljke 2018'!$A$3:$W$200,16,FALSE)</f>
        <v>0</v>
      </c>
      <c r="R63" s="31">
        <f>VLOOKUP(A63,'Nagradna igra-posiljke 2018'!$A$3:$W$200,17,FALSE)</f>
        <v>0</v>
      </c>
      <c r="S63" s="31">
        <f>VLOOKUP(A63,'Nagradna igra-posiljke 2018'!$A$3:$W$200,18,FALSE)</f>
        <v>0</v>
      </c>
      <c r="T63" s="31">
        <f>VLOOKUP(A63,'Nagradna igra-posiljke 2018'!$A$3:$W$200,19,FALSE)</f>
        <v>0</v>
      </c>
      <c r="U63" s="31">
        <f>VLOOKUP(A63,'Nagradna igra-posiljke 2018'!$A$3:$W$200,20,FALSE)</f>
        <v>0</v>
      </c>
      <c r="V63" s="31">
        <f>VLOOKUP(A63,'Nagradna igra-posiljke 2018'!$A$3:$W$200,21,FALSE)</f>
        <v>0</v>
      </c>
      <c r="W63" s="31">
        <f>VLOOKUP(A63,'Nagradna igra-posiljke 2018'!$A$3:$W$200,22,FALSE)</f>
        <v>0</v>
      </c>
      <c r="X63" s="31">
        <f>VLOOKUP(A63,'Nagradna igra-posiljke 2018'!$A$3:$W$200,23,FALSE)</f>
        <v>0</v>
      </c>
      <c r="Y63" s="31">
        <f>VLOOKUP(A63,'Nagradna igra-posiljke 2018'!$A$3:$CF$200,24,FALSE)</f>
        <v>0</v>
      </c>
      <c r="Z63" s="31">
        <f>VLOOKUP(A63,'Nagradna igra-posiljke 2018'!$A$3:$CF$200,25,FALSE)</f>
        <v>0</v>
      </c>
      <c r="AA63" s="31">
        <f>VLOOKUP(A63,'Nagradna igra-posiljke 2018'!$A$3:$CF$200,26,FALSE)</f>
        <v>0</v>
      </c>
      <c r="AB63" s="31">
        <f>VLOOKUP(A63,'Nagradna igra-posiljke 2018'!$A$3:$CF$200,27,FALSE)</f>
        <v>0</v>
      </c>
      <c r="AC63" s="31">
        <f>VLOOKUP(A63,'Nagradna igra-posiljke 2018'!$A$3:$CF$200,28,FALSE)</f>
        <v>0</v>
      </c>
      <c r="AD63" s="31">
        <f>VLOOKUP(A63,'Nagradna igra-posiljke 2018'!$A$3:$CF$200,29,FALSE)</f>
        <v>0</v>
      </c>
      <c r="AE63" s="31">
        <f>VLOOKUP(A63,'Nagradna igra-posiljke 2018'!$A$3:$CF$200,30,FALSE)</f>
        <v>0</v>
      </c>
      <c r="AF63" s="31">
        <f>VLOOKUP(A63,'Nagradna igra-posiljke 2018'!$A$3:$CF$200,31,FALSE)</f>
        <v>0</v>
      </c>
      <c r="AG63" s="31">
        <f>VLOOKUP($A63,'Nagradna igra-posiljke 2018'!$A$3:$CF$200,32,FALSE)</f>
        <v>0</v>
      </c>
      <c r="AH63" s="14">
        <f>VLOOKUP($A63,'Nagradna igra-posiljke 2018'!$A$3:$CF$200,33,FALSE)</f>
        <v>0</v>
      </c>
      <c r="AI63" s="14">
        <f>VLOOKUP($A63,'Nagradna igra-posiljke 2018'!$A$3:$CF$200,34,FALSE)</f>
        <v>0</v>
      </c>
      <c r="AJ63" s="14">
        <f>VLOOKUP($A63,'Nagradna igra-posiljke 2018'!$A$3:$CF$200,35,FALSE)</f>
        <v>0</v>
      </c>
      <c r="AK63" s="14">
        <f>VLOOKUP($A63,'Nagradna igra-posiljke 2018'!$A$3:$CF$200,36,FALSE)</f>
        <v>0</v>
      </c>
      <c r="AL63" s="14">
        <f>VLOOKUP($A63,'Nagradna igra-posiljke 2018'!$A$3:$CF$200,37,FALSE)</f>
        <v>0</v>
      </c>
      <c r="AM63" s="45">
        <f>VLOOKUP($A63,'Nagradna igra-posiljke 2018'!$A$3:$CF$200,38,FALSE)</f>
        <v>0</v>
      </c>
      <c r="AN63" s="45">
        <f>VLOOKUP($A63,'Nagradna igra-posiljke 2018'!$A$3:$CF$200,39,FALSE)</f>
        <v>0</v>
      </c>
      <c r="AO63" s="14">
        <f>VLOOKUP($A63,'Nagradna igra-posiljke 2018'!$A$3:$CF$200,40,FALSE)</f>
        <v>0</v>
      </c>
      <c r="AP63" s="14">
        <f>VLOOKUP($A63,'Nagradna igra-posiljke 2018'!$A$3:$CF$200,41,FALSE)</f>
        <v>0</v>
      </c>
      <c r="AQ63" s="14">
        <f>VLOOKUP($A63,'Nagradna igra-posiljke 2018'!$A$3:$CF$200,42,FALSE)</f>
        <v>0</v>
      </c>
      <c r="AR63" s="14">
        <f>VLOOKUP($A63,'Nagradna igra-posiljke 2018'!$A$3:$CF$200,43,FALSE)</f>
        <v>0</v>
      </c>
      <c r="AS63" s="14">
        <f>VLOOKUP($A63,'Nagradna igra-posiljke 2018'!$A$3:$CF$200,44,FALSE)</f>
        <v>0</v>
      </c>
      <c r="AT63" s="14">
        <f>VLOOKUP($A63,'Nagradna igra-posiljke 2018'!$A$3:$CF$200,45,FALSE)</f>
        <v>0</v>
      </c>
      <c r="AU63" s="14">
        <f>VLOOKUP($A63,'Nagradna igra-posiljke 2018'!$A$3:$CF$200,46,FALSE)</f>
        <v>0</v>
      </c>
      <c r="AV63" s="14">
        <f>VLOOKUP($A63,'Nagradna igra-posiljke 2018'!$A$3:$CF$200,47,FALSE)</f>
        <v>0</v>
      </c>
      <c r="AW63" s="14">
        <f>VLOOKUP($A63,'Nagradna igra-posiljke 2018'!$A$3:$CF$200,48,FALSE)</f>
        <v>0</v>
      </c>
      <c r="AX63" s="14">
        <f>VLOOKUP($A63,'Nagradna igra-posiljke 2018'!$A$3:$CF$200,49,FALSE)</f>
        <v>0</v>
      </c>
      <c r="AY63" s="14">
        <f>VLOOKUP($A63,'Nagradna igra-posiljke 2018'!$A$3:$CF$200,50,FALSE)</f>
        <v>0</v>
      </c>
      <c r="AZ63" s="14">
        <f>VLOOKUP($A63,'Nagradna igra-posiljke 2018'!$A$3:$CF$200,51,FALSE)</f>
        <v>0</v>
      </c>
      <c r="BA63" s="14">
        <f>VLOOKUP($A63,'Nagradna igra-posiljke 2018'!$A$3:$CF$200,52,FALSE)</f>
        <v>0</v>
      </c>
      <c r="BB63" s="14">
        <f>VLOOKUP($A63,'Nagradna igra-posiljke 2018'!$A$3:$CF$200,53,FALSE)</f>
        <v>0</v>
      </c>
      <c r="BC63" s="14">
        <f>VLOOKUP($A63,'Nagradna igra-posiljke 2018'!$A$3:$CF$200,54,FALSE)</f>
        <v>0</v>
      </c>
      <c r="BD63" s="14">
        <f>VLOOKUP($A63,'Nagradna igra-posiljke 2018'!$A$3:$CF$200,55,FALSE)</f>
        <v>0</v>
      </c>
      <c r="BE63" s="14">
        <f>VLOOKUP($A63,'Nagradna igra-posiljke 2018'!$A$3:$CF$200,56,FALSE)</f>
        <v>0</v>
      </c>
      <c r="BF63" s="14">
        <f>VLOOKUP($A63,'Nagradna igra-posiljke 2018'!$A$3:$CF$200,57,FALSE)</f>
        <v>0</v>
      </c>
      <c r="BG63" s="14">
        <f>VLOOKUP($A63,'Nagradna igra-posiljke 2018'!$A$3:$CF$200,58,FALSE)</f>
        <v>0</v>
      </c>
      <c r="BH63" s="14">
        <f>VLOOKUP($A63,'Nagradna igra-posiljke 2018'!$A$3:$CF$200,59,FALSE)</f>
        <v>0</v>
      </c>
      <c r="BI63" s="14">
        <f>VLOOKUP($A63,'Nagradna igra-posiljke 2018'!$A$3:$CF$200,60,FALSE)</f>
        <v>0</v>
      </c>
      <c r="BJ63" s="14">
        <f>VLOOKUP($A63,'Nagradna igra-posiljke 2018'!$A$3:$CF$200,61,FALSE)</f>
        <v>0</v>
      </c>
      <c r="BK63" s="14">
        <f>VLOOKUP($A63,'Nagradna igra-posiljke 2018'!$A$3:$CF$200,62,FALSE)</f>
        <v>0</v>
      </c>
      <c r="BL63" s="14">
        <f>VLOOKUP($A63,'Nagradna igra-posiljke 2018'!$A$3:$CF$200,63,FALSE)</f>
        <v>0</v>
      </c>
      <c r="BM63" s="14">
        <f>VLOOKUP($A63,'Nagradna igra-posiljke 2018'!$A$3:$CF$200,64,FALSE)</f>
        <v>0</v>
      </c>
      <c r="BN63" s="14">
        <f>VLOOKUP($A63,'Nagradna igra-posiljke 2018'!$A$3:$CF$200,65,FALSE)</f>
        <v>0</v>
      </c>
      <c r="BO63" s="14">
        <f>VLOOKUP($A63,'Nagradna igra-posiljke 2018'!$A$3:$CF$200,66,FALSE)</f>
        <v>0</v>
      </c>
      <c r="BP63" s="14">
        <f>VLOOKUP($A63,'Nagradna igra-posiljke 2018'!$A$3:$CF$200,67,FALSE)</f>
        <v>0</v>
      </c>
      <c r="BQ63" s="14">
        <f>VLOOKUP($A63,'Nagradna igra-posiljke 2018'!$A$3:$CF$200,68,FALSE)</f>
        <v>0</v>
      </c>
      <c r="BR63" s="14">
        <f>VLOOKUP($A63,'Nagradna igra-posiljke 2018'!$A$3:$CF$200,69,FALSE)</f>
        <v>0</v>
      </c>
      <c r="BS63" s="14">
        <f>VLOOKUP($A63,'Nagradna igra-posiljke 2018'!$A$3:$CF$200,70,FALSE)</f>
        <v>0</v>
      </c>
      <c r="BT63" s="14">
        <f>VLOOKUP($A63,'Nagradna igra-posiljke 2018'!$A$3:$CF$200,71,FALSE)</f>
        <v>0</v>
      </c>
      <c r="BU63" s="14">
        <f>VLOOKUP($A63,'Nagradna igra-posiljke 2018'!$A$3:$CF$200,72,FALSE)</f>
        <v>0</v>
      </c>
      <c r="BV63" s="14">
        <f>VLOOKUP($A63,'Nagradna igra-posiljke 2018'!$A$3:$CF$200,73,FALSE)</f>
        <v>0</v>
      </c>
      <c r="BW63" s="14">
        <f>VLOOKUP($A63,'Nagradna igra-posiljke 2018'!$A$3:$CF$200,74,FALSE)</f>
        <v>0</v>
      </c>
      <c r="BX63" s="14">
        <f>VLOOKUP($A63,'Nagradna igra-posiljke 2018'!$A$3:$CF$200,75,FALSE)</f>
        <v>0</v>
      </c>
      <c r="BY63" s="14">
        <f>VLOOKUP($A63,'Nagradna igra-posiljke 2018'!$A$3:$CF$200,76,FALSE)</f>
        <v>0</v>
      </c>
      <c r="BZ63" s="14">
        <f>VLOOKUP($A63,'Nagradna igra-posiljke 2018'!$A$3:$CF$200,77,FALSE)</f>
        <v>0</v>
      </c>
      <c r="CA63" s="14">
        <f>VLOOKUP($A63,'Nagradna igra-posiljke 2018'!$A$3:$CF$200,78,FALSE)</f>
        <v>0</v>
      </c>
      <c r="CB63" s="14">
        <f>VLOOKUP($A63,'Nagradna igra-posiljke 2018'!$A$3:$CF$200,79,FALSE)</f>
        <v>0</v>
      </c>
      <c r="CC63" s="14">
        <f>VLOOKUP($A63,'Nagradna igra-posiljke 2018'!$A$3:$CF$200,80,FALSE)</f>
        <v>0</v>
      </c>
      <c r="CD63" s="14">
        <f>VLOOKUP($A63,'Nagradna igra-posiljke 2018'!$A$3:$CF$200,81,FALSE)</f>
        <v>0</v>
      </c>
      <c r="CE63" s="14">
        <f>VLOOKUP($A63,'Nagradna igra-posiljke 2018'!$A$3:$CF$200,82,FALSE)</f>
        <v>0</v>
      </c>
      <c r="CF63" s="14">
        <f>VLOOKUP($A63,'Nagradna igra-posiljke 2018'!$A$3:$CF$200,83,FALSE)</f>
        <v>0</v>
      </c>
      <c r="CG63" s="14">
        <f>VLOOKUP($A63,'Nagradna igra-posiljke 2018'!$A$3:$CF$200,84,FALSE)</f>
        <v>0</v>
      </c>
    </row>
    <row r="64" spans="1:85" s="1" customFormat="1" ht="15">
      <c r="A64" s="50">
        <v>90204</v>
      </c>
      <c r="B64" s="14" t="s">
        <v>111</v>
      </c>
      <c r="C64" s="14" t="s">
        <v>206</v>
      </c>
      <c r="D64" s="48">
        <v>21549</v>
      </c>
      <c r="E64" s="47">
        <f>+'NE BRISATI'!CC13</f>
        <v>29820.098156453689</v>
      </c>
      <c r="F64" s="46">
        <f>E64/E$1</f>
        <v>0.6468988905233245</v>
      </c>
      <c r="G64" s="47">
        <f>D64*F64</f>
        <v>13940.02419188712</v>
      </c>
      <c r="H64" s="46">
        <f>+J64/D64</f>
        <v>0</v>
      </c>
      <c r="I64" s="49">
        <f>+H64/F64</f>
        <v>0</v>
      </c>
      <c r="J64" s="44">
        <f>10*K64</f>
        <v>0</v>
      </c>
      <c r="K64" s="44">
        <f>+SUM(L64:CG64)</f>
        <v>0</v>
      </c>
      <c r="L64" s="31">
        <f>VLOOKUP(A64,'Nagradna igra-posiljke 2018'!$A$3:$W$200,11,FALSE)</f>
        <v>0</v>
      </c>
      <c r="M64" s="31">
        <f>VLOOKUP(A64,'Nagradna igra-posiljke 2018'!$A$3:$W$200,12,FALSE)</f>
        <v>0</v>
      </c>
      <c r="N64" s="31">
        <f>VLOOKUP(A64,'Nagradna igra-posiljke 2018'!$A$3:$W$200,13,FALSE)</f>
        <v>0</v>
      </c>
      <c r="O64" s="31">
        <f>VLOOKUP(A64,'Nagradna igra-posiljke 2018'!$A$3:$W$200,14,FALSE)</f>
        <v>0</v>
      </c>
      <c r="P64" s="31">
        <f>VLOOKUP(A64,'Nagradna igra-posiljke 2018'!$A$3:$W$200,15,FALSE)</f>
        <v>0</v>
      </c>
      <c r="Q64" s="31">
        <f>VLOOKUP(A64,'Nagradna igra-posiljke 2018'!$A$3:$W$200,16,FALSE)</f>
        <v>0</v>
      </c>
      <c r="R64" s="31">
        <f>VLOOKUP(A64,'Nagradna igra-posiljke 2018'!$A$3:$W$200,17,FALSE)</f>
        <v>0</v>
      </c>
      <c r="S64" s="31">
        <f>VLOOKUP(A64,'Nagradna igra-posiljke 2018'!$A$3:$W$200,18,FALSE)</f>
        <v>0</v>
      </c>
      <c r="T64" s="31">
        <f>VLOOKUP(A64,'Nagradna igra-posiljke 2018'!$A$3:$W$200,19,FALSE)</f>
        <v>0</v>
      </c>
      <c r="U64" s="31">
        <f>VLOOKUP(A64,'Nagradna igra-posiljke 2018'!$A$3:$W$200,20,FALSE)</f>
        <v>0</v>
      </c>
      <c r="V64" s="31">
        <f>VLOOKUP(A64,'Nagradna igra-posiljke 2018'!$A$3:$W$200,21,FALSE)</f>
        <v>0</v>
      </c>
      <c r="W64" s="31">
        <f>VLOOKUP(A64,'Nagradna igra-posiljke 2018'!$A$3:$W$200,22,FALSE)</f>
        <v>0</v>
      </c>
      <c r="X64" s="31">
        <f>VLOOKUP(A64,'Nagradna igra-posiljke 2018'!$A$3:$W$200,23,FALSE)</f>
        <v>0</v>
      </c>
      <c r="Y64" s="31">
        <f>VLOOKUP(A64,'Nagradna igra-posiljke 2018'!$A$3:$CF$200,24,FALSE)</f>
        <v>0</v>
      </c>
      <c r="Z64" s="31">
        <f>VLOOKUP(A64,'Nagradna igra-posiljke 2018'!$A$3:$CF$200,25,FALSE)</f>
        <v>0</v>
      </c>
      <c r="AA64" s="31">
        <f>VLOOKUP(A64,'Nagradna igra-posiljke 2018'!$A$3:$CF$200,26,FALSE)</f>
        <v>0</v>
      </c>
      <c r="AB64" s="31">
        <f>VLOOKUP(A64,'Nagradna igra-posiljke 2018'!$A$3:$CF$200,27,FALSE)</f>
        <v>0</v>
      </c>
      <c r="AC64" s="31">
        <f>VLOOKUP(A64,'Nagradna igra-posiljke 2018'!$A$3:$CF$200,28,FALSE)</f>
        <v>0</v>
      </c>
      <c r="AD64" s="31">
        <f>VLOOKUP(A64,'Nagradna igra-posiljke 2018'!$A$3:$CF$200,29,FALSE)</f>
        <v>0</v>
      </c>
      <c r="AE64" s="31">
        <f>VLOOKUP(A64,'Nagradna igra-posiljke 2018'!$A$3:$CF$200,30,FALSE)</f>
        <v>0</v>
      </c>
      <c r="AF64" s="31">
        <f>VLOOKUP(A64,'Nagradna igra-posiljke 2018'!$A$3:$CF$200,31,FALSE)</f>
        <v>0</v>
      </c>
      <c r="AG64" s="31">
        <f>VLOOKUP($A64,'Nagradna igra-posiljke 2018'!$A$3:$CF$200,32,FALSE)</f>
        <v>0</v>
      </c>
      <c r="AH64" s="14">
        <f>VLOOKUP($A64,'Nagradna igra-posiljke 2018'!$A$3:$CF$200,33,FALSE)</f>
        <v>0</v>
      </c>
      <c r="AI64" s="14">
        <f>VLOOKUP($A64,'Nagradna igra-posiljke 2018'!$A$3:$CF$200,34,FALSE)</f>
        <v>0</v>
      </c>
      <c r="AJ64" s="14">
        <f>VLOOKUP($A64,'Nagradna igra-posiljke 2018'!$A$3:$CF$200,35,FALSE)</f>
        <v>0</v>
      </c>
      <c r="AK64" s="14">
        <f>VLOOKUP($A64,'Nagradna igra-posiljke 2018'!$A$3:$CF$200,36,FALSE)</f>
        <v>0</v>
      </c>
      <c r="AL64" s="14">
        <f>VLOOKUP($A64,'Nagradna igra-posiljke 2018'!$A$3:$CF$200,37,FALSE)</f>
        <v>0</v>
      </c>
      <c r="AM64" s="45">
        <f>VLOOKUP($A64,'Nagradna igra-posiljke 2018'!$A$3:$CF$200,38,FALSE)</f>
        <v>0</v>
      </c>
      <c r="AN64" s="45">
        <f>VLOOKUP($A64,'Nagradna igra-posiljke 2018'!$A$3:$CF$200,39,FALSE)</f>
        <v>0</v>
      </c>
      <c r="AO64" s="14">
        <f>VLOOKUP($A64,'Nagradna igra-posiljke 2018'!$A$3:$CF$200,40,FALSE)</f>
        <v>0</v>
      </c>
      <c r="AP64" s="14">
        <f>VLOOKUP($A64,'Nagradna igra-posiljke 2018'!$A$3:$CF$200,41,FALSE)</f>
        <v>0</v>
      </c>
      <c r="AQ64" s="14">
        <f>VLOOKUP($A64,'Nagradna igra-posiljke 2018'!$A$3:$CF$200,42,FALSE)</f>
        <v>0</v>
      </c>
      <c r="AR64" s="14">
        <f>VLOOKUP($A64,'Nagradna igra-posiljke 2018'!$A$3:$CF$200,43,FALSE)</f>
        <v>0</v>
      </c>
      <c r="AS64" s="14">
        <f>VLOOKUP($A64,'Nagradna igra-posiljke 2018'!$A$3:$CF$200,44,FALSE)</f>
        <v>0</v>
      </c>
      <c r="AT64" s="14">
        <f>VLOOKUP($A64,'Nagradna igra-posiljke 2018'!$A$3:$CF$200,45,FALSE)</f>
        <v>0</v>
      </c>
      <c r="AU64" s="14">
        <f>VLOOKUP($A64,'Nagradna igra-posiljke 2018'!$A$3:$CF$200,46,FALSE)</f>
        <v>0</v>
      </c>
      <c r="AV64" s="14">
        <f>VLOOKUP($A64,'Nagradna igra-posiljke 2018'!$A$3:$CF$200,47,FALSE)</f>
        <v>0</v>
      </c>
      <c r="AW64" s="14">
        <f>VLOOKUP($A64,'Nagradna igra-posiljke 2018'!$A$3:$CF$200,48,FALSE)</f>
        <v>0</v>
      </c>
      <c r="AX64" s="14">
        <f>VLOOKUP($A64,'Nagradna igra-posiljke 2018'!$A$3:$CF$200,49,FALSE)</f>
        <v>0</v>
      </c>
      <c r="AY64" s="14">
        <f>VLOOKUP($A64,'Nagradna igra-posiljke 2018'!$A$3:$CF$200,50,FALSE)</f>
        <v>0</v>
      </c>
      <c r="AZ64" s="14">
        <f>VLOOKUP($A64,'Nagradna igra-posiljke 2018'!$A$3:$CF$200,51,FALSE)</f>
        <v>0</v>
      </c>
      <c r="BA64" s="14">
        <f>VLOOKUP($A64,'Nagradna igra-posiljke 2018'!$A$3:$CF$200,52,FALSE)</f>
        <v>0</v>
      </c>
      <c r="BB64" s="14">
        <f>VLOOKUP($A64,'Nagradna igra-posiljke 2018'!$A$3:$CF$200,53,FALSE)</f>
        <v>0</v>
      </c>
      <c r="BC64" s="14">
        <f>VLOOKUP($A64,'Nagradna igra-posiljke 2018'!$A$3:$CF$200,54,FALSE)</f>
        <v>0</v>
      </c>
      <c r="BD64" s="14">
        <f>VLOOKUP($A64,'Nagradna igra-posiljke 2018'!$A$3:$CF$200,55,FALSE)</f>
        <v>0</v>
      </c>
      <c r="BE64" s="14">
        <f>VLOOKUP($A64,'Nagradna igra-posiljke 2018'!$A$3:$CF$200,56,FALSE)</f>
        <v>0</v>
      </c>
      <c r="BF64" s="14">
        <f>VLOOKUP($A64,'Nagradna igra-posiljke 2018'!$A$3:$CF$200,57,FALSE)</f>
        <v>0</v>
      </c>
      <c r="BG64" s="14">
        <f>VLOOKUP($A64,'Nagradna igra-posiljke 2018'!$A$3:$CF$200,58,FALSE)</f>
        <v>0</v>
      </c>
      <c r="BH64" s="14">
        <f>VLOOKUP($A64,'Nagradna igra-posiljke 2018'!$A$3:$CF$200,59,FALSE)</f>
        <v>0</v>
      </c>
      <c r="BI64" s="14">
        <f>VLOOKUP($A64,'Nagradna igra-posiljke 2018'!$A$3:$CF$200,60,FALSE)</f>
        <v>0</v>
      </c>
      <c r="BJ64" s="14">
        <f>VLOOKUP($A64,'Nagradna igra-posiljke 2018'!$A$3:$CF$200,61,FALSE)</f>
        <v>0</v>
      </c>
      <c r="BK64" s="14">
        <f>VLOOKUP($A64,'Nagradna igra-posiljke 2018'!$A$3:$CF$200,62,FALSE)</f>
        <v>0</v>
      </c>
      <c r="BL64" s="14">
        <f>VLOOKUP($A64,'Nagradna igra-posiljke 2018'!$A$3:$CF$200,63,FALSE)</f>
        <v>0</v>
      </c>
      <c r="BM64" s="14">
        <f>VLOOKUP($A64,'Nagradna igra-posiljke 2018'!$A$3:$CF$200,64,FALSE)</f>
        <v>0</v>
      </c>
      <c r="BN64" s="14">
        <f>VLOOKUP($A64,'Nagradna igra-posiljke 2018'!$A$3:$CF$200,65,FALSE)</f>
        <v>0</v>
      </c>
      <c r="BO64" s="14">
        <f>VLOOKUP($A64,'Nagradna igra-posiljke 2018'!$A$3:$CF$200,66,FALSE)</f>
        <v>0</v>
      </c>
      <c r="BP64" s="14">
        <f>VLOOKUP($A64,'Nagradna igra-posiljke 2018'!$A$3:$CF$200,67,FALSE)</f>
        <v>0</v>
      </c>
      <c r="BQ64" s="14">
        <f>VLOOKUP($A64,'Nagradna igra-posiljke 2018'!$A$3:$CF$200,68,FALSE)</f>
        <v>0</v>
      </c>
      <c r="BR64" s="14">
        <f>VLOOKUP($A64,'Nagradna igra-posiljke 2018'!$A$3:$CF$200,69,FALSE)</f>
        <v>0</v>
      </c>
      <c r="BS64" s="14">
        <f>VLOOKUP($A64,'Nagradna igra-posiljke 2018'!$A$3:$CF$200,70,FALSE)</f>
        <v>0</v>
      </c>
      <c r="BT64" s="14">
        <f>VLOOKUP($A64,'Nagradna igra-posiljke 2018'!$A$3:$CF$200,71,FALSE)</f>
        <v>0</v>
      </c>
      <c r="BU64" s="14">
        <f>VLOOKUP($A64,'Nagradna igra-posiljke 2018'!$A$3:$CF$200,72,FALSE)</f>
        <v>0</v>
      </c>
      <c r="BV64" s="14">
        <f>VLOOKUP($A64,'Nagradna igra-posiljke 2018'!$A$3:$CF$200,73,FALSE)</f>
        <v>0</v>
      </c>
      <c r="BW64" s="14">
        <f>VLOOKUP($A64,'Nagradna igra-posiljke 2018'!$A$3:$CF$200,74,FALSE)</f>
        <v>0</v>
      </c>
      <c r="BX64" s="14">
        <f>VLOOKUP($A64,'Nagradna igra-posiljke 2018'!$A$3:$CF$200,75,FALSE)</f>
        <v>0</v>
      </c>
      <c r="BY64" s="14">
        <f>VLOOKUP($A64,'Nagradna igra-posiljke 2018'!$A$3:$CF$200,76,FALSE)</f>
        <v>0</v>
      </c>
      <c r="BZ64" s="14">
        <f>VLOOKUP($A64,'Nagradna igra-posiljke 2018'!$A$3:$CF$200,77,FALSE)</f>
        <v>0</v>
      </c>
      <c r="CA64" s="14">
        <f>VLOOKUP($A64,'Nagradna igra-posiljke 2018'!$A$3:$CF$200,78,FALSE)</f>
        <v>0</v>
      </c>
      <c r="CB64" s="14">
        <f>VLOOKUP($A64,'Nagradna igra-posiljke 2018'!$A$3:$CF$200,79,FALSE)</f>
        <v>0</v>
      </c>
      <c r="CC64" s="14">
        <f>VLOOKUP($A64,'Nagradna igra-posiljke 2018'!$A$3:$CF$200,80,FALSE)</f>
        <v>0</v>
      </c>
      <c r="CD64" s="14">
        <f>VLOOKUP($A64,'Nagradna igra-posiljke 2018'!$A$3:$CF$200,81,FALSE)</f>
        <v>0</v>
      </c>
      <c r="CE64" s="14">
        <f>VLOOKUP($A64,'Nagradna igra-posiljke 2018'!$A$3:$CF$200,82,FALSE)</f>
        <v>0</v>
      </c>
      <c r="CF64" s="14">
        <f>VLOOKUP($A64,'Nagradna igra-posiljke 2018'!$A$3:$CF$200,83,FALSE)</f>
        <v>0</v>
      </c>
      <c r="CG64" s="14">
        <f>VLOOKUP($A64,'Nagradna igra-posiljke 2018'!$A$3:$CF$200,84,FALSE)</f>
        <v>0</v>
      </c>
    </row>
    <row r="65" spans="1:85" ht="15">
      <c r="A65" s="114">
        <v>38310</v>
      </c>
      <c r="B65" s="115" t="s">
        <v>119</v>
      </c>
      <c r="C65" s="115" t="s">
        <v>206</v>
      </c>
      <c r="D65" s="48">
        <v>40019</v>
      </c>
      <c r="E65" s="47">
        <f>+'NE BRISATI'!CC29</f>
        <v>41250.479943282742</v>
      </c>
      <c r="F65" s="46">
        <f>+E65/$E$1</f>
        <v>0.89486257117128543</v>
      </c>
      <c r="G65" s="47">
        <v>29850.481167779522</v>
      </c>
      <c r="H65" s="46">
        <f>+J65/D65</f>
        <v>0</v>
      </c>
      <c r="I65" s="49">
        <f>+H65/F65</f>
        <v>0</v>
      </c>
      <c r="J65" s="44">
        <f>10*K65</f>
        <v>0</v>
      </c>
      <c r="K65" s="44">
        <f>+SUM(L65:CG65)</f>
        <v>0</v>
      </c>
      <c r="L65" s="31">
        <f>VLOOKUP(A65,'Nagradna igra-posiljke 2018'!$A$3:$W$200,11,FALSE)</f>
        <v>0</v>
      </c>
      <c r="M65" s="31">
        <f>VLOOKUP(A65,'Nagradna igra-posiljke 2018'!$A$3:$W$200,12,FALSE)</f>
        <v>0</v>
      </c>
      <c r="N65" s="31">
        <f>VLOOKUP(A65,'Nagradna igra-posiljke 2018'!$A$3:$W$200,13,FALSE)</f>
        <v>0</v>
      </c>
      <c r="O65" s="31">
        <f>VLOOKUP(A65,'Nagradna igra-posiljke 2018'!$A$3:$W$200,14,FALSE)</f>
        <v>0</v>
      </c>
      <c r="P65" s="31">
        <f>VLOOKUP(A65,'Nagradna igra-posiljke 2018'!$A$3:$W$200,15,FALSE)</f>
        <v>0</v>
      </c>
      <c r="Q65" s="31">
        <f>VLOOKUP(A65,'Nagradna igra-posiljke 2018'!$A$3:$W$200,16,FALSE)</f>
        <v>0</v>
      </c>
      <c r="R65" s="31">
        <f>VLOOKUP(A65,'Nagradna igra-posiljke 2018'!$A$3:$W$200,17,FALSE)</f>
        <v>0</v>
      </c>
      <c r="S65" s="31">
        <f>VLOOKUP(A65,'Nagradna igra-posiljke 2018'!$A$3:$W$200,18,FALSE)</f>
        <v>0</v>
      </c>
      <c r="T65" s="31">
        <f>VLOOKUP(A65,'Nagradna igra-posiljke 2018'!$A$3:$W$200,19,FALSE)</f>
        <v>0</v>
      </c>
      <c r="U65" s="31">
        <f>VLOOKUP(A65,'Nagradna igra-posiljke 2018'!$A$3:$W$200,20,FALSE)</f>
        <v>0</v>
      </c>
      <c r="V65" s="31">
        <f>VLOOKUP(A65,'Nagradna igra-posiljke 2018'!$A$3:$W$200,21,FALSE)</f>
        <v>0</v>
      </c>
      <c r="W65" s="31">
        <f>VLOOKUP(A65,'Nagradna igra-posiljke 2018'!$A$3:$W$200,22,FALSE)</f>
        <v>0</v>
      </c>
      <c r="X65" s="31">
        <f>VLOOKUP(A65,'Nagradna igra-posiljke 2018'!$A$3:$W$200,23,FALSE)</f>
        <v>0</v>
      </c>
      <c r="Y65" s="31">
        <f>VLOOKUP(A65,'Nagradna igra-posiljke 2018'!$A$3:$CF$200,24,FALSE)</f>
        <v>0</v>
      </c>
      <c r="Z65" s="31">
        <f>VLOOKUP(A65,'Nagradna igra-posiljke 2018'!$A$3:$CF$200,25,FALSE)</f>
        <v>0</v>
      </c>
      <c r="AA65" s="31">
        <f>VLOOKUP(A65,'Nagradna igra-posiljke 2018'!$A$3:$CF$200,26,FALSE)</f>
        <v>0</v>
      </c>
      <c r="AB65" s="31">
        <f>VLOOKUP(A65,'Nagradna igra-posiljke 2018'!$A$3:$CF$200,27,FALSE)</f>
        <v>0</v>
      </c>
      <c r="AC65" s="31">
        <f>VLOOKUP(A65,'Nagradna igra-posiljke 2018'!$A$3:$CF$200,28,FALSE)</f>
        <v>0</v>
      </c>
      <c r="AD65" s="31">
        <f>VLOOKUP(A65,'Nagradna igra-posiljke 2018'!$A$3:$CF$200,29,FALSE)</f>
        <v>0</v>
      </c>
      <c r="AE65" s="31">
        <f>VLOOKUP(A65,'Nagradna igra-posiljke 2018'!$A$3:$CF$200,30,FALSE)</f>
        <v>0</v>
      </c>
      <c r="AF65" s="31">
        <f>VLOOKUP(A65,'Nagradna igra-posiljke 2018'!$A$3:$CF$200,31,FALSE)</f>
        <v>0</v>
      </c>
      <c r="AG65" s="31">
        <f>VLOOKUP($A65,'Nagradna igra-posiljke 2018'!$A$3:$CF$200,32,FALSE)</f>
        <v>0</v>
      </c>
      <c r="AH65" s="14">
        <f>VLOOKUP($A65,'Nagradna igra-posiljke 2018'!$A$3:$CF$200,33,FALSE)</f>
        <v>0</v>
      </c>
      <c r="AI65" s="14">
        <f>VLOOKUP($A65,'Nagradna igra-posiljke 2018'!$A$3:$CF$200,34,FALSE)</f>
        <v>0</v>
      </c>
      <c r="AJ65" s="14">
        <f>VLOOKUP($A65,'Nagradna igra-posiljke 2018'!$A$3:$CF$200,35,FALSE)</f>
        <v>0</v>
      </c>
      <c r="AK65" s="14">
        <f>VLOOKUP($A65,'Nagradna igra-posiljke 2018'!$A$3:$CF$200,36,FALSE)</f>
        <v>0</v>
      </c>
      <c r="AL65" s="14">
        <f>VLOOKUP($A65,'Nagradna igra-posiljke 2018'!$A$3:$CF$200,37,FALSE)</f>
        <v>0</v>
      </c>
      <c r="AM65" s="45">
        <f>VLOOKUP($A65,'Nagradna igra-posiljke 2018'!$A$3:$CF$200,38,FALSE)</f>
        <v>0</v>
      </c>
      <c r="AN65" s="45">
        <f>VLOOKUP($A65,'Nagradna igra-posiljke 2018'!$A$3:$CF$200,39,FALSE)</f>
        <v>0</v>
      </c>
      <c r="AO65" s="14">
        <f>VLOOKUP($A65,'Nagradna igra-posiljke 2018'!$A$3:$CF$200,40,FALSE)</f>
        <v>0</v>
      </c>
      <c r="AP65" s="14">
        <f>VLOOKUP($A65,'Nagradna igra-posiljke 2018'!$A$3:$CF$200,41,FALSE)</f>
        <v>0</v>
      </c>
      <c r="AQ65" s="14">
        <f>VLOOKUP($A65,'Nagradna igra-posiljke 2018'!$A$3:$CF$200,42,FALSE)</f>
        <v>0</v>
      </c>
      <c r="AR65" s="14">
        <f>VLOOKUP($A65,'Nagradna igra-posiljke 2018'!$A$3:$CF$200,43,FALSE)</f>
        <v>0</v>
      </c>
      <c r="AS65" s="14">
        <f>VLOOKUP($A65,'Nagradna igra-posiljke 2018'!$A$3:$CF$200,44,FALSE)</f>
        <v>0</v>
      </c>
      <c r="AT65" s="14">
        <f>VLOOKUP($A65,'Nagradna igra-posiljke 2018'!$A$3:$CF$200,45,FALSE)</f>
        <v>0</v>
      </c>
      <c r="AU65" s="14">
        <f>VLOOKUP($A65,'Nagradna igra-posiljke 2018'!$A$3:$CF$200,46,FALSE)</f>
        <v>0</v>
      </c>
      <c r="AV65" s="14">
        <f>VLOOKUP($A65,'Nagradna igra-posiljke 2018'!$A$3:$CF$200,47,FALSE)</f>
        <v>0</v>
      </c>
      <c r="AW65" s="14">
        <f>VLOOKUP($A65,'Nagradna igra-posiljke 2018'!$A$3:$CF$200,48,FALSE)</f>
        <v>0</v>
      </c>
      <c r="AX65" s="14">
        <f>VLOOKUP($A65,'Nagradna igra-posiljke 2018'!$A$3:$CF$200,49,FALSE)</f>
        <v>0</v>
      </c>
      <c r="AY65" s="14">
        <f>VLOOKUP($A65,'Nagradna igra-posiljke 2018'!$A$3:$CF$200,50,FALSE)</f>
        <v>0</v>
      </c>
      <c r="AZ65" s="14">
        <f>VLOOKUP($A65,'Nagradna igra-posiljke 2018'!$A$3:$CF$200,51,FALSE)</f>
        <v>0</v>
      </c>
      <c r="BA65" s="14">
        <f>VLOOKUP($A65,'Nagradna igra-posiljke 2018'!$A$3:$CF$200,52,FALSE)</f>
        <v>0</v>
      </c>
      <c r="BB65" s="14">
        <f>VLOOKUP($A65,'Nagradna igra-posiljke 2018'!$A$3:$CF$200,53,FALSE)</f>
        <v>0</v>
      </c>
      <c r="BC65" s="14">
        <f>VLOOKUP($A65,'Nagradna igra-posiljke 2018'!$A$3:$CF$200,54,FALSE)</f>
        <v>0</v>
      </c>
      <c r="BD65" s="14">
        <f>VLOOKUP($A65,'Nagradna igra-posiljke 2018'!$A$3:$CF$200,55,FALSE)</f>
        <v>0</v>
      </c>
      <c r="BE65" s="14">
        <f>VLOOKUP($A65,'Nagradna igra-posiljke 2018'!$A$3:$CF$200,56,FALSE)</f>
        <v>0</v>
      </c>
      <c r="BF65" s="14">
        <f>VLOOKUP($A65,'Nagradna igra-posiljke 2018'!$A$3:$CF$200,57,FALSE)</f>
        <v>0</v>
      </c>
      <c r="BG65" s="14">
        <f>VLOOKUP($A65,'Nagradna igra-posiljke 2018'!$A$3:$CF$200,58,FALSE)</f>
        <v>0</v>
      </c>
      <c r="BH65" s="14">
        <f>VLOOKUP($A65,'Nagradna igra-posiljke 2018'!$A$3:$CF$200,59,FALSE)</f>
        <v>0</v>
      </c>
      <c r="BI65" s="14">
        <f>VLOOKUP($A65,'Nagradna igra-posiljke 2018'!$A$3:$CF$200,60,FALSE)</f>
        <v>0</v>
      </c>
      <c r="BJ65" s="14">
        <f>VLOOKUP($A65,'Nagradna igra-posiljke 2018'!$A$3:$CF$200,61,FALSE)</f>
        <v>0</v>
      </c>
      <c r="BK65" s="14">
        <f>VLOOKUP($A65,'Nagradna igra-posiljke 2018'!$A$3:$CF$200,62,FALSE)</f>
        <v>0</v>
      </c>
      <c r="BL65" s="14">
        <f>VLOOKUP($A65,'Nagradna igra-posiljke 2018'!$A$3:$CF$200,63,FALSE)</f>
        <v>0</v>
      </c>
      <c r="BM65" s="14">
        <f>VLOOKUP($A65,'Nagradna igra-posiljke 2018'!$A$3:$CF$200,64,FALSE)</f>
        <v>0</v>
      </c>
      <c r="BN65" s="14">
        <f>VLOOKUP($A65,'Nagradna igra-posiljke 2018'!$A$3:$CF$200,65,FALSE)</f>
        <v>0</v>
      </c>
      <c r="BO65" s="14">
        <f>VLOOKUP($A65,'Nagradna igra-posiljke 2018'!$A$3:$CF$200,66,FALSE)</f>
        <v>0</v>
      </c>
      <c r="BP65" s="14">
        <f>VLOOKUP($A65,'Nagradna igra-posiljke 2018'!$A$3:$CF$200,67,FALSE)</f>
        <v>0</v>
      </c>
      <c r="BQ65" s="14">
        <f>VLOOKUP($A65,'Nagradna igra-posiljke 2018'!$A$3:$CF$200,68,FALSE)</f>
        <v>0</v>
      </c>
      <c r="BR65" s="14">
        <f>VLOOKUP($A65,'Nagradna igra-posiljke 2018'!$A$3:$CF$200,69,FALSE)</f>
        <v>0</v>
      </c>
      <c r="BS65" s="14">
        <f>VLOOKUP($A65,'Nagradna igra-posiljke 2018'!$A$3:$CF$200,70,FALSE)</f>
        <v>0</v>
      </c>
      <c r="BT65" s="14">
        <f>VLOOKUP($A65,'Nagradna igra-posiljke 2018'!$A$3:$CF$200,71,FALSE)</f>
        <v>0</v>
      </c>
      <c r="BU65" s="14">
        <f>VLOOKUP($A65,'Nagradna igra-posiljke 2018'!$A$3:$CF$200,72,FALSE)</f>
        <v>0</v>
      </c>
      <c r="BV65" s="14">
        <f>VLOOKUP($A65,'Nagradna igra-posiljke 2018'!$A$3:$CF$200,73,FALSE)</f>
        <v>0</v>
      </c>
      <c r="BW65" s="14">
        <f>VLOOKUP($A65,'Nagradna igra-posiljke 2018'!$A$3:$CF$200,74,FALSE)</f>
        <v>0</v>
      </c>
      <c r="BX65" s="14">
        <f>VLOOKUP($A65,'Nagradna igra-posiljke 2018'!$A$3:$CF$200,75,FALSE)</f>
        <v>0</v>
      </c>
      <c r="BY65" s="14">
        <f>VLOOKUP($A65,'Nagradna igra-posiljke 2018'!$A$3:$CF$200,76,FALSE)</f>
        <v>0</v>
      </c>
      <c r="BZ65" s="14">
        <f>VLOOKUP($A65,'Nagradna igra-posiljke 2018'!$A$3:$CF$200,77,FALSE)</f>
        <v>0</v>
      </c>
      <c r="CA65" s="14">
        <f>VLOOKUP($A65,'Nagradna igra-posiljke 2018'!$A$3:$CF$200,78,FALSE)</f>
        <v>0</v>
      </c>
      <c r="CB65" s="14">
        <f>VLOOKUP($A65,'Nagradna igra-posiljke 2018'!$A$3:$CF$200,79,FALSE)</f>
        <v>0</v>
      </c>
      <c r="CC65" s="14">
        <f>VLOOKUP($A65,'Nagradna igra-posiljke 2018'!$A$3:$CF$200,80,FALSE)</f>
        <v>0</v>
      </c>
      <c r="CD65" s="14">
        <f>VLOOKUP($A65,'Nagradna igra-posiljke 2018'!$A$3:$CF$200,81,FALSE)</f>
        <v>0</v>
      </c>
      <c r="CE65" s="14">
        <f>VLOOKUP($A65,'Nagradna igra-posiljke 2018'!$A$3:$CF$200,82,FALSE)</f>
        <v>0</v>
      </c>
      <c r="CF65" s="14">
        <f>VLOOKUP($A65,'Nagradna igra-posiljke 2018'!$A$3:$CF$200,83,FALSE)</f>
        <v>0</v>
      </c>
      <c r="CG65" s="14">
        <f>VLOOKUP($A65,'Nagradna igra-posiljke 2018'!$A$3:$CF$200,84,FALSE)</f>
        <v>0</v>
      </c>
    </row>
    <row r="66" spans="1:85" ht="15">
      <c r="A66" s="114">
        <v>99996</v>
      </c>
      <c r="B66" s="115" t="s">
        <v>109</v>
      </c>
      <c r="C66" s="115" t="s">
        <v>206</v>
      </c>
      <c r="D66" s="48">
        <v>33409</v>
      </c>
      <c r="E66" s="47">
        <f>+'NE BRISATI'!CC10</f>
        <v>41729.164722537374</v>
      </c>
      <c r="F66" s="46">
        <f>+E66/$E$1</f>
        <v>0.90524686471001092</v>
      </c>
      <c r="G66" s="47">
        <v>26968.450391040529</v>
      </c>
      <c r="H66" s="46">
        <f>+J66/D66</f>
        <v>0</v>
      </c>
      <c r="I66" s="49">
        <f>+H66/F66</f>
        <v>0</v>
      </c>
      <c r="J66" s="44">
        <f>10*K66</f>
        <v>0</v>
      </c>
      <c r="K66" s="44">
        <f>+SUM(L66:CG66)</f>
        <v>0</v>
      </c>
      <c r="L66" s="31">
        <f>VLOOKUP(A66,'Nagradna igra-posiljke 2018'!$A$3:$W$200,11,FALSE)</f>
        <v>0</v>
      </c>
      <c r="M66" s="31">
        <f>VLOOKUP(A66,'Nagradna igra-posiljke 2018'!$A$3:$W$200,12,FALSE)</f>
        <v>0</v>
      </c>
      <c r="N66" s="31">
        <f>VLOOKUP(A66,'Nagradna igra-posiljke 2018'!$A$3:$W$200,13,FALSE)</f>
        <v>0</v>
      </c>
      <c r="O66" s="31">
        <f>VLOOKUP(A66,'Nagradna igra-posiljke 2018'!$A$3:$W$200,14,FALSE)</f>
        <v>0</v>
      </c>
      <c r="P66" s="31">
        <f>VLOOKUP(A66,'Nagradna igra-posiljke 2018'!$A$3:$W$200,15,FALSE)</f>
        <v>0</v>
      </c>
      <c r="Q66" s="31">
        <f>VLOOKUP(A66,'Nagradna igra-posiljke 2018'!$A$3:$W$200,16,FALSE)</f>
        <v>0</v>
      </c>
      <c r="R66" s="31">
        <f>VLOOKUP(A66,'Nagradna igra-posiljke 2018'!$A$3:$W$200,17,FALSE)</f>
        <v>0</v>
      </c>
      <c r="S66" s="31">
        <f>VLOOKUP(A66,'Nagradna igra-posiljke 2018'!$A$3:$W$200,18,FALSE)</f>
        <v>0</v>
      </c>
      <c r="T66" s="31">
        <f>VLOOKUP(A66,'Nagradna igra-posiljke 2018'!$A$3:$W$200,19,FALSE)</f>
        <v>0</v>
      </c>
      <c r="U66" s="31">
        <f>VLOOKUP(A66,'Nagradna igra-posiljke 2018'!$A$3:$W$200,20,FALSE)</f>
        <v>0</v>
      </c>
      <c r="V66" s="31">
        <f>VLOOKUP(A66,'Nagradna igra-posiljke 2018'!$A$3:$W$200,21,FALSE)</f>
        <v>0</v>
      </c>
      <c r="W66" s="31">
        <f>VLOOKUP(A66,'Nagradna igra-posiljke 2018'!$A$3:$W$200,22,FALSE)</f>
        <v>0</v>
      </c>
      <c r="X66" s="31">
        <f>VLOOKUP(A66,'Nagradna igra-posiljke 2018'!$A$3:$W$200,23,FALSE)</f>
        <v>0</v>
      </c>
      <c r="Y66" s="31">
        <f>VLOOKUP(A66,'Nagradna igra-posiljke 2018'!$A$3:$CF$200,24,FALSE)</f>
        <v>0</v>
      </c>
      <c r="Z66" s="31">
        <f>VLOOKUP(A66,'Nagradna igra-posiljke 2018'!$A$3:$CF$200,25,FALSE)</f>
        <v>0</v>
      </c>
      <c r="AA66" s="31">
        <f>VLOOKUP(A66,'Nagradna igra-posiljke 2018'!$A$3:$CF$200,26,FALSE)</f>
        <v>0</v>
      </c>
      <c r="AB66" s="31">
        <f>VLOOKUP(A66,'Nagradna igra-posiljke 2018'!$A$3:$CF$200,27,FALSE)</f>
        <v>0</v>
      </c>
      <c r="AC66" s="31">
        <f>VLOOKUP(A66,'Nagradna igra-posiljke 2018'!$A$3:$CF$200,28,FALSE)</f>
        <v>0</v>
      </c>
      <c r="AD66" s="31">
        <f>VLOOKUP(A66,'Nagradna igra-posiljke 2018'!$A$3:$CF$200,29,FALSE)</f>
        <v>0</v>
      </c>
      <c r="AE66" s="31">
        <f>VLOOKUP(A66,'Nagradna igra-posiljke 2018'!$A$3:$CF$200,30,FALSE)</f>
        <v>0</v>
      </c>
      <c r="AF66" s="31">
        <f>VLOOKUP(A66,'Nagradna igra-posiljke 2018'!$A$3:$CF$200,31,FALSE)</f>
        <v>0</v>
      </c>
      <c r="AG66" s="31">
        <f>VLOOKUP($A66,'Nagradna igra-posiljke 2018'!$A$3:$CF$200,32,FALSE)</f>
        <v>0</v>
      </c>
      <c r="AH66" s="14">
        <f>VLOOKUP($A66,'Nagradna igra-posiljke 2018'!$A$3:$CF$200,33,FALSE)</f>
        <v>0</v>
      </c>
      <c r="AI66" s="14">
        <f>VLOOKUP($A66,'Nagradna igra-posiljke 2018'!$A$3:$CF$200,34,FALSE)</f>
        <v>0</v>
      </c>
      <c r="AJ66" s="14">
        <f>VLOOKUP($A66,'Nagradna igra-posiljke 2018'!$A$3:$CF$200,35,FALSE)</f>
        <v>0</v>
      </c>
      <c r="AK66" s="14">
        <f>VLOOKUP($A66,'Nagradna igra-posiljke 2018'!$A$3:$CF$200,36,FALSE)</f>
        <v>0</v>
      </c>
      <c r="AL66" s="14">
        <f>VLOOKUP($A66,'Nagradna igra-posiljke 2018'!$A$3:$CF$200,37,FALSE)</f>
        <v>0</v>
      </c>
      <c r="AM66" s="45">
        <f>VLOOKUP($A66,'Nagradna igra-posiljke 2018'!$A$3:$CF$200,38,FALSE)</f>
        <v>0</v>
      </c>
      <c r="AN66" s="45">
        <f>VLOOKUP($A66,'Nagradna igra-posiljke 2018'!$A$3:$CF$200,39,FALSE)</f>
        <v>0</v>
      </c>
      <c r="AO66" s="14">
        <f>VLOOKUP($A66,'Nagradna igra-posiljke 2018'!$A$3:$CF$200,40,FALSE)</f>
        <v>0</v>
      </c>
      <c r="AP66" s="14">
        <f>VLOOKUP($A66,'Nagradna igra-posiljke 2018'!$A$3:$CF$200,41,FALSE)</f>
        <v>0</v>
      </c>
      <c r="AQ66" s="14">
        <f>VLOOKUP($A66,'Nagradna igra-posiljke 2018'!$A$3:$CF$200,42,FALSE)</f>
        <v>0</v>
      </c>
      <c r="AR66" s="14">
        <f>VLOOKUP($A66,'Nagradna igra-posiljke 2018'!$A$3:$CF$200,43,FALSE)</f>
        <v>0</v>
      </c>
      <c r="AS66" s="14">
        <f>VLOOKUP($A66,'Nagradna igra-posiljke 2018'!$A$3:$CF$200,44,FALSE)</f>
        <v>0</v>
      </c>
      <c r="AT66" s="14">
        <f>VLOOKUP($A66,'Nagradna igra-posiljke 2018'!$A$3:$CF$200,45,FALSE)</f>
        <v>0</v>
      </c>
      <c r="AU66" s="14">
        <f>VLOOKUP($A66,'Nagradna igra-posiljke 2018'!$A$3:$CF$200,46,FALSE)</f>
        <v>0</v>
      </c>
      <c r="AV66" s="14">
        <f>VLOOKUP($A66,'Nagradna igra-posiljke 2018'!$A$3:$CF$200,47,FALSE)</f>
        <v>0</v>
      </c>
      <c r="AW66" s="14">
        <f>VLOOKUP($A66,'Nagradna igra-posiljke 2018'!$A$3:$CF$200,48,FALSE)</f>
        <v>0</v>
      </c>
      <c r="AX66" s="14">
        <f>VLOOKUP($A66,'Nagradna igra-posiljke 2018'!$A$3:$CF$200,49,FALSE)</f>
        <v>0</v>
      </c>
      <c r="AY66" s="14">
        <f>VLOOKUP($A66,'Nagradna igra-posiljke 2018'!$A$3:$CF$200,50,FALSE)</f>
        <v>0</v>
      </c>
      <c r="AZ66" s="14">
        <f>VLOOKUP($A66,'Nagradna igra-posiljke 2018'!$A$3:$CF$200,51,FALSE)</f>
        <v>0</v>
      </c>
      <c r="BA66" s="14">
        <f>VLOOKUP($A66,'Nagradna igra-posiljke 2018'!$A$3:$CF$200,52,FALSE)</f>
        <v>0</v>
      </c>
      <c r="BB66" s="14">
        <f>VLOOKUP($A66,'Nagradna igra-posiljke 2018'!$A$3:$CF$200,53,FALSE)</f>
        <v>0</v>
      </c>
      <c r="BC66" s="14">
        <f>VLOOKUP($A66,'Nagradna igra-posiljke 2018'!$A$3:$CF$200,54,FALSE)</f>
        <v>0</v>
      </c>
      <c r="BD66" s="14">
        <f>VLOOKUP($A66,'Nagradna igra-posiljke 2018'!$A$3:$CF$200,55,FALSE)</f>
        <v>0</v>
      </c>
      <c r="BE66" s="14">
        <f>VLOOKUP($A66,'Nagradna igra-posiljke 2018'!$A$3:$CF$200,56,FALSE)</f>
        <v>0</v>
      </c>
      <c r="BF66" s="14">
        <f>VLOOKUP($A66,'Nagradna igra-posiljke 2018'!$A$3:$CF$200,57,FALSE)</f>
        <v>0</v>
      </c>
      <c r="BG66" s="14">
        <f>VLOOKUP($A66,'Nagradna igra-posiljke 2018'!$A$3:$CF$200,58,FALSE)</f>
        <v>0</v>
      </c>
      <c r="BH66" s="14">
        <f>VLOOKUP($A66,'Nagradna igra-posiljke 2018'!$A$3:$CF$200,59,FALSE)</f>
        <v>0</v>
      </c>
      <c r="BI66" s="14">
        <f>VLOOKUP($A66,'Nagradna igra-posiljke 2018'!$A$3:$CF$200,60,FALSE)</f>
        <v>0</v>
      </c>
      <c r="BJ66" s="14">
        <f>VLOOKUP($A66,'Nagradna igra-posiljke 2018'!$A$3:$CF$200,61,FALSE)</f>
        <v>0</v>
      </c>
      <c r="BK66" s="14">
        <f>VLOOKUP($A66,'Nagradna igra-posiljke 2018'!$A$3:$CF$200,62,FALSE)</f>
        <v>0</v>
      </c>
      <c r="BL66" s="14">
        <f>VLOOKUP($A66,'Nagradna igra-posiljke 2018'!$A$3:$CF$200,63,FALSE)</f>
        <v>0</v>
      </c>
      <c r="BM66" s="14">
        <f>VLOOKUP($A66,'Nagradna igra-posiljke 2018'!$A$3:$CF$200,64,FALSE)</f>
        <v>0</v>
      </c>
      <c r="BN66" s="14">
        <f>VLOOKUP($A66,'Nagradna igra-posiljke 2018'!$A$3:$CF$200,65,FALSE)</f>
        <v>0</v>
      </c>
      <c r="BO66" s="14">
        <f>VLOOKUP($A66,'Nagradna igra-posiljke 2018'!$A$3:$CF$200,66,FALSE)</f>
        <v>0</v>
      </c>
      <c r="BP66" s="14">
        <f>VLOOKUP($A66,'Nagradna igra-posiljke 2018'!$A$3:$CF$200,67,FALSE)</f>
        <v>0</v>
      </c>
      <c r="BQ66" s="14">
        <f>VLOOKUP($A66,'Nagradna igra-posiljke 2018'!$A$3:$CF$200,68,FALSE)</f>
        <v>0</v>
      </c>
      <c r="BR66" s="14">
        <f>VLOOKUP($A66,'Nagradna igra-posiljke 2018'!$A$3:$CF$200,69,FALSE)</f>
        <v>0</v>
      </c>
      <c r="BS66" s="14">
        <f>VLOOKUP($A66,'Nagradna igra-posiljke 2018'!$A$3:$CF$200,70,FALSE)</f>
        <v>0</v>
      </c>
      <c r="BT66" s="14">
        <f>VLOOKUP($A66,'Nagradna igra-posiljke 2018'!$A$3:$CF$200,71,FALSE)</f>
        <v>0</v>
      </c>
      <c r="BU66" s="14">
        <f>VLOOKUP($A66,'Nagradna igra-posiljke 2018'!$A$3:$CF$200,72,FALSE)</f>
        <v>0</v>
      </c>
      <c r="BV66" s="14">
        <f>VLOOKUP($A66,'Nagradna igra-posiljke 2018'!$A$3:$CF$200,73,FALSE)</f>
        <v>0</v>
      </c>
      <c r="BW66" s="14">
        <f>VLOOKUP($A66,'Nagradna igra-posiljke 2018'!$A$3:$CF$200,74,FALSE)</f>
        <v>0</v>
      </c>
      <c r="BX66" s="14">
        <f>VLOOKUP($A66,'Nagradna igra-posiljke 2018'!$A$3:$CF$200,75,FALSE)</f>
        <v>0</v>
      </c>
      <c r="BY66" s="14">
        <f>VLOOKUP($A66,'Nagradna igra-posiljke 2018'!$A$3:$CF$200,76,FALSE)</f>
        <v>0</v>
      </c>
      <c r="BZ66" s="14">
        <f>VLOOKUP($A66,'Nagradna igra-posiljke 2018'!$A$3:$CF$200,77,FALSE)</f>
        <v>0</v>
      </c>
      <c r="CA66" s="14">
        <f>VLOOKUP($A66,'Nagradna igra-posiljke 2018'!$A$3:$CF$200,78,FALSE)</f>
        <v>0</v>
      </c>
      <c r="CB66" s="14">
        <f>VLOOKUP($A66,'Nagradna igra-posiljke 2018'!$A$3:$CF$200,79,FALSE)</f>
        <v>0</v>
      </c>
      <c r="CC66" s="14">
        <f>VLOOKUP($A66,'Nagradna igra-posiljke 2018'!$A$3:$CF$200,80,FALSE)</f>
        <v>0</v>
      </c>
      <c r="CD66" s="14">
        <f>VLOOKUP($A66,'Nagradna igra-posiljke 2018'!$A$3:$CF$200,81,FALSE)</f>
        <v>0</v>
      </c>
      <c r="CE66" s="14">
        <f>VLOOKUP($A66,'Nagradna igra-posiljke 2018'!$A$3:$CF$200,82,FALSE)</f>
        <v>0</v>
      </c>
      <c r="CF66" s="14">
        <f>VLOOKUP($A66,'Nagradna igra-posiljke 2018'!$A$3:$CF$200,83,FALSE)</f>
        <v>0</v>
      </c>
      <c r="CG66" s="14">
        <f>VLOOKUP($A66,'Nagradna igra-posiljke 2018'!$A$3:$CF$200,84,FALSE)</f>
        <v>0</v>
      </c>
    </row>
    <row r="67" spans="1:85" ht="15">
      <c r="A67" s="114">
        <v>99995</v>
      </c>
      <c r="B67" s="115" t="s">
        <v>121</v>
      </c>
      <c r="C67" s="115" t="s">
        <v>206</v>
      </c>
      <c r="D67" s="48">
        <v>38496</v>
      </c>
      <c r="E67" s="47">
        <f>+'NE BRISATI'!CC32</f>
        <v>58341.641482831568</v>
      </c>
      <c r="F67" s="46">
        <f>+E67/$E$1</f>
        <v>1.2656277302824819</v>
      </c>
      <c r="G67" s="47">
        <v>24003.535389454428</v>
      </c>
      <c r="H67" s="46">
        <f>+J67/D67</f>
        <v>0</v>
      </c>
      <c r="I67" s="49">
        <f>+H67/F67</f>
        <v>0</v>
      </c>
      <c r="J67" s="44">
        <f>10*K67</f>
        <v>0</v>
      </c>
      <c r="K67" s="44">
        <f>+SUM(L67:CG67)</f>
        <v>0</v>
      </c>
      <c r="L67" s="31">
        <f>VLOOKUP(A67,'Nagradna igra-posiljke 2018'!$A$3:$W$200,11,FALSE)</f>
        <v>0</v>
      </c>
      <c r="M67" s="31">
        <f>VLOOKUP(A67,'Nagradna igra-posiljke 2018'!$A$3:$W$200,12,FALSE)</f>
        <v>0</v>
      </c>
      <c r="N67" s="31">
        <f>VLOOKUP(A67,'Nagradna igra-posiljke 2018'!$A$3:$W$200,13,FALSE)</f>
        <v>0</v>
      </c>
      <c r="O67" s="31">
        <f>VLOOKUP(A67,'Nagradna igra-posiljke 2018'!$A$3:$W$200,14,FALSE)</f>
        <v>0</v>
      </c>
      <c r="P67" s="31">
        <f>VLOOKUP(A67,'Nagradna igra-posiljke 2018'!$A$3:$W$200,15,FALSE)</f>
        <v>0</v>
      </c>
      <c r="Q67" s="31">
        <f>VLOOKUP(A67,'Nagradna igra-posiljke 2018'!$A$3:$W$200,16,FALSE)</f>
        <v>0</v>
      </c>
      <c r="R67" s="31">
        <f>VLOOKUP(A67,'Nagradna igra-posiljke 2018'!$A$3:$W$200,17,FALSE)</f>
        <v>0</v>
      </c>
      <c r="S67" s="31">
        <f>VLOOKUP(A67,'Nagradna igra-posiljke 2018'!$A$3:$W$200,18,FALSE)</f>
        <v>0</v>
      </c>
      <c r="T67" s="31">
        <f>VLOOKUP(A67,'Nagradna igra-posiljke 2018'!$A$3:$W$200,19,FALSE)</f>
        <v>0</v>
      </c>
      <c r="U67" s="31">
        <f>VLOOKUP(A67,'Nagradna igra-posiljke 2018'!$A$3:$W$200,20,FALSE)</f>
        <v>0</v>
      </c>
      <c r="V67" s="31">
        <f>VLOOKUP(A67,'Nagradna igra-posiljke 2018'!$A$3:$W$200,21,FALSE)</f>
        <v>0</v>
      </c>
      <c r="W67" s="31">
        <f>VLOOKUP(A67,'Nagradna igra-posiljke 2018'!$A$3:$W$200,22,FALSE)</f>
        <v>0</v>
      </c>
      <c r="X67" s="31">
        <f>VLOOKUP(A67,'Nagradna igra-posiljke 2018'!$A$3:$W$200,23,FALSE)</f>
        <v>0</v>
      </c>
      <c r="Y67" s="31">
        <f>VLOOKUP(A67,'Nagradna igra-posiljke 2018'!$A$3:$CF$200,24,FALSE)</f>
        <v>0</v>
      </c>
      <c r="Z67" s="31">
        <f>VLOOKUP(A67,'Nagradna igra-posiljke 2018'!$A$3:$CF$200,25,FALSE)</f>
        <v>0</v>
      </c>
      <c r="AA67" s="31">
        <f>VLOOKUP(A67,'Nagradna igra-posiljke 2018'!$A$3:$CF$200,26,FALSE)</f>
        <v>0</v>
      </c>
      <c r="AB67" s="31">
        <f>VLOOKUP(A67,'Nagradna igra-posiljke 2018'!$A$3:$CF$200,27,FALSE)</f>
        <v>0</v>
      </c>
      <c r="AC67" s="31">
        <f>VLOOKUP(A67,'Nagradna igra-posiljke 2018'!$A$3:$CF$200,28,FALSE)</f>
        <v>0</v>
      </c>
      <c r="AD67" s="31">
        <f>VLOOKUP(A67,'Nagradna igra-posiljke 2018'!$A$3:$CF$200,29,FALSE)</f>
        <v>0</v>
      </c>
      <c r="AE67" s="31">
        <f>VLOOKUP(A67,'Nagradna igra-posiljke 2018'!$A$3:$CF$200,30,FALSE)</f>
        <v>0</v>
      </c>
      <c r="AF67" s="31">
        <f>VLOOKUP(A67,'Nagradna igra-posiljke 2018'!$A$3:$CF$200,31,FALSE)</f>
        <v>0</v>
      </c>
      <c r="AG67" s="31">
        <f>VLOOKUP($A67,'Nagradna igra-posiljke 2018'!$A$3:$CF$200,32,FALSE)</f>
        <v>0</v>
      </c>
      <c r="AH67" s="14">
        <f>VLOOKUP($A67,'Nagradna igra-posiljke 2018'!$A$3:$CF$200,33,FALSE)</f>
        <v>0</v>
      </c>
      <c r="AI67" s="14">
        <f>VLOOKUP($A67,'Nagradna igra-posiljke 2018'!$A$3:$CF$200,34,FALSE)</f>
        <v>0</v>
      </c>
      <c r="AJ67" s="14">
        <f>VLOOKUP($A67,'Nagradna igra-posiljke 2018'!$A$3:$CF$200,35,FALSE)</f>
        <v>0</v>
      </c>
      <c r="AK67" s="14">
        <f>VLOOKUP($A67,'Nagradna igra-posiljke 2018'!$A$3:$CF$200,36,FALSE)</f>
        <v>0</v>
      </c>
      <c r="AL67" s="14">
        <f>VLOOKUP($A67,'Nagradna igra-posiljke 2018'!$A$3:$CF$200,37,FALSE)</f>
        <v>0</v>
      </c>
      <c r="AM67" s="45">
        <f>VLOOKUP($A67,'Nagradna igra-posiljke 2018'!$A$3:$CF$200,38,FALSE)</f>
        <v>0</v>
      </c>
      <c r="AN67" s="45">
        <f>VLOOKUP($A67,'Nagradna igra-posiljke 2018'!$A$3:$CF$200,39,FALSE)</f>
        <v>0</v>
      </c>
      <c r="AO67" s="14">
        <f>VLOOKUP($A67,'Nagradna igra-posiljke 2018'!$A$3:$CF$200,40,FALSE)</f>
        <v>0</v>
      </c>
      <c r="AP67" s="14">
        <f>VLOOKUP($A67,'Nagradna igra-posiljke 2018'!$A$3:$CF$200,41,FALSE)</f>
        <v>0</v>
      </c>
      <c r="AQ67" s="14">
        <f>VLOOKUP($A67,'Nagradna igra-posiljke 2018'!$A$3:$CF$200,42,FALSE)</f>
        <v>0</v>
      </c>
      <c r="AR67" s="14">
        <f>VLOOKUP($A67,'Nagradna igra-posiljke 2018'!$A$3:$CF$200,43,FALSE)</f>
        <v>0</v>
      </c>
      <c r="AS67" s="14">
        <f>VLOOKUP($A67,'Nagradna igra-posiljke 2018'!$A$3:$CF$200,44,FALSE)</f>
        <v>0</v>
      </c>
      <c r="AT67" s="14">
        <f>VLOOKUP($A67,'Nagradna igra-posiljke 2018'!$A$3:$CF$200,45,FALSE)</f>
        <v>0</v>
      </c>
      <c r="AU67" s="14">
        <f>VLOOKUP($A67,'Nagradna igra-posiljke 2018'!$A$3:$CF$200,46,FALSE)</f>
        <v>0</v>
      </c>
      <c r="AV67" s="14">
        <f>VLOOKUP($A67,'Nagradna igra-posiljke 2018'!$A$3:$CF$200,47,FALSE)</f>
        <v>0</v>
      </c>
      <c r="AW67" s="14">
        <f>VLOOKUP($A67,'Nagradna igra-posiljke 2018'!$A$3:$CF$200,48,FALSE)</f>
        <v>0</v>
      </c>
      <c r="AX67" s="14">
        <f>VLOOKUP($A67,'Nagradna igra-posiljke 2018'!$A$3:$CF$200,49,FALSE)</f>
        <v>0</v>
      </c>
      <c r="AY67" s="14">
        <f>VLOOKUP($A67,'Nagradna igra-posiljke 2018'!$A$3:$CF$200,50,FALSE)</f>
        <v>0</v>
      </c>
      <c r="AZ67" s="14">
        <f>VLOOKUP($A67,'Nagradna igra-posiljke 2018'!$A$3:$CF$200,51,FALSE)</f>
        <v>0</v>
      </c>
      <c r="BA67" s="14">
        <f>VLOOKUP($A67,'Nagradna igra-posiljke 2018'!$A$3:$CF$200,52,FALSE)</f>
        <v>0</v>
      </c>
      <c r="BB67" s="14">
        <f>VLOOKUP($A67,'Nagradna igra-posiljke 2018'!$A$3:$CF$200,53,FALSE)</f>
        <v>0</v>
      </c>
      <c r="BC67" s="14">
        <f>VLOOKUP($A67,'Nagradna igra-posiljke 2018'!$A$3:$CF$200,54,FALSE)</f>
        <v>0</v>
      </c>
      <c r="BD67" s="14">
        <f>VLOOKUP($A67,'Nagradna igra-posiljke 2018'!$A$3:$CF$200,55,FALSE)</f>
        <v>0</v>
      </c>
      <c r="BE67" s="14">
        <f>VLOOKUP($A67,'Nagradna igra-posiljke 2018'!$A$3:$CF$200,56,FALSE)</f>
        <v>0</v>
      </c>
      <c r="BF67" s="14">
        <f>VLOOKUP($A67,'Nagradna igra-posiljke 2018'!$A$3:$CF$200,57,FALSE)</f>
        <v>0</v>
      </c>
      <c r="BG67" s="14">
        <f>VLOOKUP($A67,'Nagradna igra-posiljke 2018'!$A$3:$CF$200,58,FALSE)</f>
        <v>0</v>
      </c>
      <c r="BH67" s="14">
        <f>VLOOKUP($A67,'Nagradna igra-posiljke 2018'!$A$3:$CF$200,59,FALSE)</f>
        <v>0</v>
      </c>
      <c r="BI67" s="14">
        <f>VLOOKUP($A67,'Nagradna igra-posiljke 2018'!$A$3:$CF$200,60,FALSE)</f>
        <v>0</v>
      </c>
      <c r="BJ67" s="14">
        <f>VLOOKUP($A67,'Nagradna igra-posiljke 2018'!$A$3:$CF$200,61,FALSE)</f>
        <v>0</v>
      </c>
      <c r="BK67" s="14">
        <f>VLOOKUP($A67,'Nagradna igra-posiljke 2018'!$A$3:$CF$200,62,FALSE)</f>
        <v>0</v>
      </c>
      <c r="BL67" s="14">
        <f>VLOOKUP($A67,'Nagradna igra-posiljke 2018'!$A$3:$CF$200,63,FALSE)</f>
        <v>0</v>
      </c>
      <c r="BM67" s="14">
        <f>VLOOKUP($A67,'Nagradna igra-posiljke 2018'!$A$3:$CF$200,64,FALSE)</f>
        <v>0</v>
      </c>
      <c r="BN67" s="14">
        <f>VLOOKUP($A67,'Nagradna igra-posiljke 2018'!$A$3:$CF$200,65,FALSE)</f>
        <v>0</v>
      </c>
      <c r="BO67" s="14">
        <f>VLOOKUP($A67,'Nagradna igra-posiljke 2018'!$A$3:$CF$200,66,FALSE)</f>
        <v>0</v>
      </c>
      <c r="BP67" s="14">
        <f>VLOOKUP($A67,'Nagradna igra-posiljke 2018'!$A$3:$CF$200,67,FALSE)</f>
        <v>0</v>
      </c>
      <c r="BQ67" s="14">
        <f>VLOOKUP($A67,'Nagradna igra-posiljke 2018'!$A$3:$CF$200,68,FALSE)</f>
        <v>0</v>
      </c>
      <c r="BR67" s="14">
        <f>VLOOKUP($A67,'Nagradna igra-posiljke 2018'!$A$3:$CF$200,69,FALSE)</f>
        <v>0</v>
      </c>
      <c r="BS67" s="14">
        <f>VLOOKUP($A67,'Nagradna igra-posiljke 2018'!$A$3:$CF$200,70,FALSE)</f>
        <v>0</v>
      </c>
      <c r="BT67" s="14">
        <f>VLOOKUP($A67,'Nagradna igra-posiljke 2018'!$A$3:$CF$200,71,FALSE)</f>
        <v>0</v>
      </c>
      <c r="BU67" s="14">
        <f>VLOOKUP($A67,'Nagradna igra-posiljke 2018'!$A$3:$CF$200,72,FALSE)</f>
        <v>0</v>
      </c>
      <c r="BV67" s="14">
        <f>VLOOKUP($A67,'Nagradna igra-posiljke 2018'!$A$3:$CF$200,73,FALSE)</f>
        <v>0</v>
      </c>
      <c r="BW67" s="14">
        <f>VLOOKUP($A67,'Nagradna igra-posiljke 2018'!$A$3:$CF$200,74,FALSE)</f>
        <v>0</v>
      </c>
      <c r="BX67" s="14">
        <f>VLOOKUP($A67,'Nagradna igra-posiljke 2018'!$A$3:$CF$200,75,FALSE)</f>
        <v>0</v>
      </c>
      <c r="BY67" s="14">
        <f>VLOOKUP($A67,'Nagradna igra-posiljke 2018'!$A$3:$CF$200,76,FALSE)</f>
        <v>0</v>
      </c>
      <c r="BZ67" s="14">
        <f>VLOOKUP($A67,'Nagradna igra-posiljke 2018'!$A$3:$CF$200,77,FALSE)</f>
        <v>0</v>
      </c>
      <c r="CA67" s="14">
        <f>VLOOKUP($A67,'Nagradna igra-posiljke 2018'!$A$3:$CF$200,78,FALSE)</f>
        <v>0</v>
      </c>
      <c r="CB67" s="14">
        <f>VLOOKUP($A67,'Nagradna igra-posiljke 2018'!$A$3:$CF$200,79,FALSE)</f>
        <v>0</v>
      </c>
      <c r="CC67" s="14">
        <f>VLOOKUP($A67,'Nagradna igra-posiljke 2018'!$A$3:$CF$200,80,FALSE)</f>
        <v>0</v>
      </c>
      <c r="CD67" s="14">
        <f>VLOOKUP($A67,'Nagradna igra-posiljke 2018'!$A$3:$CF$200,81,FALSE)</f>
        <v>0</v>
      </c>
      <c r="CE67" s="14">
        <f>VLOOKUP($A67,'Nagradna igra-posiljke 2018'!$A$3:$CF$200,82,FALSE)</f>
        <v>0</v>
      </c>
      <c r="CF67" s="14">
        <f>VLOOKUP($A67,'Nagradna igra-posiljke 2018'!$A$3:$CF$200,83,FALSE)</f>
        <v>0</v>
      </c>
      <c r="CG67" s="14">
        <f>VLOOKUP($A67,'Nagradna igra-posiljke 2018'!$A$3:$CF$200,84,FALSE)</f>
        <v>0</v>
      </c>
    </row>
    <row r="68" spans="1:85" ht="15">
      <c r="A68" s="114">
        <v>99992</v>
      </c>
      <c r="B68" s="115" t="s">
        <v>112</v>
      </c>
      <c r="C68" s="115" t="s">
        <v>206</v>
      </c>
      <c r="D68" s="48">
        <v>27324</v>
      </c>
      <c r="E68" s="47">
        <f>+'NE BRISATI'!CC16</f>
        <v>45400.3732657648</v>
      </c>
      <c r="F68" s="46">
        <f>+E68/$E$1</f>
        <v>0.98488780757456662</v>
      </c>
      <c r="G68" s="47">
        <v>19941.913843766215</v>
      </c>
      <c r="H68" s="46">
        <f>+J68/D68</f>
        <v>0</v>
      </c>
      <c r="I68" s="49">
        <f>+H68/F68</f>
        <v>0</v>
      </c>
      <c r="J68" s="44">
        <f>10*K68</f>
        <v>0</v>
      </c>
      <c r="K68" s="44">
        <f>+SUM(L68:CG68)</f>
        <v>0</v>
      </c>
      <c r="L68" s="31">
        <f>VLOOKUP(A68,'Nagradna igra-posiljke 2018'!$A$3:$W$200,11,FALSE)</f>
        <v>0</v>
      </c>
      <c r="M68" s="31">
        <f>VLOOKUP(A68,'Nagradna igra-posiljke 2018'!$A$3:$W$200,12,FALSE)</f>
        <v>0</v>
      </c>
      <c r="N68" s="31">
        <f>VLOOKUP(A68,'Nagradna igra-posiljke 2018'!$A$3:$W$200,13,FALSE)</f>
        <v>0</v>
      </c>
      <c r="O68" s="31">
        <f>VLOOKUP(A68,'Nagradna igra-posiljke 2018'!$A$3:$W$200,14,FALSE)</f>
        <v>0</v>
      </c>
      <c r="P68" s="31">
        <f>VLOOKUP(A68,'Nagradna igra-posiljke 2018'!$A$3:$W$200,15,FALSE)</f>
        <v>0</v>
      </c>
      <c r="Q68" s="31">
        <f>VLOOKUP(A68,'Nagradna igra-posiljke 2018'!$A$3:$W$200,16,FALSE)</f>
        <v>0</v>
      </c>
      <c r="R68" s="31">
        <f>VLOOKUP(A68,'Nagradna igra-posiljke 2018'!$A$3:$W$200,17,FALSE)</f>
        <v>0</v>
      </c>
      <c r="S68" s="31">
        <f>VLOOKUP(A68,'Nagradna igra-posiljke 2018'!$A$3:$W$200,18,FALSE)</f>
        <v>0</v>
      </c>
      <c r="T68" s="31">
        <f>VLOOKUP(A68,'Nagradna igra-posiljke 2018'!$A$3:$W$200,19,FALSE)</f>
        <v>0</v>
      </c>
      <c r="U68" s="31">
        <f>VLOOKUP(A68,'Nagradna igra-posiljke 2018'!$A$3:$W$200,20,FALSE)</f>
        <v>0</v>
      </c>
      <c r="V68" s="31">
        <f>VLOOKUP(A68,'Nagradna igra-posiljke 2018'!$A$3:$W$200,21,FALSE)</f>
        <v>0</v>
      </c>
      <c r="W68" s="31">
        <f>VLOOKUP(A68,'Nagradna igra-posiljke 2018'!$A$3:$W$200,22,FALSE)</f>
        <v>0</v>
      </c>
      <c r="X68" s="31">
        <f>VLOOKUP(A68,'Nagradna igra-posiljke 2018'!$A$3:$W$200,23,FALSE)</f>
        <v>0</v>
      </c>
      <c r="Y68" s="31">
        <f>VLOOKUP(A68,'Nagradna igra-posiljke 2018'!$A$3:$CF$200,24,FALSE)</f>
        <v>0</v>
      </c>
      <c r="Z68" s="31">
        <f>VLOOKUP(A68,'Nagradna igra-posiljke 2018'!$A$3:$CF$200,25,FALSE)</f>
        <v>0</v>
      </c>
      <c r="AA68" s="31">
        <f>VLOOKUP(A68,'Nagradna igra-posiljke 2018'!$A$3:$CF$200,26,FALSE)</f>
        <v>0</v>
      </c>
      <c r="AB68" s="31">
        <f>VLOOKUP(A68,'Nagradna igra-posiljke 2018'!$A$3:$CF$200,27,FALSE)</f>
        <v>0</v>
      </c>
      <c r="AC68" s="31">
        <f>VLOOKUP(A68,'Nagradna igra-posiljke 2018'!$A$3:$CF$200,28,FALSE)</f>
        <v>0</v>
      </c>
      <c r="AD68" s="31">
        <f>VLOOKUP(A68,'Nagradna igra-posiljke 2018'!$A$3:$CF$200,29,FALSE)</f>
        <v>0</v>
      </c>
      <c r="AE68" s="31">
        <f>VLOOKUP(A68,'Nagradna igra-posiljke 2018'!$A$3:$CF$200,30,FALSE)</f>
        <v>0</v>
      </c>
      <c r="AF68" s="31">
        <f>VLOOKUP(A68,'Nagradna igra-posiljke 2018'!$A$3:$CF$200,31,FALSE)</f>
        <v>0</v>
      </c>
      <c r="AG68" s="31">
        <f>VLOOKUP($A68,'Nagradna igra-posiljke 2018'!$A$3:$CF$200,32,FALSE)</f>
        <v>0</v>
      </c>
      <c r="AH68" s="14">
        <f>VLOOKUP($A68,'Nagradna igra-posiljke 2018'!$A$3:$CF$200,33,FALSE)</f>
        <v>0</v>
      </c>
      <c r="AI68" s="14">
        <f>VLOOKUP($A68,'Nagradna igra-posiljke 2018'!$A$3:$CF$200,34,FALSE)</f>
        <v>0</v>
      </c>
      <c r="AJ68" s="14">
        <f>VLOOKUP($A68,'Nagradna igra-posiljke 2018'!$A$3:$CF$200,35,FALSE)</f>
        <v>0</v>
      </c>
      <c r="AK68" s="14">
        <f>VLOOKUP($A68,'Nagradna igra-posiljke 2018'!$A$3:$CF$200,36,FALSE)</f>
        <v>0</v>
      </c>
      <c r="AL68" s="14">
        <f>VLOOKUP($A68,'Nagradna igra-posiljke 2018'!$A$3:$CF$200,37,FALSE)</f>
        <v>0</v>
      </c>
      <c r="AM68" s="45">
        <f>VLOOKUP($A68,'Nagradna igra-posiljke 2018'!$A$3:$CF$200,38,FALSE)</f>
        <v>0</v>
      </c>
      <c r="AN68" s="45">
        <f>VLOOKUP($A68,'Nagradna igra-posiljke 2018'!$A$3:$CF$200,39,FALSE)</f>
        <v>0</v>
      </c>
      <c r="AO68" s="14">
        <f>VLOOKUP($A68,'Nagradna igra-posiljke 2018'!$A$3:$CF$200,40,FALSE)</f>
        <v>0</v>
      </c>
      <c r="AP68" s="14">
        <f>VLOOKUP($A68,'Nagradna igra-posiljke 2018'!$A$3:$CF$200,41,FALSE)</f>
        <v>0</v>
      </c>
      <c r="AQ68" s="14">
        <f>VLOOKUP($A68,'Nagradna igra-posiljke 2018'!$A$3:$CF$200,42,FALSE)</f>
        <v>0</v>
      </c>
      <c r="AR68" s="14">
        <f>VLOOKUP($A68,'Nagradna igra-posiljke 2018'!$A$3:$CF$200,43,FALSE)</f>
        <v>0</v>
      </c>
      <c r="AS68" s="14">
        <f>VLOOKUP($A68,'Nagradna igra-posiljke 2018'!$A$3:$CF$200,44,FALSE)</f>
        <v>0</v>
      </c>
      <c r="AT68" s="14">
        <f>VLOOKUP($A68,'Nagradna igra-posiljke 2018'!$A$3:$CF$200,45,FALSE)</f>
        <v>0</v>
      </c>
      <c r="AU68" s="14">
        <f>VLOOKUP($A68,'Nagradna igra-posiljke 2018'!$A$3:$CF$200,46,FALSE)</f>
        <v>0</v>
      </c>
      <c r="AV68" s="14">
        <f>VLOOKUP($A68,'Nagradna igra-posiljke 2018'!$A$3:$CF$200,47,FALSE)</f>
        <v>0</v>
      </c>
      <c r="AW68" s="14">
        <f>VLOOKUP($A68,'Nagradna igra-posiljke 2018'!$A$3:$CF$200,48,FALSE)</f>
        <v>0</v>
      </c>
      <c r="AX68" s="14">
        <f>VLOOKUP($A68,'Nagradna igra-posiljke 2018'!$A$3:$CF$200,49,FALSE)</f>
        <v>0</v>
      </c>
      <c r="AY68" s="14">
        <f>VLOOKUP($A68,'Nagradna igra-posiljke 2018'!$A$3:$CF$200,50,FALSE)</f>
        <v>0</v>
      </c>
      <c r="AZ68" s="14">
        <f>VLOOKUP($A68,'Nagradna igra-posiljke 2018'!$A$3:$CF$200,51,FALSE)</f>
        <v>0</v>
      </c>
      <c r="BA68" s="14">
        <f>VLOOKUP($A68,'Nagradna igra-posiljke 2018'!$A$3:$CF$200,52,FALSE)</f>
        <v>0</v>
      </c>
      <c r="BB68" s="14">
        <f>VLOOKUP($A68,'Nagradna igra-posiljke 2018'!$A$3:$CF$200,53,FALSE)</f>
        <v>0</v>
      </c>
      <c r="BC68" s="14">
        <f>VLOOKUP($A68,'Nagradna igra-posiljke 2018'!$A$3:$CF$200,54,FALSE)</f>
        <v>0</v>
      </c>
      <c r="BD68" s="14">
        <f>VLOOKUP($A68,'Nagradna igra-posiljke 2018'!$A$3:$CF$200,55,FALSE)</f>
        <v>0</v>
      </c>
      <c r="BE68" s="14">
        <f>VLOOKUP($A68,'Nagradna igra-posiljke 2018'!$A$3:$CF$200,56,FALSE)</f>
        <v>0</v>
      </c>
      <c r="BF68" s="14">
        <f>VLOOKUP($A68,'Nagradna igra-posiljke 2018'!$A$3:$CF$200,57,FALSE)</f>
        <v>0</v>
      </c>
      <c r="BG68" s="14">
        <f>VLOOKUP($A68,'Nagradna igra-posiljke 2018'!$A$3:$CF$200,58,FALSE)</f>
        <v>0</v>
      </c>
      <c r="BH68" s="14">
        <f>VLOOKUP($A68,'Nagradna igra-posiljke 2018'!$A$3:$CF$200,59,FALSE)</f>
        <v>0</v>
      </c>
      <c r="BI68" s="14">
        <f>VLOOKUP($A68,'Nagradna igra-posiljke 2018'!$A$3:$CF$200,60,FALSE)</f>
        <v>0</v>
      </c>
      <c r="BJ68" s="14">
        <f>VLOOKUP($A68,'Nagradna igra-posiljke 2018'!$A$3:$CF$200,61,FALSE)</f>
        <v>0</v>
      </c>
      <c r="BK68" s="14">
        <f>VLOOKUP($A68,'Nagradna igra-posiljke 2018'!$A$3:$CF$200,62,FALSE)</f>
        <v>0</v>
      </c>
      <c r="BL68" s="14">
        <f>VLOOKUP($A68,'Nagradna igra-posiljke 2018'!$A$3:$CF$200,63,FALSE)</f>
        <v>0</v>
      </c>
      <c r="BM68" s="14">
        <f>VLOOKUP($A68,'Nagradna igra-posiljke 2018'!$A$3:$CF$200,64,FALSE)</f>
        <v>0</v>
      </c>
      <c r="BN68" s="14">
        <f>VLOOKUP($A68,'Nagradna igra-posiljke 2018'!$A$3:$CF$200,65,FALSE)</f>
        <v>0</v>
      </c>
      <c r="BO68" s="14">
        <f>VLOOKUP($A68,'Nagradna igra-posiljke 2018'!$A$3:$CF$200,66,FALSE)</f>
        <v>0</v>
      </c>
      <c r="BP68" s="14">
        <f>VLOOKUP($A68,'Nagradna igra-posiljke 2018'!$A$3:$CF$200,67,FALSE)</f>
        <v>0</v>
      </c>
      <c r="BQ68" s="14">
        <f>VLOOKUP($A68,'Nagradna igra-posiljke 2018'!$A$3:$CF$200,68,FALSE)</f>
        <v>0</v>
      </c>
      <c r="BR68" s="14">
        <f>VLOOKUP($A68,'Nagradna igra-posiljke 2018'!$A$3:$CF$200,69,FALSE)</f>
        <v>0</v>
      </c>
      <c r="BS68" s="14">
        <f>VLOOKUP($A68,'Nagradna igra-posiljke 2018'!$A$3:$CF$200,70,FALSE)</f>
        <v>0</v>
      </c>
      <c r="BT68" s="14">
        <f>VLOOKUP($A68,'Nagradna igra-posiljke 2018'!$A$3:$CF$200,71,FALSE)</f>
        <v>0</v>
      </c>
      <c r="BU68" s="14">
        <f>VLOOKUP($A68,'Nagradna igra-posiljke 2018'!$A$3:$CF$200,72,FALSE)</f>
        <v>0</v>
      </c>
      <c r="BV68" s="14">
        <f>VLOOKUP($A68,'Nagradna igra-posiljke 2018'!$A$3:$CF$200,73,FALSE)</f>
        <v>0</v>
      </c>
      <c r="BW68" s="14">
        <f>VLOOKUP($A68,'Nagradna igra-posiljke 2018'!$A$3:$CF$200,74,FALSE)</f>
        <v>0</v>
      </c>
      <c r="BX68" s="14">
        <f>VLOOKUP($A68,'Nagradna igra-posiljke 2018'!$A$3:$CF$200,75,FALSE)</f>
        <v>0</v>
      </c>
      <c r="BY68" s="14">
        <f>VLOOKUP($A68,'Nagradna igra-posiljke 2018'!$A$3:$CF$200,76,FALSE)</f>
        <v>0</v>
      </c>
      <c r="BZ68" s="14">
        <f>VLOOKUP($A68,'Nagradna igra-posiljke 2018'!$A$3:$CF$200,77,FALSE)</f>
        <v>0</v>
      </c>
      <c r="CA68" s="14">
        <f>VLOOKUP($A68,'Nagradna igra-posiljke 2018'!$A$3:$CF$200,78,FALSE)</f>
        <v>0</v>
      </c>
      <c r="CB68" s="14">
        <f>VLOOKUP($A68,'Nagradna igra-posiljke 2018'!$A$3:$CF$200,79,FALSE)</f>
        <v>0</v>
      </c>
      <c r="CC68" s="14">
        <f>VLOOKUP($A68,'Nagradna igra-posiljke 2018'!$A$3:$CF$200,80,FALSE)</f>
        <v>0</v>
      </c>
      <c r="CD68" s="14">
        <f>VLOOKUP($A68,'Nagradna igra-posiljke 2018'!$A$3:$CF$200,81,FALSE)</f>
        <v>0</v>
      </c>
      <c r="CE68" s="14">
        <f>VLOOKUP($A68,'Nagradna igra-posiljke 2018'!$A$3:$CF$200,82,FALSE)</f>
        <v>0</v>
      </c>
      <c r="CF68" s="14">
        <f>VLOOKUP($A68,'Nagradna igra-posiljke 2018'!$A$3:$CF$200,83,FALSE)</f>
        <v>0</v>
      </c>
      <c r="CG68" s="14">
        <f>VLOOKUP($A68,'Nagradna igra-posiljke 2018'!$A$3:$CF$200,84,FALSE)</f>
        <v>0</v>
      </c>
    </row>
    <row r="69" spans="1:85" ht="15">
      <c r="E69" s="66"/>
      <c r="F69" s="66"/>
      <c r="G69" s="66"/>
      <c r="H69" s="66"/>
      <c r="I69" s="66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99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</row>
    <row r="70" spans="1:85">
      <c r="E70" s="66"/>
      <c r="F70" s="66"/>
      <c r="G70" s="66"/>
      <c r="H70" s="66"/>
      <c r="I70" s="66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</row>
    <row r="71" spans="1:85" s="8" customFormat="1" ht="16.5" customHeight="1">
      <c r="A71" s="55">
        <v>99999</v>
      </c>
      <c r="B71" s="14" t="s">
        <v>130</v>
      </c>
      <c r="C71" s="14"/>
      <c r="D71" s="56"/>
      <c r="E71" s="14"/>
      <c r="F71" s="14"/>
      <c r="G71" s="14"/>
      <c r="H71" s="14"/>
      <c r="I71" s="14"/>
      <c r="J71" s="43">
        <f>10*K71</f>
        <v>0</v>
      </c>
      <c r="K71" s="43">
        <f>+SUM(L71:CG71)</f>
        <v>0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14"/>
      <c r="AG71" s="14"/>
      <c r="AH71" s="14"/>
      <c r="AI71" s="14"/>
      <c r="AJ71" s="14"/>
      <c r="AK71" s="14"/>
      <c r="AL71" s="14"/>
      <c r="AM71" s="45"/>
      <c r="AN71" s="45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</row>
    <row r="72" spans="1:85">
      <c r="E72" s="156"/>
      <c r="F72" s="156"/>
      <c r="G72" s="156"/>
      <c r="H72" s="156"/>
      <c r="I72" s="156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</row>
    <row r="73" spans="1:85">
      <c r="B73" s="9" t="s">
        <v>347</v>
      </c>
      <c r="E73" s="156"/>
      <c r="F73" s="156"/>
      <c r="G73" s="156"/>
      <c r="H73" s="156"/>
      <c r="I73" s="1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</row>
    <row r="74" spans="1:85">
      <c r="E74" s="156"/>
      <c r="F74" s="156"/>
      <c r="G74" s="156"/>
      <c r="H74" s="156"/>
      <c r="I74" s="156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</row>
    <row r="75" spans="1:85">
      <c r="E75" s="156"/>
      <c r="F75" s="156"/>
      <c r="G75" s="156"/>
      <c r="H75" s="156"/>
      <c r="I75" s="156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</row>
    <row r="76" spans="1:85">
      <c r="E76" s="156"/>
      <c r="F76" s="156"/>
      <c r="G76" s="156"/>
      <c r="H76" s="156"/>
      <c r="I76" s="156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</row>
    <row r="77" spans="1:85">
      <c r="E77" s="156"/>
      <c r="F77" s="156"/>
      <c r="G77" s="156"/>
      <c r="H77" s="156"/>
      <c r="I77" s="156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</row>
    <row r="78" spans="1:85">
      <c r="E78" s="156"/>
      <c r="F78" s="156"/>
      <c r="G78" s="156"/>
      <c r="H78" s="156"/>
      <c r="I78" s="156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</row>
    <row r="79" spans="1:85">
      <c r="E79" s="156"/>
      <c r="F79" s="156"/>
      <c r="G79" s="156"/>
      <c r="H79" s="156"/>
      <c r="I79" s="156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</row>
    <row r="80" spans="1:85">
      <c r="E80" s="156"/>
      <c r="F80" s="156"/>
      <c r="G80" s="156"/>
      <c r="H80" s="156"/>
      <c r="I80" s="156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</row>
    <row r="81" spans="5:63">
      <c r="E81" s="156"/>
      <c r="F81" s="156"/>
      <c r="G81" s="156"/>
      <c r="H81" s="156"/>
      <c r="I81" s="15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</row>
    <row r="82" spans="5:63">
      <c r="E82" s="156"/>
      <c r="F82" s="156"/>
      <c r="G82" s="156"/>
      <c r="H82" s="156"/>
      <c r="I82" s="156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spans="5:63">
      <c r="E83" s="156"/>
      <c r="F83" s="156"/>
      <c r="G83" s="156"/>
      <c r="H83" s="156"/>
      <c r="I83" s="156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</row>
    <row r="84" spans="5:63">
      <c r="E84" s="156"/>
      <c r="F84" s="156"/>
      <c r="G84" s="156"/>
      <c r="H84" s="156"/>
      <c r="I84" s="156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</row>
    <row r="85" spans="5:63">
      <c r="E85" s="156"/>
      <c r="F85" s="156"/>
      <c r="G85" s="156"/>
      <c r="H85" s="156"/>
      <c r="I85" s="156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</row>
    <row r="86" spans="5:63">
      <c r="E86" s="156"/>
      <c r="F86" s="156"/>
      <c r="G86" s="156"/>
      <c r="H86" s="156"/>
      <c r="I86" s="156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</row>
    <row r="87" spans="5:63">
      <c r="E87" s="156"/>
      <c r="F87" s="156"/>
      <c r="G87" s="156"/>
      <c r="H87" s="156"/>
      <c r="I87" s="156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</row>
    <row r="88" spans="5:63">
      <c r="E88" s="156"/>
      <c r="F88" s="156"/>
      <c r="G88" s="156"/>
      <c r="H88" s="156"/>
      <c r="I88" s="156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</row>
    <row r="89" spans="5:63">
      <c r="E89" s="156"/>
      <c r="F89" s="156"/>
      <c r="G89" s="156"/>
      <c r="H89" s="156"/>
      <c r="I89" s="156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</row>
    <row r="90" spans="5:63">
      <c r="E90" s="156"/>
      <c r="F90" s="156"/>
      <c r="G90" s="156"/>
      <c r="H90" s="156"/>
      <c r="I90" s="156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</row>
    <row r="91" spans="5:63">
      <c r="E91" s="156"/>
      <c r="F91" s="156"/>
      <c r="G91" s="156"/>
      <c r="H91" s="156"/>
      <c r="I91" s="156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</row>
    <row r="92" spans="5:63">
      <c r="E92" s="156"/>
      <c r="F92" s="156"/>
      <c r="G92" s="156"/>
      <c r="H92" s="156"/>
      <c r="I92" s="15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</row>
    <row r="93" spans="5:63">
      <c r="E93" s="156"/>
      <c r="F93" s="156"/>
      <c r="G93" s="156"/>
      <c r="H93" s="156"/>
      <c r="I93" s="156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</row>
    <row r="94" spans="5:63">
      <c r="E94" s="156"/>
      <c r="F94" s="156"/>
      <c r="G94" s="156"/>
      <c r="H94" s="156"/>
      <c r="I94" s="156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</row>
    <row r="95" spans="5:63">
      <c r="E95" s="156"/>
      <c r="F95" s="156"/>
      <c r="G95" s="156"/>
      <c r="H95" s="156"/>
      <c r="I95" s="156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</row>
    <row r="96" spans="5:63">
      <c r="E96" s="156"/>
      <c r="F96" s="156"/>
      <c r="G96" s="156"/>
      <c r="H96" s="156"/>
      <c r="I96" s="156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</row>
    <row r="97" spans="5:63">
      <c r="E97" s="156"/>
      <c r="F97" s="156"/>
      <c r="G97" s="156"/>
      <c r="H97" s="156"/>
      <c r="I97" s="156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</row>
    <row r="98" spans="5:63">
      <c r="E98" s="156"/>
      <c r="F98" s="156"/>
      <c r="G98" s="156"/>
      <c r="H98" s="156"/>
      <c r="I98" s="156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</row>
    <row r="99" spans="5:63">
      <c r="E99" s="156"/>
      <c r="F99" s="156"/>
      <c r="G99" s="156"/>
      <c r="H99" s="156"/>
      <c r="I99" s="156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</row>
    <row r="100" spans="5:63">
      <c r="E100" s="156"/>
      <c r="F100" s="156"/>
      <c r="G100" s="156"/>
      <c r="H100" s="156"/>
      <c r="I100" s="156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</row>
    <row r="101" spans="5:63">
      <c r="E101" s="156"/>
      <c r="F101" s="156"/>
      <c r="G101" s="156"/>
      <c r="H101" s="156"/>
      <c r="I101" s="156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</row>
    <row r="102" spans="5:63">
      <c r="E102" s="156"/>
      <c r="F102" s="156"/>
      <c r="G102" s="156"/>
      <c r="H102" s="156"/>
      <c r="I102" s="156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</row>
    <row r="103" spans="5:63">
      <c r="E103" s="156"/>
      <c r="F103" s="156"/>
      <c r="G103" s="156"/>
      <c r="H103" s="156"/>
      <c r="I103" s="156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</row>
    <row r="104" spans="5:63">
      <c r="E104" s="156"/>
      <c r="F104" s="156"/>
      <c r="G104" s="156"/>
      <c r="H104" s="156"/>
      <c r="I104" s="156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</row>
    <row r="105" spans="5:63">
      <c r="E105" s="156"/>
      <c r="F105" s="156"/>
      <c r="G105" s="156"/>
      <c r="H105" s="156"/>
      <c r="I105" s="156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</row>
    <row r="106" spans="5:63">
      <c r="E106" s="156"/>
      <c r="F106" s="156"/>
      <c r="G106" s="156"/>
      <c r="H106" s="156"/>
      <c r="I106" s="156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</row>
    <row r="107" spans="5:63">
      <c r="E107" s="156"/>
      <c r="F107" s="156"/>
      <c r="G107" s="156"/>
      <c r="H107" s="156"/>
      <c r="I107" s="156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</row>
    <row r="108" spans="5:63">
      <c r="E108" s="156"/>
      <c r="F108" s="156"/>
      <c r="G108" s="156"/>
      <c r="H108" s="156"/>
      <c r="I108" s="156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</row>
    <row r="109" spans="5:63">
      <c r="E109" s="156"/>
      <c r="F109" s="156"/>
      <c r="G109" s="156"/>
      <c r="H109" s="156"/>
      <c r="I109" s="156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</row>
    <row r="110" spans="5:63">
      <c r="E110" s="156"/>
      <c r="F110" s="156"/>
      <c r="G110" s="156"/>
      <c r="H110" s="156"/>
      <c r="I110" s="156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</row>
    <row r="111" spans="5:63">
      <c r="E111" s="156"/>
      <c r="F111" s="156"/>
      <c r="G111" s="156"/>
      <c r="H111" s="156"/>
      <c r="I111" s="156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</row>
    <row r="112" spans="5:63">
      <c r="E112" s="156"/>
      <c r="F112" s="156"/>
      <c r="G112" s="156"/>
      <c r="H112" s="156"/>
      <c r="I112" s="156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</row>
    <row r="113" spans="5:63">
      <c r="E113" s="156"/>
      <c r="F113" s="156"/>
      <c r="G113" s="156"/>
      <c r="H113" s="156"/>
      <c r="I113" s="156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</row>
    <row r="114" spans="5:63">
      <c r="E114" s="156"/>
      <c r="F114" s="156"/>
      <c r="G114" s="156"/>
      <c r="H114" s="156"/>
      <c r="I114" s="156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</row>
    <row r="115" spans="5:63">
      <c r="E115" s="156"/>
      <c r="F115" s="156"/>
      <c r="G115" s="156"/>
      <c r="H115" s="156"/>
      <c r="I115" s="156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</row>
    <row r="116" spans="5:63">
      <c r="E116" s="156"/>
      <c r="F116" s="156"/>
      <c r="G116" s="156"/>
      <c r="H116" s="156"/>
      <c r="I116" s="156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</row>
    <row r="117" spans="5:63">
      <c r="E117" s="156"/>
      <c r="F117" s="156"/>
      <c r="G117" s="156"/>
      <c r="H117" s="156"/>
      <c r="I117" s="156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</row>
    <row r="118" spans="5:63">
      <c r="E118" s="156"/>
      <c r="F118" s="156"/>
      <c r="G118" s="156"/>
      <c r="H118" s="156"/>
      <c r="I118" s="156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</row>
    <row r="119" spans="5:63">
      <c r="E119" s="156"/>
      <c r="F119" s="156"/>
      <c r="G119" s="156"/>
      <c r="H119" s="156"/>
      <c r="I119" s="156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</row>
    <row r="120" spans="5:63">
      <c r="E120" s="156"/>
      <c r="F120" s="156"/>
      <c r="G120" s="156"/>
      <c r="H120" s="156"/>
      <c r="I120" s="156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</row>
    <row r="121" spans="5:63">
      <c r="E121" s="156"/>
      <c r="F121" s="156"/>
      <c r="G121" s="156"/>
      <c r="H121" s="156"/>
      <c r="I121" s="156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</row>
    <row r="122" spans="5:63">
      <c r="E122" s="156"/>
      <c r="F122" s="156"/>
      <c r="G122" s="156"/>
      <c r="H122" s="156"/>
      <c r="I122" s="156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</row>
    <row r="123" spans="5:63">
      <c r="E123" s="156"/>
      <c r="F123" s="156"/>
      <c r="G123" s="156"/>
      <c r="H123" s="156"/>
      <c r="I123" s="156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</row>
    <row r="124" spans="5:63">
      <c r="E124" s="156"/>
      <c r="F124" s="156"/>
      <c r="G124" s="156"/>
      <c r="H124" s="156"/>
      <c r="I124" s="156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</row>
    <row r="125" spans="5:63">
      <c r="E125" s="156"/>
      <c r="F125" s="156"/>
      <c r="G125" s="156"/>
      <c r="H125" s="156"/>
      <c r="I125" s="156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</row>
    <row r="126" spans="5:63">
      <c r="E126" s="156"/>
      <c r="F126" s="156"/>
      <c r="G126" s="156"/>
      <c r="H126" s="156"/>
      <c r="I126" s="156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</row>
    <row r="127" spans="5:63">
      <c r="E127" s="156"/>
      <c r="F127" s="156"/>
      <c r="G127" s="156"/>
      <c r="H127" s="156"/>
      <c r="I127" s="156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</row>
    <row r="128" spans="5:63">
      <c r="E128" s="156"/>
      <c r="F128" s="156"/>
      <c r="G128" s="156"/>
      <c r="H128" s="156"/>
      <c r="I128" s="156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</row>
    <row r="129" spans="5:63">
      <c r="E129" s="156"/>
      <c r="F129" s="156"/>
      <c r="G129" s="156"/>
      <c r="H129" s="156"/>
      <c r="I129" s="156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</row>
    <row r="130" spans="5:63">
      <c r="E130" s="156"/>
      <c r="F130" s="156"/>
      <c r="G130" s="156"/>
      <c r="H130" s="156"/>
      <c r="I130" s="156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</row>
    <row r="131" spans="5:63">
      <c r="E131" s="156"/>
      <c r="F131" s="156"/>
      <c r="G131" s="156"/>
      <c r="H131" s="156"/>
      <c r="I131" s="156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</row>
    <row r="132" spans="5:63">
      <c r="E132" s="156"/>
      <c r="F132" s="156"/>
      <c r="G132" s="156"/>
      <c r="H132" s="156"/>
      <c r="I132" s="156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</row>
    <row r="133" spans="5:63">
      <c r="E133" s="156"/>
      <c r="F133" s="156"/>
      <c r="G133" s="156"/>
      <c r="H133" s="156"/>
      <c r="I133" s="156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</row>
    <row r="134" spans="5:63">
      <c r="E134" s="156"/>
      <c r="F134" s="156"/>
      <c r="G134" s="156"/>
      <c r="H134" s="156"/>
      <c r="I134" s="156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</row>
    <row r="135" spans="5:63">
      <c r="E135" s="156"/>
      <c r="F135" s="156"/>
      <c r="G135" s="156"/>
      <c r="H135" s="156"/>
      <c r="I135" s="156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</row>
    <row r="136" spans="5:63">
      <c r="E136" s="156"/>
      <c r="F136" s="156"/>
      <c r="G136" s="156"/>
      <c r="H136" s="156"/>
      <c r="I136" s="156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</row>
    <row r="137" spans="5:63">
      <c r="E137" s="156"/>
      <c r="F137" s="156"/>
      <c r="G137" s="156"/>
      <c r="H137" s="156"/>
      <c r="I137" s="156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</row>
    <row r="138" spans="5:63">
      <c r="E138" s="156"/>
      <c r="F138" s="156"/>
      <c r="G138" s="156"/>
      <c r="H138" s="156"/>
      <c r="I138" s="156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</row>
    <row r="139" spans="5:63">
      <c r="E139" s="156"/>
      <c r="F139" s="156"/>
      <c r="G139" s="156"/>
      <c r="H139" s="156"/>
      <c r="I139" s="156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</row>
    <row r="140" spans="5:63">
      <c r="E140" s="156"/>
      <c r="F140" s="156"/>
      <c r="G140" s="156"/>
      <c r="H140" s="156"/>
      <c r="I140" s="156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</row>
    <row r="141" spans="5:63">
      <c r="E141" s="156"/>
      <c r="F141" s="156"/>
      <c r="G141" s="156"/>
      <c r="H141" s="156"/>
      <c r="I141" s="156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</row>
    <row r="142" spans="5:63">
      <c r="E142" s="156"/>
      <c r="F142" s="156"/>
      <c r="G142" s="156"/>
      <c r="H142" s="156"/>
      <c r="I142" s="156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</row>
    <row r="143" spans="5:63">
      <c r="E143" s="156"/>
      <c r="F143" s="156"/>
      <c r="G143" s="156"/>
      <c r="H143" s="156"/>
      <c r="I143" s="156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</row>
    <row r="144" spans="5:63">
      <c r="E144" s="156"/>
      <c r="F144" s="156"/>
      <c r="G144" s="156"/>
      <c r="H144" s="156"/>
      <c r="I144" s="156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</row>
    <row r="145" spans="5:63">
      <c r="E145" s="156"/>
      <c r="F145" s="156"/>
      <c r="G145" s="156"/>
      <c r="H145" s="156"/>
      <c r="I145" s="156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</row>
    <row r="146" spans="5:63">
      <c r="E146" s="156"/>
      <c r="F146" s="156"/>
      <c r="G146" s="156"/>
      <c r="H146" s="156"/>
      <c r="I146" s="156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</row>
    <row r="147" spans="5:63">
      <c r="E147" s="156"/>
      <c r="F147" s="156"/>
      <c r="G147" s="156"/>
      <c r="H147" s="156"/>
      <c r="I147" s="156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</row>
    <row r="148" spans="5:63">
      <c r="E148" s="156"/>
      <c r="F148" s="156"/>
      <c r="G148" s="156"/>
      <c r="H148" s="156"/>
      <c r="I148" s="156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</row>
    <row r="149" spans="5:63">
      <c r="E149" s="156"/>
      <c r="F149" s="156"/>
      <c r="G149" s="156"/>
      <c r="H149" s="156"/>
      <c r="I149" s="156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</row>
    <row r="150" spans="5:63">
      <c r="E150" s="156"/>
      <c r="F150" s="156"/>
      <c r="G150" s="156"/>
      <c r="H150" s="156"/>
      <c r="I150" s="156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</row>
    <row r="151" spans="5:63">
      <c r="E151" s="156"/>
      <c r="F151" s="156"/>
      <c r="G151" s="156"/>
      <c r="H151" s="156"/>
      <c r="I151" s="156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</row>
    <row r="152" spans="5:63">
      <c r="E152" s="156"/>
      <c r="F152" s="156"/>
      <c r="G152" s="156"/>
      <c r="H152" s="156"/>
      <c r="I152" s="156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</row>
    <row r="153" spans="5:63">
      <c r="E153" s="156"/>
      <c r="F153" s="156"/>
      <c r="G153" s="156"/>
      <c r="H153" s="156"/>
      <c r="I153" s="156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</row>
    <row r="154" spans="5:63">
      <c r="E154" s="156"/>
      <c r="F154" s="156"/>
      <c r="G154" s="156"/>
      <c r="H154" s="156"/>
      <c r="I154" s="156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</row>
    <row r="155" spans="5:63">
      <c r="E155" s="156"/>
      <c r="F155" s="156"/>
      <c r="G155" s="156"/>
      <c r="H155" s="156"/>
      <c r="I155" s="156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</row>
    <row r="156" spans="5:63">
      <c r="E156" s="156"/>
      <c r="F156" s="156"/>
      <c r="G156" s="156"/>
      <c r="H156" s="156"/>
      <c r="I156" s="156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</row>
    <row r="157" spans="5:63">
      <c r="E157" s="156"/>
      <c r="F157" s="156"/>
      <c r="G157" s="156"/>
      <c r="H157" s="156"/>
      <c r="I157" s="156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</row>
    <row r="158" spans="5:63">
      <c r="E158" s="156"/>
      <c r="F158" s="156"/>
      <c r="G158" s="156"/>
      <c r="H158" s="156"/>
      <c r="I158" s="156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</row>
    <row r="159" spans="5:63">
      <c r="E159" s="156"/>
      <c r="F159" s="156"/>
      <c r="G159" s="156"/>
      <c r="H159" s="156"/>
      <c r="I159" s="156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</row>
    <row r="160" spans="5:63">
      <c r="E160" s="156"/>
      <c r="F160" s="156"/>
      <c r="G160" s="156"/>
      <c r="H160" s="156"/>
      <c r="I160" s="156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</row>
    <row r="161" spans="5:63">
      <c r="E161" s="156"/>
      <c r="F161" s="156"/>
      <c r="G161" s="156"/>
      <c r="H161" s="156"/>
      <c r="I161" s="156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</row>
    <row r="162" spans="5:63">
      <c r="E162" s="156"/>
      <c r="F162" s="156"/>
      <c r="G162" s="156"/>
      <c r="H162" s="156"/>
      <c r="I162" s="156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</row>
    <row r="163" spans="5:63">
      <c r="E163" s="156"/>
      <c r="F163" s="156"/>
      <c r="G163" s="156"/>
      <c r="H163" s="156"/>
      <c r="I163" s="156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</row>
    <row r="164" spans="5:63">
      <c r="E164" s="156"/>
      <c r="F164" s="156"/>
      <c r="G164" s="156"/>
      <c r="H164" s="156"/>
      <c r="I164" s="156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</row>
    <row r="165" spans="5:63">
      <c r="E165" s="156"/>
      <c r="F165" s="156"/>
      <c r="G165" s="156"/>
      <c r="H165" s="156"/>
      <c r="I165" s="156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</row>
    <row r="166" spans="5:63">
      <c r="E166" s="156"/>
      <c r="F166" s="156"/>
      <c r="G166" s="156"/>
      <c r="H166" s="156"/>
      <c r="I166" s="156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</row>
    <row r="167" spans="5:63">
      <c r="E167" s="156"/>
      <c r="F167" s="156"/>
      <c r="G167" s="156"/>
      <c r="H167" s="156"/>
      <c r="I167" s="156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</row>
    <row r="168" spans="5:63">
      <c r="E168" s="156"/>
      <c r="F168" s="156"/>
      <c r="G168" s="156"/>
      <c r="H168" s="156"/>
      <c r="I168" s="156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</row>
    <row r="169" spans="5:63">
      <c r="E169" s="156"/>
      <c r="F169" s="156"/>
      <c r="G169" s="156"/>
      <c r="H169" s="156"/>
      <c r="I169" s="156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</row>
    <row r="170" spans="5:63">
      <c r="E170" s="156"/>
      <c r="F170" s="156"/>
      <c r="G170" s="156"/>
      <c r="H170" s="156"/>
      <c r="I170" s="156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</row>
    <row r="171" spans="5:63">
      <c r="E171" s="156"/>
      <c r="F171" s="156"/>
      <c r="G171" s="156"/>
      <c r="H171" s="156"/>
      <c r="I171" s="156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</row>
    <row r="172" spans="5:63">
      <c r="E172" s="156"/>
      <c r="F172" s="156"/>
      <c r="G172" s="156"/>
      <c r="H172" s="156"/>
      <c r="I172" s="156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</row>
    <row r="173" spans="5:63">
      <c r="E173" s="156"/>
      <c r="F173" s="156"/>
      <c r="G173" s="156"/>
      <c r="H173" s="156"/>
      <c r="I173" s="156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</row>
    <row r="174" spans="5:63">
      <c r="BD174"/>
      <c r="BE174"/>
      <c r="BF174"/>
      <c r="BG174"/>
      <c r="BH174"/>
      <c r="BI174"/>
      <c r="BJ174"/>
      <c r="BK174"/>
    </row>
    <row r="175" spans="5:63">
      <c r="BD175"/>
      <c r="BE175"/>
      <c r="BF175"/>
      <c r="BG175"/>
      <c r="BH175"/>
      <c r="BI175"/>
      <c r="BJ175"/>
      <c r="BK175"/>
    </row>
    <row r="176" spans="5:63">
      <c r="BD176"/>
      <c r="BE176"/>
      <c r="BF176"/>
      <c r="BG176"/>
      <c r="BH176"/>
      <c r="BI176"/>
      <c r="BJ176"/>
      <c r="BK176"/>
    </row>
    <row r="177" spans="56:63">
      <c r="BD177"/>
      <c r="BE177"/>
      <c r="BF177"/>
      <c r="BG177"/>
      <c r="BH177"/>
      <c r="BI177"/>
      <c r="BJ177"/>
      <c r="BK177"/>
    </row>
    <row r="178" spans="56:63">
      <c r="BD178"/>
      <c r="BE178"/>
      <c r="BF178"/>
      <c r="BG178"/>
      <c r="BH178"/>
      <c r="BI178"/>
      <c r="BJ178"/>
      <c r="BK178"/>
    </row>
    <row r="179" spans="56:63">
      <c r="BD179"/>
      <c r="BE179"/>
      <c r="BF179"/>
      <c r="BG179"/>
      <c r="BH179"/>
      <c r="BI179"/>
      <c r="BJ179"/>
      <c r="BK179"/>
    </row>
    <row r="180" spans="56:63">
      <c r="BD180"/>
      <c r="BE180"/>
      <c r="BF180"/>
      <c r="BG180"/>
      <c r="BH180"/>
      <c r="BI180"/>
      <c r="BJ180"/>
      <c r="BK180"/>
    </row>
    <row r="181" spans="56:63">
      <c r="BD181"/>
      <c r="BE181"/>
      <c r="BF181"/>
      <c r="BG181"/>
      <c r="BH181"/>
      <c r="BI181"/>
      <c r="BJ181"/>
      <c r="BK181"/>
    </row>
    <row r="182" spans="56:63">
      <c r="BD182"/>
      <c r="BE182"/>
      <c r="BF182"/>
      <c r="BG182"/>
      <c r="BH182"/>
      <c r="BI182"/>
      <c r="BJ182"/>
      <c r="BK182"/>
    </row>
    <row r="183" spans="56:63">
      <c r="BD183"/>
      <c r="BE183"/>
      <c r="BF183"/>
      <c r="BG183"/>
      <c r="BH183"/>
      <c r="BI183"/>
      <c r="BJ183"/>
      <c r="BK183"/>
    </row>
    <row r="184" spans="56:63">
      <c r="BD184"/>
      <c r="BE184"/>
      <c r="BF184"/>
      <c r="BG184"/>
      <c r="BH184"/>
      <c r="BI184"/>
      <c r="BJ184"/>
      <c r="BK184"/>
    </row>
    <row r="185" spans="56:63">
      <c r="BD185"/>
      <c r="BE185"/>
      <c r="BF185"/>
      <c r="BG185"/>
      <c r="BH185"/>
      <c r="BI185"/>
      <c r="BJ185"/>
      <c r="BK185"/>
    </row>
    <row r="186" spans="56:63">
      <c r="BD186"/>
      <c r="BE186"/>
      <c r="BF186"/>
      <c r="BG186"/>
      <c r="BH186"/>
      <c r="BI186"/>
      <c r="BJ186"/>
      <c r="BK186"/>
    </row>
    <row r="187" spans="56:63">
      <c r="BD187"/>
      <c r="BE187"/>
      <c r="BF187"/>
      <c r="BG187"/>
      <c r="BH187"/>
      <c r="BI187"/>
      <c r="BJ187"/>
      <c r="BK187"/>
    </row>
    <row r="188" spans="56:63">
      <c r="BD188"/>
      <c r="BE188"/>
      <c r="BF188"/>
      <c r="BG188"/>
      <c r="BH188"/>
      <c r="BI188"/>
      <c r="BJ188"/>
      <c r="BK188"/>
    </row>
    <row r="189" spans="56:63">
      <c r="BD189"/>
      <c r="BE189"/>
      <c r="BF189"/>
      <c r="BG189"/>
      <c r="BH189"/>
      <c r="BI189"/>
      <c r="BJ189"/>
      <c r="BK189"/>
    </row>
    <row r="190" spans="56:63">
      <c r="BD190"/>
      <c r="BE190"/>
      <c r="BF190"/>
      <c r="BG190"/>
      <c r="BH190"/>
      <c r="BI190"/>
      <c r="BJ190"/>
      <c r="BK190"/>
    </row>
    <row r="191" spans="56:63">
      <c r="BD191"/>
      <c r="BE191"/>
      <c r="BF191"/>
      <c r="BG191"/>
      <c r="BH191"/>
      <c r="BI191"/>
      <c r="BJ191"/>
      <c r="BK191"/>
    </row>
    <row r="192" spans="56:63">
      <c r="BD192"/>
      <c r="BE192"/>
      <c r="BF192"/>
      <c r="BG192"/>
      <c r="BH192"/>
      <c r="BI192"/>
      <c r="BJ192"/>
      <c r="BK192"/>
    </row>
    <row r="193" spans="56:63">
      <c r="BD193"/>
      <c r="BE193"/>
      <c r="BF193"/>
      <c r="BG193"/>
      <c r="BH193"/>
      <c r="BI193"/>
      <c r="BJ193"/>
      <c r="BK193"/>
    </row>
    <row r="194" spans="56:63">
      <c r="BD194"/>
      <c r="BE194"/>
      <c r="BF194"/>
      <c r="BG194"/>
      <c r="BH194"/>
      <c r="BI194"/>
      <c r="BJ194"/>
      <c r="BK194"/>
    </row>
    <row r="195" spans="56:63">
      <c r="BD195"/>
      <c r="BE195"/>
      <c r="BF195"/>
      <c r="BG195"/>
      <c r="BH195"/>
      <c r="BI195"/>
      <c r="BJ195"/>
      <c r="BK195"/>
    </row>
    <row r="196" spans="56:63">
      <c r="BD196"/>
      <c r="BE196"/>
      <c r="BF196"/>
      <c r="BG196"/>
      <c r="BH196"/>
      <c r="BI196"/>
      <c r="BJ196"/>
      <c r="BK196"/>
    </row>
    <row r="197" spans="56:63">
      <c r="BD197"/>
      <c r="BE197"/>
      <c r="BF197"/>
      <c r="BG197"/>
      <c r="BH197"/>
      <c r="BI197"/>
      <c r="BJ197"/>
      <c r="BK197"/>
    </row>
    <row r="198" spans="56:63">
      <c r="BD198"/>
      <c r="BE198"/>
      <c r="BF198"/>
      <c r="BG198"/>
      <c r="BH198"/>
      <c r="BI198"/>
      <c r="BJ198"/>
      <c r="BK198"/>
    </row>
    <row r="199" spans="56:63">
      <c r="BD199"/>
      <c r="BE199"/>
      <c r="BF199"/>
      <c r="BG199"/>
      <c r="BH199"/>
      <c r="BI199"/>
      <c r="BJ199"/>
      <c r="BK199"/>
    </row>
    <row r="200" spans="56:63">
      <c r="BD200"/>
      <c r="BE200"/>
      <c r="BF200"/>
      <c r="BG200"/>
      <c r="BH200"/>
      <c r="BI200"/>
      <c r="BJ200"/>
      <c r="BK200"/>
    </row>
    <row r="201" spans="56:63">
      <c r="BD201"/>
      <c r="BE201"/>
      <c r="BF201"/>
      <c r="BG201"/>
      <c r="BH201"/>
      <c r="BI201"/>
      <c r="BJ201"/>
      <c r="BK201"/>
    </row>
    <row r="202" spans="56:63">
      <c r="BD202"/>
      <c r="BE202"/>
      <c r="BF202"/>
      <c r="BG202"/>
      <c r="BH202"/>
      <c r="BI202"/>
      <c r="BJ202"/>
      <c r="BK202"/>
    </row>
    <row r="203" spans="56:63">
      <c r="BD203"/>
      <c r="BE203"/>
      <c r="BF203"/>
      <c r="BG203"/>
      <c r="BH203"/>
      <c r="BI203"/>
      <c r="BJ203"/>
      <c r="BK203"/>
    </row>
    <row r="204" spans="56:63">
      <c r="BD204"/>
      <c r="BE204"/>
      <c r="BF204"/>
      <c r="BG204"/>
      <c r="BH204"/>
      <c r="BI204"/>
      <c r="BJ204"/>
      <c r="BK204"/>
    </row>
    <row r="205" spans="56:63">
      <c r="BD205"/>
      <c r="BE205"/>
      <c r="BF205"/>
      <c r="BG205"/>
      <c r="BH205"/>
      <c r="BI205"/>
      <c r="BJ205"/>
      <c r="BK205"/>
    </row>
    <row r="206" spans="56:63">
      <c r="BD206"/>
      <c r="BE206"/>
      <c r="BF206"/>
      <c r="BG206"/>
      <c r="BH206"/>
      <c r="BI206"/>
      <c r="BJ206"/>
      <c r="BK206"/>
    </row>
    <row r="207" spans="56:63">
      <c r="BD207"/>
      <c r="BE207"/>
      <c r="BF207"/>
      <c r="BG207"/>
      <c r="BH207"/>
      <c r="BI207"/>
      <c r="BJ207"/>
      <c r="BK207"/>
    </row>
    <row r="208" spans="56:63">
      <c r="BD208"/>
      <c r="BE208"/>
      <c r="BF208"/>
      <c r="BG208"/>
      <c r="BH208"/>
      <c r="BI208"/>
      <c r="BJ208"/>
      <c r="BK208"/>
    </row>
    <row r="209" spans="56:63">
      <c r="BD209"/>
      <c r="BE209"/>
      <c r="BF209"/>
      <c r="BG209"/>
      <c r="BH209"/>
      <c r="BI209"/>
      <c r="BJ209"/>
      <c r="BK209"/>
    </row>
    <row r="210" spans="56:63">
      <c r="BD210"/>
      <c r="BE210"/>
      <c r="BF210"/>
      <c r="BG210"/>
      <c r="BH210"/>
      <c r="BI210"/>
      <c r="BJ210"/>
      <c r="BK210"/>
    </row>
    <row r="211" spans="56:63">
      <c r="BD211"/>
      <c r="BE211"/>
      <c r="BF211"/>
      <c r="BG211"/>
      <c r="BH211"/>
      <c r="BI211"/>
      <c r="BJ211"/>
      <c r="BK211"/>
    </row>
    <row r="212" spans="56:63">
      <c r="BD212"/>
      <c r="BE212"/>
      <c r="BF212"/>
      <c r="BG212"/>
      <c r="BH212"/>
      <c r="BI212"/>
      <c r="BJ212"/>
      <c r="BK212"/>
    </row>
    <row r="213" spans="56:63">
      <c r="BD213"/>
      <c r="BE213"/>
      <c r="BF213"/>
      <c r="BG213"/>
      <c r="BH213"/>
      <c r="BI213"/>
      <c r="BJ213"/>
      <c r="BK213"/>
    </row>
    <row r="214" spans="56:63">
      <c r="BD214"/>
      <c r="BE214"/>
      <c r="BF214"/>
      <c r="BG214"/>
      <c r="BH214"/>
      <c r="BI214"/>
      <c r="BJ214"/>
      <c r="BK214"/>
    </row>
    <row r="215" spans="56:63">
      <c r="BD215"/>
      <c r="BE215"/>
      <c r="BF215"/>
      <c r="BG215"/>
      <c r="BH215"/>
      <c r="BI215"/>
      <c r="BJ215"/>
      <c r="BK215"/>
    </row>
    <row r="216" spans="56:63">
      <c r="BD216"/>
      <c r="BE216"/>
      <c r="BF216"/>
      <c r="BG216"/>
      <c r="BH216"/>
      <c r="BI216"/>
      <c r="BJ216"/>
      <c r="BK216"/>
    </row>
    <row r="217" spans="56:63">
      <c r="BD217"/>
      <c r="BE217"/>
      <c r="BF217"/>
      <c r="BG217"/>
      <c r="BH217"/>
      <c r="BI217"/>
      <c r="BJ217"/>
      <c r="BK217"/>
    </row>
    <row r="218" spans="56:63">
      <c r="BD218"/>
      <c r="BE218"/>
      <c r="BF218"/>
      <c r="BG218"/>
      <c r="BH218"/>
      <c r="BI218"/>
      <c r="BJ218"/>
      <c r="BK218"/>
    </row>
    <row r="219" spans="56:63">
      <c r="BD219"/>
      <c r="BE219"/>
      <c r="BF219"/>
      <c r="BG219"/>
      <c r="BH219"/>
      <c r="BI219"/>
      <c r="BJ219"/>
      <c r="BK219"/>
    </row>
    <row r="220" spans="56:63">
      <c r="BD220"/>
      <c r="BE220"/>
      <c r="BF220"/>
      <c r="BG220"/>
      <c r="BH220"/>
      <c r="BI220"/>
      <c r="BJ220"/>
      <c r="BK220"/>
    </row>
    <row r="221" spans="56:63">
      <c r="BD221"/>
      <c r="BE221"/>
      <c r="BF221"/>
      <c r="BG221"/>
      <c r="BH221"/>
      <c r="BI221"/>
      <c r="BJ221"/>
      <c r="BK221"/>
    </row>
    <row r="222" spans="56:63">
      <c r="BD222"/>
      <c r="BE222"/>
      <c r="BF222"/>
      <c r="BG222"/>
      <c r="BH222"/>
      <c r="BI222"/>
      <c r="BJ222"/>
      <c r="BK222"/>
    </row>
    <row r="223" spans="56:63">
      <c r="BD223"/>
      <c r="BE223"/>
      <c r="BF223"/>
      <c r="BG223"/>
      <c r="BH223"/>
      <c r="BI223"/>
      <c r="BJ223"/>
      <c r="BK223"/>
    </row>
    <row r="224" spans="56:63">
      <c r="BD224"/>
      <c r="BE224"/>
      <c r="BF224"/>
      <c r="BG224"/>
      <c r="BH224"/>
      <c r="BI224"/>
      <c r="BJ224"/>
      <c r="BK224"/>
    </row>
    <row r="225" spans="56:63">
      <c r="BD225"/>
      <c r="BE225"/>
      <c r="BF225"/>
      <c r="BG225"/>
      <c r="BH225"/>
      <c r="BI225"/>
      <c r="BJ225"/>
      <c r="BK225"/>
    </row>
    <row r="226" spans="56:63">
      <c r="BD226"/>
      <c r="BE226"/>
      <c r="BF226"/>
      <c r="BG226"/>
      <c r="BH226"/>
      <c r="BI226"/>
      <c r="BJ226"/>
      <c r="BK226"/>
    </row>
    <row r="227" spans="56:63">
      <c r="BD227"/>
      <c r="BE227"/>
      <c r="BF227"/>
      <c r="BG227"/>
      <c r="BH227"/>
      <c r="BI227"/>
      <c r="BJ227"/>
      <c r="BK227"/>
    </row>
    <row r="228" spans="56:63">
      <c r="BD228"/>
      <c r="BE228"/>
      <c r="BF228"/>
      <c r="BG228"/>
      <c r="BH228"/>
      <c r="BI228"/>
      <c r="BJ228"/>
      <c r="BK228"/>
    </row>
    <row r="229" spans="56:63">
      <c r="BD229"/>
      <c r="BE229"/>
      <c r="BF229"/>
      <c r="BG229"/>
      <c r="BH229"/>
      <c r="BI229"/>
      <c r="BJ229"/>
      <c r="BK229"/>
    </row>
    <row r="230" spans="56:63">
      <c r="BD230"/>
      <c r="BE230"/>
      <c r="BF230"/>
      <c r="BG230"/>
      <c r="BH230"/>
      <c r="BI230"/>
      <c r="BJ230"/>
      <c r="BK230"/>
    </row>
    <row r="231" spans="56:63">
      <c r="BD231"/>
      <c r="BE231"/>
      <c r="BF231"/>
      <c r="BG231"/>
      <c r="BH231"/>
      <c r="BI231"/>
      <c r="BJ231"/>
      <c r="BK231"/>
    </row>
    <row r="232" spans="56:63">
      <c r="BD232"/>
      <c r="BE232"/>
      <c r="BF232"/>
      <c r="BG232"/>
      <c r="BH232"/>
      <c r="BI232"/>
      <c r="BJ232"/>
      <c r="BK232"/>
    </row>
    <row r="233" spans="56:63">
      <c r="BD233"/>
      <c r="BE233"/>
      <c r="BF233"/>
      <c r="BG233"/>
      <c r="BH233"/>
      <c r="BI233"/>
      <c r="BJ233"/>
      <c r="BK233"/>
    </row>
    <row r="234" spans="56:63">
      <c r="BD234"/>
      <c r="BE234"/>
      <c r="BF234"/>
      <c r="BG234"/>
      <c r="BH234"/>
      <c r="BI234"/>
      <c r="BJ234"/>
      <c r="BK234"/>
    </row>
    <row r="235" spans="56:63">
      <c r="BD235"/>
      <c r="BE235"/>
      <c r="BF235"/>
      <c r="BG235"/>
      <c r="BH235"/>
      <c r="BI235"/>
      <c r="BJ235"/>
      <c r="BK235"/>
    </row>
    <row r="236" spans="56:63">
      <c r="BD236"/>
      <c r="BE236"/>
      <c r="BF236"/>
      <c r="BG236"/>
      <c r="BH236"/>
      <c r="BI236"/>
      <c r="BJ236"/>
      <c r="BK236"/>
    </row>
    <row r="237" spans="56:63">
      <c r="BD237"/>
      <c r="BE237"/>
      <c r="BF237"/>
      <c r="BG237"/>
      <c r="BH237"/>
      <c r="BI237"/>
      <c r="BJ237"/>
      <c r="BK237"/>
    </row>
    <row r="238" spans="56:63">
      <c r="BD238"/>
      <c r="BE238"/>
      <c r="BF238"/>
      <c r="BG238"/>
      <c r="BH238"/>
      <c r="BI238"/>
      <c r="BJ238"/>
      <c r="BK238"/>
    </row>
    <row r="239" spans="56:63">
      <c r="BD239"/>
      <c r="BE239"/>
      <c r="BF239"/>
      <c r="BG239"/>
      <c r="BH239"/>
      <c r="BI239"/>
      <c r="BJ239"/>
      <c r="BK239"/>
    </row>
    <row r="240" spans="56:63">
      <c r="BD240"/>
      <c r="BE240"/>
      <c r="BF240"/>
      <c r="BG240"/>
      <c r="BH240"/>
      <c r="BI240"/>
      <c r="BJ240"/>
      <c r="BK240"/>
    </row>
    <row r="241" spans="56:63">
      <c r="BD241"/>
      <c r="BE241"/>
      <c r="BF241"/>
      <c r="BG241"/>
      <c r="BH241"/>
      <c r="BI241"/>
      <c r="BJ241"/>
      <c r="BK241"/>
    </row>
    <row r="242" spans="56:63">
      <c r="BD242"/>
      <c r="BE242"/>
      <c r="BF242"/>
      <c r="BG242"/>
      <c r="BH242"/>
      <c r="BI242"/>
      <c r="BJ242"/>
      <c r="BK242"/>
    </row>
    <row r="243" spans="56:63">
      <c r="BD243"/>
      <c r="BE243"/>
      <c r="BF243"/>
      <c r="BG243"/>
      <c r="BH243"/>
      <c r="BI243"/>
      <c r="BJ243"/>
      <c r="BK243"/>
    </row>
    <row r="244" spans="56:63">
      <c r="BD244"/>
      <c r="BE244"/>
      <c r="BF244"/>
      <c r="BG244"/>
      <c r="BH244"/>
      <c r="BI244"/>
      <c r="BJ244"/>
      <c r="BK244"/>
    </row>
    <row r="245" spans="56:63">
      <c r="BD245"/>
      <c r="BE245"/>
      <c r="BF245"/>
      <c r="BG245"/>
      <c r="BH245"/>
      <c r="BI245"/>
      <c r="BJ245"/>
      <c r="BK245"/>
    </row>
    <row r="246" spans="56:63">
      <c r="BD246"/>
      <c r="BE246"/>
      <c r="BF246"/>
      <c r="BG246"/>
      <c r="BH246"/>
      <c r="BI246"/>
      <c r="BJ246"/>
      <c r="BK246"/>
    </row>
    <row r="247" spans="56:63">
      <c r="BD247"/>
      <c r="BE247"/>
      <c r="BF247"/>
      <c r="BG247"/>
      <c r="BH247"/>
      <c r="BI247"/>
      <c r="BJ247"/>
      <c r="BK247"/>
    </row>
    <row r="248" spans="56:63">
      <c r="BD248"/>
      <c r="BE248"/>
      <c r="BF248"/>
      <c r="BG248"/>
      <c r="BH248"/>
      <c r="BI248"/>
      <c r="BJ248"/>
      <c r="BK248"/>
    </row>
    <row r="249" spans="56:63">
      <c r="BD249"/>
      <c r="BE249"/>
      <c r="BF249"/>
      <c r="BG249"/>
      <c r="BH249"/>
      <c r="BI249"/>
      <c r="BJ249"/>
      <c r="BK249"/>
    </row>
    <row r="250" spans="56:63">
      <c r="BD250"/>
      <c r="BE250"/>
      <c r="BF250"/>
      <c r="BG250"/>
      <c r="BH250"/>
      <c r="BI250"/>
      <c r="BJ250"/>
      <c r="BK250"/>
    </row>
    <row r="251" spans="56:63">
      <c r="BD251"/>
      <c r="BE251"/>
      <c r="BF251"/>
      <c r="BG251"/>
      <c r="BH251"/>
      <c r="BI251"/>
      <c r="BJ251"/>
      <c r="BK251"/>
    </row>
    <row r="252" spans="56:63">
      <c r="BD252"/>
      <c r="BE252"/>
      <c r="BF252"/>
      <c r="BG252"/>
      <c r="BH252"/>
      <c r="BI252"/>
      <c r="BJ252"/>
      <c r="BK252"/>
    </row>
    <row r="253" spans="56:63">
      <c r="BD253"/>
      <c r="BE253"/>
      <c r="BF253"/>
      <c r="BG253"/>
      <c r="BH253"/>
      <c r="BI253"/>
      <c r="BJ253"/>
      <c r="BK253"/>
    </row>
    <row r="254" spans="56:63">
      <c r="BD254"/>
      <c r="BE254"/>
      <c r="BF254"/>
      <c r="BG254"/>
      <c r="BH254"/>
      <c r="BI254"/>
      <c r="BJ254"/>
      <c r="BK254"/>
    </row>
    <row r="255" spans="56:63">
      <c r="BD255"/>
      <c r="BE255"/>
      <c r="BF255"/>
      <c r="BG255"/>
      <c r="BH255"/>
      <c r="BI255"/>
      <c r="BJ255"/>
      <c r="BK255"/>
    </row>
    <row r="256" spans="56:63">
      <c r="BD256"/>
      <c r="BE256"/>
      <c r="BF256"/>
      <c r="BG256"/>
      <c r="BH256"/>
      <c r="BI256"/>
      <c r="BJ256"/>
      <c r="BK256"/>
    </row>
    <row r="257" spans="56:63">
      <c r="BD257"/>
      <c r="BE257"/>
      <c r="BF257"/>
      <c r="BG257"/>
      <c r="BH257"/>
      <c r="BI257"/>
      <c r="BJ257"/>
      <c r="BK257"/>
    </row>
    <row r="258" spans="56:63">
      <c r="BD258"/>
      <c r="BE258"/>
      <c r="BF258"/>
      <c r="BG258"/>
      <c r="BH258"/>
      <c r="BI258"/>
      <c r="BJ258"/>
      <c r="BK258"/>
    </row>
    <row r="259" spans="56:63">
      <c r="BD259"/>
      <c r="BE259"/>
      <c r="BF259"/>
      <c r="BG259"/>
      <c r="BH259"/>
      <c r="BI259"/>
      <c r="BJ259"/>
      <c r="BK259"/>
    </row>
    <row r="260" spans="56:63">
      <c r="BD260"/>
      <c r="BE260"/>
      <c r="BF260"/>
      <c r="BG260"/>
      <c r="BH260"/>
      <c r="BI260"/>
      <c r="BJ260"/>
      <c r="BK260"/>
    </row>
    <row r="261" spans="56:63">
      <c r="BD261"/>
      <c r="BE261"/>
      <c r="BF261"/>
      <c r="BG261"/>
      <c r="BH261"/>
      <c r="BI261"/>
      <c r="BJ261"/>
      <c r="BK261"/>
    </row>
    <row r="262" spans="56:63">
      <c r="BD262"/>
      <c r="BE262"/>
      <c r="BF262"/>
      <c r="BG262"/>
      <c r="BH262"/>
      <c r="BI262"/>
      <c r="BJ262"/>
      <c r="BK262"/>
    </row>
    <row r="263" spans="56:63">
      <c r="BD263"/>
      <c r="BE263"/>
      <c r="BF263"/>
      <c r="BG263"/>
      <c r="BH263"/>
      <c r="BI263"/>
      <c r="BJ263"/>
      <c r="BK263"/>
    </row>
    <row r="264" spans="56:63">
      <c r="BD264"/>
      <c r="BE264"/>
      <c r="BF264"/>
      <c r="BG264"/>
      <c r="BH264"/>
      <c r="BI264"/>
      <c r="BJ264"/>
      <c r="BK264"/>
    </row>
    <row r="265" spans="56:63">
      <c r="BD265"/>
      <c r="BE265"/>
      <c r="BF265"/>
      <c r="BG265"/>
      <c r="BH265"/>
      <c r="BI265"/>
      <c r="BJ265"/>
      <c r="BK265"/>
    </row>
    <row r="266" spans="56:63">
      <c r="BD266"/>
      <c r="BE266"/>
      <c r="BF266"/>
      <c r="BG266"/>
      <c r="BH266"/>
      <c r="BI266"/>
      <c r="BJ266"/>
      <c r="BK266"/>
    </row>
    <row r="267" spans="56:63">
      <c r="BD267"/>
      <c r="BE267"/>
      <c r="BF267"/>
      <c r="BG267"/>
      <c r="BH267"/>
      <c r="BI267"/>
      <c r="BJ267"/>
      <c r="BK267"/>
    </row>
    <row r="268" spans="56:63">
      <c r="BD268"/>
      <c r="BE268"/>
      <c r="BF268"/>
      <c r="BG268"/>
      <c r="BH268"/>
      <c r="BI268"/>
      <c r="BJ268"/>
      <c r="BK268"/>
    </row>
    <row r="269" spans="56:63">
      <c r="BD269"/>
      <c r="BE269"/>
      <c r="BF269"/>
      <c r="BG269"/>
      <c r="BH269"/>
      <c r="BI269"/>
      <c r="BJ269"/>
      <c r="BK269"/>
    </row>
    <row r="270" spans="56:63">
      <c r="BD270"/>
      <c r="BE270"/>
      <c r="BF270"/>
      <c r="BG270"/>
      <c r="BH270"/>
      <c r="BI270"/>
      <c r="BJ270"/>
      <c r="BK270"/>
    </row>
    <row r="271" spans="56:63">
      <c r="BD271"/>
      <c r="BE271"/>
      <c r="BF271"/>
      <c r="BG271"/>
      <c r="BH271"/>
      <c r="BI271"/>
      <c r="BJ271"/>
      <c r="BK271"/>
    </row>
    <row r="272" spans="56:63">
      <c r="BD272"/>
      <c r="BE272"/>
      <c r="BF272"/>
      <c r="BG272"/>
      <c r="BH272"/>
      <c r="BI272"/>
      <c r="BJ272"/>
      <c r="BK272"/>
    </row>
    <row r="273" spans="56:63">
      <c r="BD273"/>
      <c r="BE273"/>
      <c r="BF273"/>
      <c r="BG273"/>
      <c r="BH273"/>
      <c r="BI273"/>
      <c r="BJ273"/>
      <c r="BK273"/>
    </row>
    <row r="274" spans="56:63">
      <c r="BD274"/>
      <c r="BE274"/>
      <c r="BF274"/>
      <c r="BG274"/>
      <c r="BH274"/>
      <c r="BI274"/>
      <c r="BJ274"/>
      <c r="BK274"/>
    </row>
    <row r="275" spans="56:63">
      <c r="BD275"/>
      <c r="BE275"/>
      <c r="BF275"/>
      <c r="BG275"/>
      <c r="BH275"/>
      <c r="BI275"/>
      <c r="BJ275"/>
      <c r="BK275"/>
    </row>
    <row r="276" spans="56:63">
      <c r="BD276"/>
      <c r="BE276"/>
      <c r="BF276"/>
      <c r="BG276"/>
      <c r="BH276"/>
      <c r="BI276"/>
      <c r="BJ276"/>
      <c r="BK276"/>
    </row>
    <row r="277" spans="56:63">
      <c r="BD277"/>
      <c r="BE277"/>
      <c r="BF277"/>
      <c r="BG277"/>
      <c r="BH277"/>
      <c r="BI277"/>
      <c r="BJ277"/>
      <c r="BK277"/>
    </row>
    <row r="278" spans="56:63">
      <c r="BD278"/>
      <c r="BE278"/>
      <c r="BF278"/>
      <c r="BG278"/>
      <c r="BH278"/>
      <c r="BI278"/>
      <c r="BJ278"/>
      <c r="BK278"/>
    </row>
  </sheetData>
  <autoFilter ref="A2:BO64">
    <sortState ref="A3:BO68">
      <sortCondition descending="1" ref="I2:I64"/>
    </sortState>
  </autoFilter>
  <sortState ref="A3:CG64">
    <sortCondition ref="I3:I64"/>
  </sortState>
  <pageMargins left="0.62992125984251968" right="0.62992125984251968" top="0.98425196850393704" bottom="0.98425196850393704" header="0.51181102362204722" footer="0.51181102362204722"/>
  <pageSetup paperSize="9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71"/>
  <sheetViews>
    <sheetView zoomScaleNormal="100" zoomScaleSheetLayoutView="115" workbookViewId="0">
      <pane ySplit="2" topLeftCell="A3" activePane="bottomLeft" state="frozen"/>
      <selection activeCell="K1" activeCellId="1" sqref="K1 K1"/>
      <selection pane="bottomLeft" activeCell="A3" sqref="A3:XFD211"/>
    </sheetView>
  </sheetViews>
  <sheetFormatPr defaultColWidth="9.140625" defaultRowHeight="12.75"/>
  <cols>
    <col min="1" max="1" width="8.85546875" style="9" customWidth="1"/>
    <col min="2" max="2" width="20.140625" style="9" customWidth="1"/>
    <col min="3" max="3" width="16.140625" style="9" customWidth="1"/>
    <col min="4" max="4" width="12.85546875" style="9" customWidth="1"/>
    <col min="5" max="5" width="12.42578125" style="10" customWidth="1"/>
    <col min="6" max="6" width="11.7109375" style="10" customWidth="1"/>
    <col min="7" max="7" width="17.85546875" style="10" hidden="1" customWidth="1"/>
    <col min="8" max="8" width="13.7109375" style="10" customWidth="1"/>
    <col min="9" max="9" width="17.7109375" style="10" customWidth="1"/>
    <col min="10" max="10" width="14.7109375" bestFit="1" customWidth="1"/>
    <col min="11" max="11" width="13.7109375" bestFit="1" customWidth="1"/>
    <col min="12" max="55" width="8.85546875" customWidth="1"/>
    <col min="56" max="56" width="10.140625" style="6" bestFit="1" customWidth="1"/>
    <col min="57" max="16384" width="9.140625" style="6"/>
  </cols>
  <sheetData>
    <row r="1" spans="1:85" s="16" customFormat="1" ht="13.5" customHeight="1" thickBot="1">
      <c r="A1" s="17"/>
      <c r="B1" s="17"/>
      <c r="C1" s="18"/>
      <c r="D1" s="19"/>
      <c r="E1" s="18">
        <v>46097</v>
      </c>
      <c r="F1" s="18">
        <v>1</v>
      </c>
      <c r="G1" s="29"/>
      <c r="H1" s="29"/>
      <c r="I1" s="20"/>
      <c r="J1" s="21">
        <f>+SUM(J3:J61)</f>
        <v>43067110</v>
      </c>
      <c r="K1" s="21">
        <f t="shared" ref="K1:BV1" si="0">+SUM(K3:K61)</f>
        <v>4306711</v>
      </c>
      <c r="L1" s="21">
        <f t="shared" si="0"/>
        <v>192</v>
      </c>
      <c r="M1" s="21">
        <f t="shared" si="0"/>
        <v>660</v>
      </c>
      <c r="N1" s="21">
        <f t="shared" si="0"/>
        <v>543</v>
      </c>
      <c r="O1" s="21">
        <f t="shared" si="0"/>
        <v>3223</v>
      </c>
      <c r="P1" s="21">
        <f t="shared" si="0"/>
        <v>4313</v>
      </c>
      <c r="Q1" s="21">
        <f t="shared" si="0"/>
        <v>5860</v>
      </c>
      <c r="R1" s="21">
        <f t="shared" si="0"/>
        <v>6550</v>
      </c>
      <c r="S1" s="21">
        <f t="shared" si="0"/>
        <v>10153</v>
      </c>
      <c r="T1" s="21">
        <f t="shared" si="0"/>
        <v>7556</v>
      </c>
      <c r="U1" s="21">
        <f t="shared" si="0"/>
        <v>32843</v>
      </c>
      <c r="V1" s="21">
        <f t="shared" si="0"/>
        <v>28462</v>
      </c>
      <c r="W1" s="21">
        <f t="shared" si="0"/>
        <v>33201</v>
      </c>
      <c r="X1" s="21">
        <f t="shared" si="0"/>
        <v>39688</v>
      </c>
      <c r="Y1" s="21">
        <f t="shared" si="0"/>
        <v>90331</v>
      </c>
      <c r="Z1" s="21">
        <f t="shared" si="0"/>
        <v>75722</v>
      </c>
      <c r="AA1" s="21">
        <f t="shared" si="0"/>
        <v>77249</v>
      </c>
      <c r="AB1" s="21">
        <f t="shared" si="0"/>
        <v>91285</v>
      </c>
      <c r="AC1" s="21">
        <f t="shared" si="0"/>
        <v>102572</v>
      </c>
      <c r="AD1" s="21">
        <f t="shared" si="0"/>
        <v>54913</v>
      </c>
      <c r="AE1" s="21">
        <f t="shared" si="0"/>
        <v>176996</v>
      </c>
      <c r="AF1" s="21">
        <f t="shared" si="0"/>
        <v>173049</v>
      </c>
      <c r="AG1" s="21">
        <f t="shared" si="0"/>
        <v>188460</v>
      </c>
      <c r="AH1" s="21">
        <f t="shared" si="0"/>
        <v>176686</v>
      </c>
      <c r="AI1" s="21">
        <f t="shared" si="0"/>
        <v>122855</v>
      </c>
      <c r="AJ1" s="21">
        <f t="shared" si="0"/>
        <v>25961</v>
      </c>
      <c r="AK1" s="21">
        <f t="shared" si="0"/>
        <v>104957</v>
      </c>
      <c r="AL1" s="21">
        <f t="shared" si="0"/>
        <v>115414</v>
      </c>
      <c r="AM1" s="21">
        <f t="shared" si="0"/>
        <v>143244</v>
      </c>
      <c r="AN1" s="21">
        <f t="shared" si="0"/>
        <v>157413</v>
      </c>
      <c r="AO1" s="21">
        <f t="shared" si="0"/>
        <v>175423</v>
      </c>
      <c r="AP1" s="21">
        <f t="shared" si="0"/>
        <v>37948</v>
      </c>
      <c r="AQ1" s="21">
        <f t="shared" si="0"/>
        <v>141010</v>
      </c>
      <c r="AR1" s="21">
        <f t="shared" si="0"/>
        <v>160661</v>
      </c>
      <c r="AS1" s="21">
        <f t="shared" si="0"/>
        <v>199099</v>
      </c>
      <c r="AT1" s="21">
        <f t="shared" si="0"/>
        <v>244763</v>
      </c>
      <c r="AU1" s="21">
        <f t="shared" si="0"/>
        <v>201815</v>
      </c>
      <c r="AV1" s="21">
        <f t="shared" si="0"/>
        <v>39464</v>
      </c>
      <c r="AW1" s="21">
        <f t="shared" si="0"/>
        <v>131231</v>
      </c>
      <c r="AX1" s="21">
        <f t="shared" si="0"/>
        <v>167735</v>
      </c>
      <c r="AY1" s="21">
        <f t="shared" si="0"/>
        <v>196902</v>
      </c>
      <c r="AZ1" s="21">
        <f t="shared" si="0"/>
        <v>244297</v>
      </c>
      <c r="BA1" s="21">
        <f t="shared" si="0"/>
        <v>188805</v>
      </c>
      <c r="BB1" s="21">
        <f t="shared" si="0"/>
        <v>35871</v>
      </c>
      <c r="BC1" s="21">
        <f t="shared" si="0"/>
        <v>91336</v>
      </c>
      <c r="BD1" s="21">
        <f t="shared" si="0"/>
        <v>0</v>
      </c>
      <c r="BE1" s="21">
        <f t="shared" si="0"/>
        <v>0</v>
      </c>
      <c r="BF1" s="21">
        <f t="shared" si="0"/>
        <v>0</v>
      </c>
      <c r="BG1" s="21">
        <f t="shared" si="0"/>
        <v>0</v>
      </c>
      <c r="BH1" s="21">
        <f t="shared" si="0"/>
        <v>0</v>
      </c>
      <c r="BI1" s="21">
        <f t="shared" si="0"/>
        <v>0</v>
      </c>
      <c r="BJ1" s="21">
        <f t="shared" si="0"/>
        <v>0</v>
      </c>
      <c r="BK1" s="21">
        <f t="shared" si="0"/>
        <v>0</v>
      </c>
      <c r="BL1" s="21">
        <f t="shared" si="0"/>
        <v>0</v>
      </c>
      <c r="BM1" s="21">
        <f t="shared" si="0"/>
        <v>0</v>
      </c>
      <c r="BN1" s="21">
        <f t="shared" si="0"/>
        <v>0</v>
      </c>
      <c r="BO1" s="21">
        <f t="shared" si="0"/>
        <v>0</v>
      </c>
      <c r="BP1" s="21">
        <f t="shared" si="0"/>
        <v>0</v>
      </c>
      <c r="BQ1" s="21">
        <f t="shared" si="0"/>
        <v>0</v>
      </c>
      <c r="BR1" s="21">
        <f t="shared" si="0"/>
        <v>0</v>
      </c>
      <c r="BS1" s="21">
        <f t="shared" si="0"/>
        <v>0</v>
      </c>
      <c r="BT1" s="21">
        <f t="shared" si="0"/>
        <v>0</v>
      </c>
      <c r="BU1" s="21">
        <f t="shared" si="0"/>
        <v>0</v>
      </c>
      <c r="BV1" s="21">
        <f t="shared" si="0"/>
        <v>0</v>
      </c>
      <c r="BW1" s="21">
        <f t="shared" ref="BW1:CG1" si="1">+SUM(BW3:BW61)</f>
        <v>0</v>
      </c>
      <c r="BX1" s="21">
        <f t="shared" si="1"/>
        <v>0</v>
      </c>
      <c r="BY1" s="21">
        <f t="shared" si="1"/>
        <v>0</v>
      </c>
      <c r="BZ1" s="21">
        <f t="shared" si="1"/>
        <v>0</v>
      </c>
      <c r="CA1" s="21">
        <f t="shared" si="1"/>
        <v>0</v>
      </c>
      <c r="CB1" s="21">
        <f t="shared" si="1"/>
        <v>0</v>
      </c>
      <c r="CC1" s="21">
        <f t="shared" si="1"/>
        <v>0</v>
      </c>
      <c r="CD1" s="21">
        <f t="shared" si="1"/>
        <v>0</v>
      </c>
      <c r="CE1" s="21">
        <f t="shared" si="1"/>
        <v>0</v>
      </c>
      <c r="CF1" s="21">
        <f t="shared" si="1"/>
        <v>0</v>
      </c>
      <c r="CG1" s="21">
        <f t="shared" si="1"/>
        <v>0</v>
      </c>
    </row>
    <row r="2" spans="1:85" s="12" customFormat="1" ht="47.25" customHeight="1">
      <c r="A2" s="34" t="s">
        <v>134</v>
      </c>
      <c r="B2" s="35" t="s">
        <v>136</v>
      </c>
      <c r="C2" s="35" t="s">
        <v>201</v>
      </c>
      <c r="D2" s="36" t="s">
        <v>202</v>
      </c>
      <c r="E2" s="36" t="s">
        <v>203</v>
      </c>
      <c r="F2" s="36" t="s">
        <v>141</v>
      </c>
      <c r="G2" s="22" t="s">
        <v>123</v>
      </c>
      <c r="H2" s="36" t="s">
        <v>138</v>
      </c>
      <c r="I2" s="37" t="s">
        <v>139</v>
      </c>
      <c r="J2" s="41" t="s">
        <v>137</v>
      </c>
      <c r="K2" s="41" t="s">
        <v>140</v>
      </c>
      <c r="L2" s="54">
        <v>43132</v>
      </c>
      <c r="M2" s="54">
        <v>43133</v>
      </c>
      <c r="N2" s="54" t="s">
        <v>208</v>
      </c>
      <c r="O2" s="54">
        <v>43136</v>
      </c>
      <c r="P2" s="54">
        <v>43137</v>
      </c>
      <c r="Q2" s="54">
        <v>43138</v>
      </c>
      <c r="R2" s="54">
        <v>43139</v>
      </c>
      <c r="S2" s="54">
        <v>43140</v>
      </c>
      <c r="T2" s="54" t="s">
        <v>209</v>
      </c>
      <c r="U2" s="54">
        <v>43143</v>
      </c>
      <c r="V2" s="54">
        <v>43144</v>
      </c>
      <c r="W2" s="54">
        <v>43145</v>
      </c>
      <c r="X2" s="54" t="s">
        <v>220</v>
      </c>
      <c r="Y2" s="54">
        <v>43150</v>
      </c>
      <c r="Z2" s="54">
        <v>43151</v>
      </c>
      <c r="AA2" s="54">
        <v>43152</v>
      </c>
      <c r="AB2" s="54">
        <v>43153</v>
      </c>
      <c r="AC2" s="54">
        <v>43154</v>
      </c>
      <c r="AD2" s="54" t="s">
        <v>210</v>
      </c>
      <c r="AE2" s="54">
        <v>43157</v>
      </c>
      <c r="AF2" s="54">
        <v>43158</v>
      </c>
      <c r="AG2" s="54">
        <v>43159</v>
      </c>
      <c r="AH2" s="54">
        <v>43160</v>
      </c>
      <c r="AI2" s="54">
        <v>43161</v>
      </c>
      <c r="AJ2" s="54" t="s">
        <v>211</v>
      </c>
      <c r="AK2" s="54">
        <v>43164</v>
      </c>
      <c r="AL2" s="54">
        <v>43165</v>
      </c>
      <c r="AM2" s="54">
        <v>43166</v>
      </c>
      <c r="AN2" s="54">
        <v>43167</v>
      </c>
      <c r="AO2" s="54">
        <v>43168</v>
      </c>
      <c r="AP2" s="54" t="s">
        <v>212</v>
      </c>
      <c r="AQ2" s="54">
        <v>43171</v>
      </c>
      <c r="AR2" s="54">
        <v>43172</v>
      </c>
      <c r="AS2" s="54">
        <v>43173</v>
      </c>
      <c r="AT2" s="54">
        <v>43174</v>
      </c>
      <c r="AU2" s="54">
        <v>43175</v>
      </c>
      <c r="AV2" s="54" t="s">
        <v>213</v>
      </c>
      <c r="AW2" s="54">
        <v>43178</v>
      </c>
      <c r="AX2" s="54">
        <v>43179</v>
      </c>
      <c r="AY2" s="54">
        <v>43180</v>
      </c>
      <c r="AZ2" s="54">
        <v>43181</v>
      </c>
      <c r="BA2" s="54">
        <v>43182</v>
      </c>
      <c r="BB2" s="54" t="s">
        <v>214</v>
      </c>
      <c r="BC2" s="54">
        <v>43185</v>
      </c>
      <c r="BD2" s="54">
        <v>43186</v>
      </c>
      <c r="BE2" s="54">
        <v>43187</v>
      </c>
      <c r="BF2" s="54">
        <v>43188</v>
      </c>
      <c r="BG2" s="54">
        <v>43189</v>
      </c>
      <c r="BH2" s="54" t="s">
        <v>215</v>
      </c>
      <c r="BI2" s="54">
        <v>43192</v>
      </c>
      <c r="BJ2" s="54">
        <v>43193</v>
      </c>
      <c r="BK2" s="54">
        <v>43194</v>
      </c>
      <c r="BL2" s="54">
        <v>43195</v>
      </c>
      <c r="BM2" s="54">
        <v>43196</v>
      </c>
      <c r="BN2" s="54" t="s">
        <v>216</v>
      </c>
      <c r="BO2" s="54">
        <v>43199</v>
      </c>
      <c r="BP2" s="54">
        <v>43200</v>
      </c>
      <c r="BQ2" s="54">
        <v>43201</v>
      </c>
      <c r="BR2" s="54">
        <v>43202</v>
      </c>
      <c r="BS2" s="54">
        <v>43203</v>
      </c>
      <c r="BT2" s="54" t="s">
        <v>217</v>
      </c>
      <c r="BU2" s="54">
        <v>43206</v>
      </c>
      <c r="BV2" s="54">
        <v>43207</v>
      </c>
      <c r="BW2" s="54">
        <v>43208</v>
      </c>
      <c r="BX2" s="54">
        <v>43209</v>
      </c>
      <c r="BY2" s="54">
        <v>43210</v>
      </c>
      <c r="BZ2" s="54" t="s">
        <v>218</v>
      </c>
      <c r="CA2" s="54">
        <v>43213</v>
      </c>
      <c r="CB2" s="54">
        <v>43214</v>
      </c>
      <c r="CC2" s="54">
        <v>43215</v>
      </c>
      <c r="CD2" s="54">
        <v>43216</v>
      </c>
      <c r="CE2" s="54">
        <v>43217</v>
      </c>
      <c r="CF2" s="54" t="s">
        <v>219</v>
      </c>
      <c r="CG2" s="54">
        <v>43220</v>
      </c>
    </row>
    <row r="3" spans="1:85" s="1" customFormat="1" ht="13.5" customHeight="1">
      <c r="A3" s="15">
        <v>70432</v>
      </c>
      <c r="B3" s="98" t="s">
        <v>142</v>
      </c>
      <c r="C3" s="14" t="s">
        <v>207</v>
      </c>
      <c r="D3" s="42">
        <v>72443</v>
      </c>
      <c r="E3" s="42">
        <v>37706</v>
      </c>
      <c r="F3" s="46">
        <f>E3/E$1</f>
        <v>0.81797080070286565</v>
      </c>
      <c r="G3" s="47">
        <f>D3*F3</f>
        <v>59256.258715317694</v>
      </c>
      <c r="H3" s="46">
        <f>+J3/D3</f>
        <v>18.289551785541736</v>
      </c>
      <c r="I3" s="49">
        <f>+H3/F3</f>
        <v>22.359663413199954</v>
      </c>
      <c r="J3" s="44">
        <f>10*K3</f>
        <v>1324950</v>
      </c>
      <c r="K3" s="44">
        <f>+SUM(L3:CG3)</f>
        <v>132495</v>
      </c>
      <c r="L3" s="31">
        <f>VLOOKUP(A3,'Nagradna igra-posiljke 2018'!$A$3:$W$200,11,FALSE)</f>
        <v>0</v>
      </c>
      <c r="M3" s="31">
        <f>VLOOKUP(A3,'Nagradna igra-posiljke 2018'!$A$3:$W$200,12,FALSE)</f>
        <v>2</v>
      </c>
      <c r="N3" s="31">
        <f>VLOOKUP(A3,'Nagradna igra-posiljke 2018'!$A$3:$W$200,13,FALSE)</f>
        <v>1</v>
      </c>
      <c r="O3" s="31">
        <f>VLOOKUP(A3,'Nagradna igra-posiljke 2018'!$A$3:$W$200,14,FALSE)</f>
        <v>40</v>
      </c>
      <c r="P3" s="31">
        <f>VLOOKUP(A3,'Nagradna igra-posiljke 2018'!$A$3:$W$200,15,FALSE)</f>
        <v>85</v>
      </c>
      <c r="Q3" s="31">
        <f>VLOOKUP(A3,'Nagradna igra-posiljke 2018'!$A$3:$W$200,16,FALSE)</f>
        <v>179</v>
      </c>
      <c r="R3" s="31">
        <f>VLOOKUP(A3,'Nagradna igra-posiljke 2018'!$A$3:$W$200,17,FALSE)</f>
        <v>133</v>
      </c>
      <c r="S3" s="31">
        <f>VLOOKUP(A3,'Nagradna igra-posiljke 2018'!$A$3:$W$200,18,FALSE)</f>
        <v>142</v>
      </c>
      <c r="T3" s="31">
        <f>VLOOKUP(A3,'Nagradna igra-posiljke 2018'!$A$3:$W$200,19,FALSE)</f>
        <v>390</v>
      </c>
      <c r="U3" s="31">
        <f>VLOOKUP(A3,'Nagradna igra-posiljke 2018'!$A$3:$W$200,20,FALSE)</f>
        <v>593</v>
      </c>
      <c r="V3" s="31">
        <f>VLOOKUP(A3,'Nagradna igra-posiljke 2018'!$A$3:$W$200,21,FALSE)</f>
        <v>1143</v>
      </c>
      <c r="W3" s="31">
        <f>VLOOKUP(A3,'Nagradna igra-posiljke 2018'!$A$3:$W$200,22,FALSE)</f>
        <v>1046</v>
      </c>
      <c r="X3" s="31">
        <f>VLOOKUP(A3,'Nagradna igra-posiljke 2018'!$A$3:$W$200,23,FALSE)</f>
        <v>1337</v>
      </c>
      <c r="Y3" s="31">
        <f>VLOOKUP(A3,'Nagradna igra-posiljke 2018'!$A$3:$CF$200,24,FALSE)</f>
        <v>1738</v>
      </c>
      <c r="Z3" s="31">
        <f>VLOOKUP(A3,'Nagradna igra-posiljke 2018'!$A$3:$CF$200,25,FALSE)</f>
        <v>2070</v>
      </c>
      <c r="AA3" s="31">
        <f>VLOOKUP(A3,'Nagradna igra-posiljke 2018'!$A$3:$CF$200,26,FALSE)</f>
        <v>2168</v>
      </c>
      <c r="AB3" s="31">
        <f>VLOOKUP(A3,'Nagradna igra-posiljke 2018'!$A$3:$CF$200,27,FALSE)</f>
        <v>2778</v>
      </c>
      <c r="AC3" s="31">
        <f>VLOOKUP(A3,'Nagradna igra-posiljke 2018'!$A$3:$CF$200,28,FALSE)</f>
        <v>3447</v>
      </c>
      <c r="AD3" s="31">
        <f>VLOOKUP(A3,'Nagradna igra-posiljke 2018'!$A$3:$CF$200,29,FALSE)</f>
        <v>3607</v>
      </c>
      <c r="AE3" s="31">
        <f>VLOOKUP(A3,'Nagradna igra-posiljke 2018'!$A$3:$CF$200,30,FALSE)</f>
        <v>3918</v>
      </c>
      <c r="AF3" s="31">
        <f>VLOOKUP(A3,'Nagradna igra-posiljke 2018'!$A$3:$CF$200,31,FALSE)</f>
        <v>4278</v>
      </c>
      <c r="AG3" s="31">
        <f>VLOOKUP($A3,'Nagradna igra-posiljke 2018'!$A$3:$CF$200,32,FALSE)</f>
        <v>5544</v>
      </c>
      <c r="AH3" s="14">
        <f>VLOOKUP($A3,'Nagradna igra-posiljke 2018'!$A$3:$CF$200,33,FALSE)</f>
        <v>5530</v>
      </c>
      <c r="AI3" s="14">
        <f>VLOOKUP($A3,'Nagradna igra-posiljke 2018'!$A$3:$CF$200,34,FALSE)</f>
        <v>4356</v>
      </c>
      <c r="AJ3" s="14">
        <f>VLOOKUP($A3,'Nagradna igra-posiljke 2018'!$A$3:$CF$200,35,FALSE)</f>
        <v>1062</v>
      </c>
      <c r="AK3" s="14">
        <f>VLOOKUP($A3,'Nagradna igra-posiljke 2018'!$A$3:$CF$200,36,FALSE)</f>
        <v>3644</v>
      </c>
      <c r="AL3" s="14">
        <f>VLOOKUP($A3,'Nagradna igra-posiljke 2018'!$A$3:$CF$200,37,FALSE)</f>
        <v>3772</v>
      </c>
      <c r="AM3" s="45">
        <f>VLOOKUP($A3,'Nagradna igra-posiljke 2018'!$A$3:$CF$200,38,FALSE)</f>
        <v>5265</v>
      </c>
      <c r="AN3" s="45">
        <f>VLOOKUP($A3,'Nagradna igra-posiljke 2018'!$A$3:$CF$200,39,FALSE)</f>
        <v>5739</v>
      </c>
      <c r="AO3" s="14">
        <f>VLOOKUP($A3,'Nagradna igra-posiljke 2018'!$A$3:$CF$200,40,FALSE)</f>
        <v>4685</v>
      </c>
      <c r="AP3" s="14">
        <f>VLOOKUP($A3,'Nagradna igra-posiljke 2018'!$A$3:$CF$200,41,FALSE)</f>
        <v>2072</v>
      </c>
      <c r="AQ3" s="14">
        <f>VLOOKUP($A3,'Nagradna igra-posiljke 2018'!$A$3:$CF$200,42,FALSE)</f>
        <v>4438</v>
      </c>
      <c r="AR3" s="14">
        <f>VLOOKUP($A3,'Nagradna igra-posiljke 2018'!$A$3:$CF$200,43,FALSE)</f>
        <v>4233</v>
      </c>
      <c r="AS3" s="14">
        <f>VLOOKUP($A3,'Nagradna igra-posiljke 2018'!$A$3:$CF$200,44,FALSE)</f>
        <v>6294</v>
      </c>
      <c r="AT3" s="14">
        <f>VLOOKUP($A3,'Nagradna igra-posiljke 2018'!$A$3:$CF$200,45,FALSE)</f>
        <v>7224</v>
      </c>
      <c r="AU3" s="14">
        <f>VLOOKUP($A3,'Nagradna igra-posiljke 2018'!$A$3:$CF$200,46,FALSE)</f>
        <v>7653</v>
      </c>
      <c r="AV3" s="14">
        <f>VLOOKUP($A3,'Nagradna igra-posiljke 2018'!$A$3:$CF$200,47,FALSE)</f>
        <v>1330</v>
      </c>
      <c r="AW3" s="14">
        <f>VLOOKUP($A3,'Nagradna igra-posiljke 2018'!$A$3:$CF$200,48,FALSE)</f>
        <v>3844</v>
      </c>
      <c r="AX3" s="14">
        <f>VLOOKUP($A3,'Nagradna igra-posiljke 2018'!$A$3:$CF$200,49,FALSE)</f>
        <v>6062</v>
      </c>
      <c r="AY3" s="14">
        <f>VLOOKUP($A3,'Nagradna igra-posiljke 2018'!$A$3:$CF$200,50,FALSE)</f>
        <v>5354</v>
      </c>
      <c r="AZ3" s="14">
        <f>VLOOKUP($A3,'Nagradna igra-posiljke 2018'!$A$3:$CF$200,51,FALSE)</f>
        <v>6591</v>
      </c>
      <c r="BA3" s="14">
        <f>VLOOKUP($A3,'Nagradna igra-posiljke 2018'!$A$3:$CF$200,52,FALSE)</f>
        <v>6235</v>
      </c>
      <c r="BB3" s="14">
        <f>VLOOKUP($A3,'Nagradna igra-posiljke 2018'!$A$3:$CF$200,53,FALSE)</f>
        <v>901</v>
      </c>
      <c r="BC3" s="14">
        <f>VLOOKUP($A3,'Nagradna igra-posiljke 2018'!$A$3:$CF$200,54,FALSE)</f>
        <v>1572</v>
      </c>
      <c r="BD3" s="14">
        <f>VLOOKUP($A3,'Nagradna igra-posiljke 2018'!$A$3:$CF$200,55,FALSE)</f>
        <v>0</v>
      </c>
      <c r="BE3" s="14">
        <f>VLOOKUP($A3,'Nagradna igra-posiljke 2018'!$A$3:$CF$200,56,FALSE)</f>
        <v>0</v>
      </c>
      <c r="BF3" s="14">
        <f>VLOOKUP($A3,'Nagradna igra-posiljke 2018'!$A$3:$CF$200,57,FALSE)</f>
        <v>0</v>
      </c>
      <c r="BG3" s="14">
        <f>VLOOKUP($A3,'Nagradna igra-posiljke 2018'!$A$3:$CF$200,58,FALSE)</f>
        <v>0</v>
      </c>
      <c r="BH3" s="14">
        <f>VLOOKUP($A3,'Nagradna igra-posiljke 2018'!$A$3:$CF$200,59,FALSE)</f>
        <v>0</v>
      </c>
      <c r="BI3" s="14">
        <f>VLOOKUP($A3,'Nagradna igra-posiljke 2018'!$A$3:$CF$200,60,FALSE)</f>
        <v>0</v>
      </c>
      <c r="BJ3" s="14">
        <f>VLOOKUP($A3,'Nagradna igra-posiljke 2018'!$A$3:$CF$200,61,FALSE)</f>
        <v>0</v>
      </c>
      <c r="BK3" s="14">
        <f>VLOOKUP($A3,'Nagradna igra-posiljke 2018'!$A$3:$CF$200,62,FALSE)</f>
        <v>0</v>
      </c>
      <c r="BL3" s="14">
        <f>VLOOKUP($A3,'Nagradna igra-posiljke 2018'!$A$3:$CF$200,63,FALSE)</f>
        <v>0</v>
      </c>
      <c r="BM3" s="14">
        <f>VLOOKUP($A3,'Nagradna igra-posiljke 2018'!$A$3:$CF$200,64,FALSE)</f>
        <v>0</v>
      </c>
      <c r="BN3" s="14">
        <f>VLOOKUP($A3,'Nagradna igra-posiljke 2018'!$A$3:$CF$200,65,FALSE)</f>
        <v>0</v>
      </c>
      <c r="BO3" s="14">
        <f>VLOOKUP($A3,'Nagradna igra-posiljke 2018'!$A$3:$CF$200,66,FALSE)</f>
        <v>0</v>
      </c>
      <c r="BP3" s="14">
        <f>VLOOKUP($A3,'Nagradna igra-posiljke 2018'!$A$3:$CF$200,67,FALSE)</f>
        <v>0</v>
      </c>
      <c r="BQ3" s="14">
        <f>VLOOKUP($A3,'Nagradna igra-posiljke 2018'!$A$3:$CF$200,68,FALSE)</f>
        <v>0</v>
      </c>
      <c r="BR3" s="14">
        <f>VLOOKUP($A3,'Nagradna igra-posiljke 2018'!$A$3:$CF$200,69,FALSE)</f>
        <v>0</v>
      </c>
      <c r="BS3" s="14">
        <f>VLOOKUP($A3,'Nagradna igra-posiljke 2018'!$A$3:$CF$200,70,FALSE)</f>
        <v>0</v>
      </c>
      <c r="BT3" s="14">
        <f>VLOOKUP($A3,'Nagradna igra-posiljke 2018'!$A$3:$CF$200,71,FALSE)</f>
        <v>0</v>
      </c>
      <c r="BU3" s="14">
        <f>VLOOKUP($A3,'Nagradna igra-posiljke 2018'!$A$3:$CF$200,72,FALSE)</f>
        <v>0</v>
      </c>
      <c r="BV3" s="14">
        <f>VLOOKUP($A3,'Nagradna igra-posiljke 2018'!$A$3:$CF$200,73,FALSE)</f>
        <v>0</v>
      </c>
      <c r="BW3" s="14">
        <f>VLOOKUP($A3,'Nagradna igra-posiljke 2018'!$A$3:$CF$200,74,FALSE)</f>
        <v>0</v>
      </c>
      <c r="BX3" s="14">
        <f>VLOOKUP($A3,'Nagradna igra-posiljke 2018'!$A$3:$CF$200,75,FALSE)</f>
        <v>0</v>
      </c>
      <c r="BY3" s="14">
        <f>VLOOKUP($A3,'Nagradna igra-posiljke 2018'!$A$3:$CF$200,76,FALSE)</f>
        <v>0</v>
      </c>
      <c r="BZ3" s="14">
        <f>VLOOKUP($A3,'Nagradna igra-posiljke 2018'!$A$3:$CF$200,77,FALSE)</f>
        <v>0</v>
      </c>
      <c r="CA3" s="14">
        <f>VLOOKUP($A3,'Nagradna igra-posiljke 2018'!$A$3:$CF$200,78,FALSE)</f>
        <v>0</v>
      </c>
      <c r="CB3" s="14">
        <f>VLOOKUP($A3,'Nagradna igra-posiljke 2018'!$A$3:$CF$200,79,FALSE)</f>
        <v>0</v>
      </c>
      <c r="CC3" s="14">
        <f>VLOOKUP($A3,'Nagradna igra-posiljke 2018'!$A$3:$CF$200,80,FALSE)</f>
        <v>0</v>
      </c>
      <c r="CD3" s="14">
        <f>VLOOKUP($A3,'Nagradna igra-posiljke 2018'!$A$3:$CF$200,81,FALSE)</f>
        <v>0</v>
      </c>
      <c r="CE3" s="14">
        <f>VLOOKUP($A3,'Nagradna igra-posiljke 2018'!$A$3:$CF$200,82,FALSE)</f>
        <v>0</v>
      </c>
      <c r="CF3" s="14">
        <f>VLOOKUP($A3,'Nagradna igra-posiljke 2018'!$A$3:$CF$200,83,FALSE)</f>
        <v>0</v>
      </c>
      <c r="CG3" s="14">
        <f>VLOOKUP($A3,'Nagradna igra-posiljke 2018'!$A$3:$CF$200,84,FALSE)</f>
        <v>0</v>
      </c>
    </row>
    <row r="4" spans="1:85" s="5" customFormat="1" ht="15">
      <c r="A4" s="15">
        <v>71331</v>
      </c>
      <c r="B4" s="98" t="s">
        <v>148</v>
      </c>
      <c r="C4" s="14" t="s">
        <v>207</v>
      </c>
      <c r="D4" s="42">
        <v>85340</v>
      </c>
      <c r="E4" s="42">
        <v>41793</v>
      </c>
      <c r="F4" s="46">
        <f>E4/E$1</f>
        <v>0.90663166800442541</v>
      </c>
      <c r="G4" s="47">
        <f>D4*F4</f>
        <v>77371.946547497661</v>
      </c>
      <c r="H4" s="46">
        <f>+J4/D4</f>
        <v>13.504101242090462</v>
      </c>
      <c r="I4" s="49">
        <f>+H4/F4</f>
        <v>14.894804272405523</v>
      </c>
      <c r="J4" s="44">
        <f>10*K4</f>
        <v>1152440</v>
      </c>
      <c r="K4" s="44">
        <f>+SUM(L4:CG4)</f>
        <v>115244</v>
      </c>
      <c r="L4" s="31">
        <f>VLOOKUP(A4,'Nagradna igra-posiljke 2018'!$A$3:$W$200,11,FALSE)</f>
        <v>8</v>
      </c>
      <c r="M4" s="31">
        <f>VLOOKUP(A4,'Nagradna igra-posiljke 2018'!$A$3:$W$200,12,FALSE)</f>
        <v>4</v>
      </c>
      <c r="N4" s="31">
        <f>VLOOKUP(A4,'Nagradna igra-posiljke 2018'!$A$3:$W$200,13,FALSE)</f>
        <v>8</v>
      </c>
      <c r="O4" s="31">
        <f>VLOOKUP(A4,'Nagradna igra-posiljke 2018'!$A$3:$W$200,14,FALSE)</f>
        <v>54</v>
      </c>
      <c r="P4" s="31">
        <f>VLOOKUP(A4,'Nagradna igra-posiljke 2018'!$A$3:$W$200,15,FALSE)</f>
        <v>54</v>
      </c>
      <c r="Q4" s="31">
        <f>VLOOKUP(A4,'Nagradna igra-posiljke 2018'!$A$3:$W$200,16,FALSE)</f>
        <v>114</v>
      </c>
      <c r="R4" s="31">
        <f>VLOOKUP(A4,'Nagradna igra-posiljke 2018'!$A$3:$W$200,17,FALSE)</f>
        <v>157</v>
      </c>
      <c r="S4" s="31">
        <f>VLOOKUP(A4,'Nagradna igra-posiljke 2018'!$A$3:$W$200,18,FALSE)</f>
        <v>308</v>
      </c>
      <c r="T4" s="31">
        <f>VLOOKUP(A4,'Nagradna igra-posiljke 2018'!$A$3:$W$200,19,FALSE)</f>
        <v>219</v>
      </c>
      <c r="U4" s="31">
        <f>VLOOKUP(A4,'Nagradna igra-posiljke 2018'!$A$3:$W$200,20,FALSE)</f>
        <v>918</v>
      </c>
      <c r="V4" s="31">
        <f>VLOOKUP(A4,'Nagradna igra-posiljke 2018'!$A$3:$W$200,21,FALSE)</f>
        <v>679</v>
      </c>
      <c r="W4" s="31">
        <f>VLOOKUP(A4,'Nagradna igra-posiljke 2018'!$A$3:$W$200,22,FALSE)</f>
        <v>893</v>
      </c>
      <c r="X4" s="31">
        <f>VLOOKUP(A4,'Nagradna igra-posiljke 2018'!$A$3:$W$200,23,FALSE)</f>
        <v>837</v>
      </c>
      <c r="Y4" s="31">
        <f>VLOOKUP(A4,'Nagradna igra-posiljke 2018'!$A$3:$CF$200,24,FALSE)</f>
        <v>2113</v>
      </c>
      <c r="Z4" s="31">
        <f>VLOOKUP(A4,'Nagradna igra-posiljke 2018'!$A$3:$CF$200,25,FALSE)</f>
        <v>1813</v>
      </c>
      <c r="AA4" s="31">
        <f>VLOOKUP(A4,'Nagradna igra-posiljke 2018'!$A$3:$CF$200,26,FALSE)</f>
        <v>1879</v>
      </c>
      <c r="AB4" s="31">
        <f>VLOOKUP(A4,'Nagradna igra-posiljke 2018'!$A$3:$CF$200,27,FALSE)</f>
        <v>2204</v>
      </c>
      <c r="AC4" s="31">
        <f>VLOOKUP(A4,'Nagradna igra-posiljke 2018'!$A$3:$CF$200,28,FALSE)</f>
        <v>2631</v>
      </c>
      <c r="AD4" s="31">
        <f>VLOOKUP(A4,'Nagradna igra-posiljke 2018'!$A$3:$CF$200,29,FALSE)</f>
        <v>1628</v>
      </c>
      <c r="AE4" s="31">
        <f>VLOOKUP(A4,'Nagradna igra-posiljke 2018'!$A$3:$CF$200,30,FALSE)</f>
        <v>4647</v>
      </c>
      <c r="AF4" s="31">
        <f>VLOOKUP(A4,'Nagradna igra-posiljke 2018'!$A$3:$CF$200,31,FALSE)</f>
        <v>5071</v>
      </c>
      <c r="AG4" s="31">
        <f>VLOOKUP($A4,'Nagradna igra-posiljke 2018'!$A$3:$CF$200,32,FALSE)</f>
        <v>5310</v>
      </c>
      <c r="AH4" s="14">
        <f>VLOOKUP($A4,'Nagradna igra-posiljke 2018'!$A$3:$CF$200,33,FALSE)</f>
        <v>5291</v>
      </c>
      <c r="AI4" s="14">
        <f>VLOOKUP($A4,'Nagradna igra-posiljke 2018'!$A$3:$CF$200,34,FALSE)</f>
        <v>2762</v>
      </c>
      <c r="AJ4" s="14">
        <f>VLOOKUP($A4,'Nagradna igra-posiljke 2018'!$A$3:$CF$200,35,FALSE)</f>
        <v>703</v>
      </c>
      <c r="AK4" s="14">
        <f>VLOOKUP($A4,'Nagradna igra-posiljke 2018'!$A$3:$CF$200,36,FALSE)</f>
        <v>2535</v>
      </c>
      <c r="AL4" s="14">
        <f>VLOOKUP($A4,'Nagradna igra-posiljke 2018'!$A$3:$CF$200,37,FALSE)</f>
        <v>3173</v>
      </c>
      <c r="AM4" s="45">
        <f>VLOOKUP($A4,'Nagradna igra-posiljke 2018'!$A$3:$CF$200,38,FALSE)</f>
        <v>3711</v>
      </c>
      <c r="AN4" s="45">
        <f>VLOOKUP($A4,'Nagradna igra-posiljke 2018'!$A$3:$CF$200,39,FALSE)</f>
        <v>4717</v>
      </c>
      <c r="AO4" s="14">
        <f>VLOOKUP($A4,'Nagradna igra-posiljke 2018'!$A$3:$CF$200,40,FALSE)</f>
        <v>4712</v>
      </c>
      <c r="AP4" s="14">
        <f>VLOOKUP($A4,'Nagradna igra-posiljke 2018'!$A$3:$CF$200,41,FALSE)</f>
        <v>880</v>
      </c>
      <c r="AQ4" s="14">
        <f>VLOOKUP($A4,'Nagradna igra-posiljke 2018'!$A$3:$CF$200,42,FALSE)</f>
        <v>3379</v>
      </c>
      <c r="AR4" s="14">
        <f>VLOOKUP($A4,'Nagradna igra-posiljke 2018'!$A$3:$CF$200,43,FALSE)</f>
        <v>3697</v>
      </c>
      <c r="AS4" s="14">
        <f>VLOOKUP($A4,'Nagradna igra-posiljke 2018'!$A$3:$CF$200,44,FALSE)</f>
        <v>5711</v>
      </c>
      <c r="AT4" s="14">
        <f>VLOOKUP($A4,'Nagradna igra-posiljke 2018'!$A$3:$CF$200,45,FALSE)</f>
        <v>7405</v>
      </c>
      <c r="AU4" s="14">
        <f>VLOOKUP($A4,'Nagradna igra-posiljke 2018'!$A$3:$CF$200,46,FALSE)</f>
        <v>5005</v>
      </c>
      <c r="AV4" s="14">
        <f>VLOOKUP($A4,'Nagradna igra-posiljke 2018'!$A$3:$CF$200,47,FALSE)</f>
        <v>878</v>
      </c>
      <c r="AW4" s="14">
        <f>VLOOKUP($A4,'Nagradna igra-posiljke 2018'!$A$3:$CF$200,48,FALSE)</f>
        <v>3305</v>
      </c>
      <c r="AX4" s="14">
        <f>VLOOKUP($A4,'Nagradna igra-posiljke 2018'!$A$3:$CF$200,49,FALSE)</f>
        <v>4903</v>
      </c>
      <c r="AY4" s="14">
        <f>VLOOKUP($A4,'Nagradna igra-posiljke 2018'!$A$3:$CF$200,50,FALSE)</f>
        <v>5969</v>
      </c>
      <c r="AZ4" s="14">
        <f>VLOOKUP($A4,'Nagradna igra-posiljke 2018'!$A$3:$CF$200,51,FALSE)</f>
        <v>7284</v>
      </c>
      <c r="BA4" s="14">
        <f>VLOOKUP($A4,'Nagradna igra-posiljke 2018'!$A$3:$CF$200,52,FALSE)</f>
        <v>4908</v>
      </c>
      <c r="BB4" s="14">
        <f>VLOOKUP($A4,'Nagradna igra-posiljke 2018'!$A$3:$CF$200,53,FALSE)</f>
        <v>721</v>
      </c>
      <c r="BC4" s="14">
        <f>VLOOKUP($A4,'Nagradna igra-posiljke 2018'!$A$3:$CF$200,54,FALSE)</f>
        <v>2046</v>
      </c>
      <c r="BD4" s="14">
        <f>VLOOKUP($A4,'Nagradna igra-posiljke 2018'!$A$3:$CF$200,55,FALSE)</f>
        <v>0</v>
      </c>
      <c r="BE4" s="14">
        <f>VLOOKUP($A4,'Nagradna igra-posiljke 2018'!$A$3:$CF$200,56,FALSE)</f>
        <v>0</v>
      </c>
      <c r="BF4" s="14">
        <f>VLOOKUP($A4,'Nagradna igra-posiljke 2018'!$A$3:$CF$200,57,FALSE)</f>
        <v>0</v>
      </c>
      <c r="BG4" s="14">
        <f>VLOOKUP($A4,'Nagradna igra-posiljke 2018'!$A$3:$CF$200,58,FALSE)</f>
        <v>0</v>
      </c>
      <c r="BH4" s="14">
        <f>VLOOKUP($A4,'Nagradna igra-posiljke 2018'!$A$3:$CF$200,59,FALSE)</f>
        <v>0</v>
      </c>
      <c r="BI4" s="14">
        <f>VLOOKUP($A4,'Nagradna igra-posiljke 2018'!$A$3:$CF$200,60,FALSE)</f>
        <v>0</v>
      </c>
      <c r="BJ4" s="14">
        <f>VLOOKUP($A4,'Nagradna igra-posiljke 2018'!$A$3:$CF$200,61,FALSE)</f>
        <v>0</v>
      </c>
      <c r="BK4" s="14">
        <f>VLOOKUP($A4,'Nagradna igra-posiljke 2018'!$A$3:$CF$200,62,FALSE)</f>
        <v>0</v>
      </c>
      <c r="BL4" s="14">
        <f>VLOOKUP($A4,'Nagradna igra-posiljke 2018'!$A$3:$CF$200,63,FALSE)</f>
        <v>0</v>
      </c>
      <c r="BM4" s="14">
        <f>VLOOKUP($A4,'Nagradna igra-posiljke 2018'!$A$3:$CF$200,64,FALSE)</f>
        <v>0</v>
      </c>
      <c r="BN4" s="14">
        <f>VLOOKUP($A4,'Nagradna igra-posiljke 2018'!$A$3:$CF$200,65,FALSE)</f>
        <v>0</v>
      </c>
      <c r="BO4" s="14">
        <f>VLOOKUP($A4,'Nagradna igra-posiljke 2018'!$A$3:$CF$200,66,FALSE)</f>
        <v>0</v>
      </c>
      <c r="BP4" s="14">
        <f>VLOOKUP($A4,'Nagradna igra-posiljke 2018'!$A$3:$CF$200,67,FALSE)</f>
        <v>0</v>
      </c>
      <c r="BQ4" s="14">
        <f>VLOOKUP($A4,'Nagradna igra-posiljke 2018'!$A$3:$CF$200,68,FALSE)</f>
        <v>0</v>
      </c>
      <c r="BR4" s="14">
        <f>VLOOKUP($A4,'Nagradna igra-posiljke 2018'!$A$3:$CF$200,69,FALSE)</f>
        <v>0</v>
      </c>
      <c r="BS4" s="14">
        <f>VLOOKUP($A4,'Nagradna igra-posiljke 2018'!$A$3:$CF$200,70,FALSE)</f>
        <v>0</v>
      </c>
      <c r="BT4" s="14">
        <f>VLOOKUP($A4,'Nagradna igra-posiljke 2018'!$A$3:$CF$200,71,FALSE)</f>
        <v>0</v>
      </c>
      <c r="BU4" s="14">
        <f>VLOOKUP($A4,'Nagradna igra-posiljke 2018'!$A$3:$CF$200,72,FALSE)</f>
        <v>0</v>
      </c>
      <c r="BV4" s="14">
        <f>VLOOKUP($A4,'Nagradna igra-posiljke 2018'!$A$3:$CF$200,73,FALSE)</f>
        <v>0</v>
      </c>
      <c r="BW4" s="14">
        <f>VLOOKUP($A4,'Nagradna igra-posiljke 2018'!$A$3:$CF$200,74,FALSE)</f>
        <v>0</v>
      </c>
      <c r="BX4" s="14">
        <f>VLOOKUP($A4,'Nagradna igra-posiljke 2018'!$A$3:$CF$200,75,FALSE)</f>
        <v>0</v>
      </c>
      <c r="BY4" s="14">
        <f>VLOOKUP($A4,'Nagradna igra-posiljke 2018'!$A$3:$CF$200,76,FALSE)</f>
        <v>0</v>
      </c>
      <c r="BZ4" s="14">
        <f>VLOOKUP($A4,'Nagradna igra-posiljke 2018'!$A$3:$CF$200,77,FALSE)</f>
        <v>0</v>
      </c>
      <c r="CA4" s="14">
        <f>VLOOKUP($A4,'Nagradna igra-posiljke 2018'!$A$3:$CF$200,78,FALSE)</f>
        <v>0</v>
      </c>
      <c r="CB4" s="14">
        <f>VLOOKUP($A4,'Nagradna igra-posiljke 2018'!$A$3:$CF$200,79,FALSE)</f>
        <v>0</v>
      </c>
      <c r="CC4" s="14">
        <f>VLOOKUP($A4,'Nagradna igra-posiljke 2018'!$A$3:$CF$200,80,FALSE)</f>
        <v>0</v>
      </c>
      <c r="CD4" s="14">
        <f>VLOOKUP($A4,'Nagradna igra-posiljke 2018'!$A$3:$CF$200,81,FALSE)</f>
        <v>0</v>
      </c>
      <c r="CE4" s="14">
        <f>VLOOKUP($A4,'Nagradna igra-posiljke 2018'!$A$3:$CF$200,82,FALSE)</f>
        <v>0</v>
      </c>
      <c r="CF4" s="14">
        <f>VLOOKUP($A4,'Nagradna igra-posiljke 2018'!$A$3:$CF$200,83,FALSE)</f>
        <v>0</v>
      </c>
      <c r="CG4" s="14">
        <f>VLOOKUP($A4,'Nagradna igra-posiljke 2018'!$A$3:$CF$200,84,FALSE)</f>
        <v>0</v>
      </c>
    </row>
    <row r="5" spans="1:85" s="1" customFormat="1" ht="13.5" customHeight="1">
      <c r="A5" s="15">
        <v>80209</v>
      </c>
      <c r="B5" s="98" t="s">
        <v>165</v>
      </c>
      <c r="C5" s="14" t="s">
        <v>207</v>
      </c>
      <c r="D5" s="42">
        <v>55998</v>
      </c>
      <c r="E5" s="42">
        <v>39183</v>
      </c>
      <c r="F5" s="46">
        <f>E5/E$1</f>
        <v>0.85001193136212772</v>
      </c>
      <c r="G5" s="47">
        <f>D5*F5</f>
        <v>47598.968132416427</v>
      </c>
      <c r="H5" s="46">
        <f>+J5/D5</f>
        <v>12.329904639451408</v>
      </c>
      <c r="I5" s="49">
        <f>+H5/F5</f>
        <v>14.505566550922378</v>
      </c>
      <c r="J5" s="44">
        <f>10*K5</f>
        <v>690450</v>
      </c>
      <c r="K5" s="44">
        <f>+SUM(L5:CG5)</f>
        <v>69045</v>
      </c>
      <c r="L5" s="31">
        <f>VLOOKUP(A5,'Nagradna igra-posiljke 2018'!$A$3:$W$200,11,FALSE)</f>
        <v>0</v>
      </c>
      <c r="M5" s="31">
        <f>VLOOKUP(A5,'Nagradna igra-posiljke 2018'!$A$3:$W$200,12,FALSE)</f>
        <v>0</v>
      </c>
      <c r="N5" s="31">
        <f>VLOOKUP(A5,'Nagradna igra-posiljke 2018'!$A$3:$W$200,13,FALSE)</f>
        <v>2</v>
      </c>
      <c r="O5" s="31">
        <f>VLOOKUP(A5,'Nagradna igra-posiljke 2018'!$A$3:$W$200,14,FALSE)</f>
        <v>26</v>
      </c>
      <c r="P5" s="31">
        <f>VLOOKUP(A5,'Nagradna igra-posiljke 2018'!$A$3:$W$200,15,FALSE)</f>
        <v>56</v>
      </c>
      <c r="Q5" s="31">
        <f>VLOOKUP(A5,'Nagradna igra-posiljke 2018'!$A$3:$W$200,16,FALSE)</f>
        <v>106</v>
      </c>
      <c r="R5" s="31">
        <f>VLOOKUP(A5,'Nagradna igra-posiljke 2018'!$A$3:$W$200,17,FALSE)</f>
        <v>118</v>
      </c>
      <c r="S5" s="31">
        <f>VLOOKUP(A5,'Nagradna igra-posiljke 2018'!$A$3:$W$200,18,FALSE)</f>
        <v>119</v>
      </c>
      <c r="T5" s="31">
        <f>VLOOKUP(A5,'Nagradna igra-posiljke 2018'!$A$3:$W$200,19,FALSE)</f>
        <v>149</v>
      </c>
      <c r="U5" s="31">
        <f>VLOOKUP(A5,'Nagradna igra-posiljke 2018'!$A$3:$W$200,20,FALSE)</f>
        <v>705</v>
      </c>
      <c r="V5" s="31">
        <f>VLOOKUP(A5,'Nagradna igra-posiljke 2018'!$A$3:$W$200,21,FALSE)</f>
        <v>558</v>
      </c>
      <c r="W5" s="31">
        <f>VLOOKUP(A5,'Nagradna igra-posiljke 2018'!$A$3:$W$200,22,FALSE)</f>
        <v>818</v>
      </c>
      <c r="X5" s="31">
        <f>VLOOKUP(A5,'Nagradna igra-posiljke 2018'!$A$3:$W$200,23,FALSE)</f>
        <v>559</v>
      </c>
      <c r="Y5" s="31">
        <f>VLOOKUP(A5,'Nagradna igra-posiljke 2018'!$A$3:$CF$200,24,FALSE)</f>
        <v>2212</v>
      </c>
      <c r="Z5" s="31">
        <f>VLOOKUP(A5,'Nagradna igra-posiljke 2018'!$A$3:$CF$200,25,FALSE)</f>
        <v>1243</v>
      </c>
      <c r="AA5" s="31">
        <f>VLOOKUP(A5,'Nagradna igra-posiljke 2018'!$A$3:$CF$200,26,FALSE)</f>
        <v>2003</v>
      </c>
      <c r="AB5" s="31">
        <f>VLOOKUP(A5,'Nagradna igra-posiljke 2018'!$A$3:$CF$200,27,FALSE)</f>
        <v>1369</v>
      </c>
      <c r="AC5" s="31">
        <f>VLOOKUP(A5,'Nagradna igra-posiljke 2018'!$A$3:$CF$200,28,FALSE)</f>
        <v>1818</v>
      </c>
      <c r="AD5" s="31">
        <f>VLOOKUP(A5,'Nagradna igra-posiljke 2018'!$A$3:$CF$200,29,FALSE)</f>
        <v>771</v>
      </c>
      <c r="AE5" s="31">
        <f>VLOOKUP(A5,'Nagradna igra-posiljke 2018'!$A$3:$CF$200,30,FALSE)</f>
        <v>3514</v>
      </c>
      <c r="AF5" s="31">
        <f>VLOOKUP(A5,'Nagradna igra-posiljke 2018'!$A$3:$CF$200,31,FALSE)</f>
        <v>2926</v>
      </c>
      <c r="AG5" s="31">
        <f>VLOOKUP($A5,'Nagradna igra-posiljke 2018'!$A$3:$CF$200,32,FALSE)</f>
        <v>2935</v>
      </c>
      <c r="AH5" s="14">
        <f>VLOOKUP($A5,'Nagradna igra-posiljke 2018'!$A$3:$CF$200,33,FALSE)</f>
        <v>2401</v>
      </c>
      <c r="AI5" s="14">
        <f>VLOOKUP($A5,'Nagradna igra-posiljke 2018'!$A$3:$CF$200,34,FALSE)</f>
        <v>1442</v>
      </c>
      <c r="AJ5" s="14">
        <f>VLOOKUP($A5,'Nagradna igra-posiljke 2018'!$A$3:$CF$200,35,FALSE)</f>
        <v>220</v>
      </c>
      <c r="AK5" s="14">
        <f>VLOOKUP($A5,'Nagradna igra-posiljke 2018'!$A$3:$CF$200,36,FALSE)</f>
        <v>1737</v>
      </c>
      <c r="AL5" s="14">
        <f>VLOOKUP($A5,'Nagradna igra-posiljke 2018'!$A$3:$CF$200,37,FALSE)</f>
        <v>2177</v>
      </c>
      <c r="AM5" s="45">
        <f>VLOOKUP($A5,'Nagradna igra-posiljke 2018'!$A$3:$CF$200,38,FALSE)</f>
        <v>2391</v>
      </c>
      <c r="AN5" s="45">
        <f>VLOOKUP($A5,'Nagradna igra-posiljke 2018'!$A$3:$CF$200,39,FALSE)</f>
        <v>2420</v>
      </c>
      <c r="AO5" s="14">
        <f>VLOOKUP($A5,'Nagradna igra-posiljke 2018'!$A$3:$CF$200,40,FALSE)</f>
        <v>2168</v>
      </c>
      <c r="AP5" s="14">
        <f>VLOOKUP($A5,'Nagradna igra-posiljke 2018'!$A$3:$CF$200,41,FALSE)</f>
        <v>336</v>
      </c>
      <c r="AQ5" s="14">
        <f>VLOOKUP($A5,'Nagradna igra-posiljke 2018'!$A$3:$CF$200,42,FALSE)</f>
        <v>2289</v>
      </c>
      <c r="AR5" s="14">
        <f>VLOOKUP($A5,'Nagradna igra-posiljke 2018'!$A$3:$CF$200,43,FALSE)</f>
        <v>2030</v>
      </c>
      <c r="AS5" s="14">
        <f>VLOOKUP($A5,'Nagradna igra-posiljke 2018'!$A$3:$CF$200,44,FALSE)</f>
        <v>3795</v>
      </c>
      <c r="AT5" s="14">
        <f>VLOOKUP($A5,'Nagradna igra-posiljke 2018'!$A$3:$CF$200,45,FALSE)</f>
        <v>4475</v>
      </c>
      <c r="AU5" s="14">
        <f>VLOOKUP($A5,'Nagradna igra-posiljke 2018'!$A$3:$CF$200,46,FALSE)</f>
        <v>2868</v>
      </c>
      <c r="AV5" s="14">
        <f>VLOOKUP($A5,'Nagradna igra-posiljke 2018'!$A$3:$CF$200,47,FALSE)</f>
        <v>284</v>
      </c>
      <c r="AW5" s="14">
        <f>VLOOKUP($A5,'Nagradna igra-posiljke 2018'!$A$3:$CF$200,48,FALSE)</f>
        <v>2265</v>
      </c>
      <c r="AX5" s="14">
        <f>VLOOKUP($A5,'Nagradna igra-posiljke 2018'!$A$3:$CF$200,49,FALSE)</f>
        <v>2965</v>
      </c>
      <c r="AY5" s="14">
        <f>VLOOKUP($A5,'Nagradna igra-posiljke 2018'!$A$3:$CF$200,50,FALSE)</f>
        <v>2978</v>
      </c>
      <c r="AZ5" s="14">
        <f>VLOOKUP($A5,'Nagradna igra-posiljke 2018'!$A$3:$CF$200,51,FALSE)</f>
        <v>3833</v>
      </c>
      <c r="BA5" s="14">
        <f>VLOOKUP($A5,'Nagradna igra-posiljke 2018'!$A$3:$CF$200,52,FALSE)</f>
        <v>2299</v>
      </c>
      <c r="BB5" s="14">
        <f>VLOOKUP($A5,'Nagradna igra-posiljke 2018'!$A$3:$CF$200,53,FALSE)</f>
        <v>372</v>
      </c>
      <c r="BC5" s="14">
        <f>VLOOKUP($A5,'Nagradna igra-posiljke 2018'!$A$3:$CF$200,54,FALSE)</f>
        <v>1293</v>
      </c>
      <c r="BD5" s="14">
        <f>VLOOKUP($A5,'Nagradna igra-posiljke 2018'!$A$3:$CF$200,55,FALSE)</f>
        <v>0</v>
      </c>
      <c r="BE5" s="14">
        <f>VLOOKUP($A5,'Nagradna igra-posiljke 2018'!$A$3:$CF$200,56,FALSE)</f>
        <v>0</v>
      </c>
      <c r="BF5" s="14">
        <f>VLOOKUP($A5,'Nagradna igra-posiljke 2018'!$A$3:$CF$200,57,FALSE)</f>
        <v>0</v>
      </c>
      <c r="BG5" s="14">
        <f>VLOOKUP($A5,'Nagradna igra-posiljke 2018'!$A$3:$CF$200,58,FALSE)</f>
        <v>0</v>
      </c>
      <c r="BH5" s="14">
        <f>VLOOKUP($A5,'Nagradna igra-posiljke 2018'!$A$3:$CF$200,59,FALSE)</f>
        <v>0</v>
      </c>
      <c r="BI5" s="14">
        <f>VLOOKUP($A5,'Nagradna igra-posiljke 2018'!$A$3:$CF$200,60,FALSE)</f>
        <v>0</v>
      </c>
      <c r="BJ5" s="14">
        <f>VLOOKUP($A5,'Nagradna igra-posiljke 2018'!$A$3:$CF$200,61,FALSE)</f>
        <v>0</v>
      </c>
      <c r="BK5" s="14">
        <f>VLOOKUP($A5,'Nagradna igra-posiljke 2018'!$A$3:$CF$200,62,FALSE)</f>
        <v>0</v>
      </c>
      <c r="BL5" s="14">
        <f>VLOOKUP($A5,'Nagradna igra-posiljke 2018'!$A$3:$CF$200,63,FALSE)</f>
        <v>0</v>
      </c>
      <c r="BM5" s="14">
        <f>VLOOKUP($A5,'Nagradna igra-posiljke 2018'!$A$3:$CF$200,64,FALSE)</f>
        <v>0</v>
      </c>
      <c r="BN5" s="14">
        <f>VLOOKUP($A5,'Nagradna igra-posiljke 2018'!$A$3:$CF$200,65,FALSE)</f>
        <v>0</v>
      </c>
      <c r="BO5" s="14">
        <f>VLOOKUP($A5,'Nagradna igra-posiljke 2018'!$A$3:$CF$200,66,FALSE)</f>
        <v>0</v>
      </c>
      <c r="BP5" s="14">
        <f>VLOOKUP($A5,'Nagradna igra-posiljke 2018'!$A$3:$CF$200,67,FALSE)</f>
        <v>0</v>
      </c>
      <c r="BQ5" s="14">
        <f>VLOOKUP($A5,'Nagradna igra-posiljke 2018'!$A$3:$CF$200,68,FALSE)</f>
        <v>0</v>
      </c>
      <c r="BR5" s="14">
        <f>VLOOKUP($A5,'Nagradna igra-posiljke 2018'!$A$3:$CF$200,69,FALSE)</f>
        <v>0</v>
      </c>
      <c r="BS5" s="14">
        <f>VLOOKUP($A5,'Nagradna igra-posiljke 2018'!$A$3:$CF$200,70,FALSE)</f>
        <v>0</v>
      </c>
      <c r="BT5" s="14">
        <f>VLOOKUP($A5,'Nagradna igra-posiljke 2018'!$A$3:$CF$200,71,FALSE)</f>
        <v>0</v>
      </c>
      <c r="BU5" s="14">
        <f>VLOOKUP($A5,'Nagradna igra-posiljke 2018'!$A$3:$CF$200,72,FALSE)</f>
        <v>0</v>
      </c>
      <c r="BV5" s="14">
        <f>VLOOKUP($A5,'Nagradna igra-posiljke 2018'!$A$3:$CF$200,73,FALSE)</f>
        <v>0</v>
      </c>
      <c r="BW5" s="14">
        <f>VLOOKUP($A5,'Nagradna igra-posiljke 2018'!$A$3:$CF$200,74,FALSE)</f>
        <v>0</v>
      </c>
      <c r="BX5" s="14">
        <f>VLOOKUP($A5,'Nagradna igra-posiljke 2018'!$A$3:$CF$200,75,FALSE)</f>
        <v>0</v>
      </c>
      <c r="BY5" s="14">
        <f>VLOOKUP($A5,'Nagradna igra-posiljke 2018'!$A$3:$CF$200,76,FALSE)</f>
        <v>0</v>
      </c>
      <c r="BZ5" s="14">
        <f>VLOOKUP($A5,'Nagradna igra-posiljke 2018'!$A$3:$CF$200,77,FALSE)</f>
        <v>0</v>
      </c>
      <c r="CA5" s="14">
        <f>VLOOKUP($A5,'Nagradna igra-posiljke 2018'!$A$3:$CF$200,78,FALSE)</f>
        <v>0</v>
      </c>
      <c r="CB5" s="14">
        <f>VLOOKUP($A5,'Nagradna igra-posiljke 2018'!$A$3:$CF$200,79,FALSE)</f>
        <v>0</v>
      </c>
      <c r="CC5" s="14">
        <f>VLOOKUP($A5,'Nagradna igra-posiljke 2018'!$A$3:$CF$200,80,FALSE)</f>
        <v>0</v>
      </c>
      <c r="CD5" s="14">
        <f>VLOOKUP($A5,'Nagradna igra-posiljke 2018'!$A$3:$CF$200,81,FALSE)</f>
        <v>0</v>
      </c>
      <c r="CE5" s="14">
        <f>VLOOKUP($A5,'Nagradna igra-posiljke 2018'!$A$3:$CF$200,82,FALSE)</f>
        <v>0</v>
      </c>
      <c r="CF5" s="14">
        <f>VLOOKUP($A5,'Nagradna igra-posiljke 2018'!$A$3:$CF$200,83,FALSE)</f>
        <v>0</v>
      </c>
      <c r="CG5" s="14">
        <f>VLOOKUP($A5,'Nagradna igra-posiljke 2018'!$A$3:$CF$200,84,FALSE)</f>
        <v>0</v>
      </c>
    </row>
    <row r="6" spans="1:85" s="1" customFormat="1" ht="15">
      <c r="A6" s="15">
        <v>70246</v>
      </c>
      <c r="B6" s="98" t="s">
        <v>155</v>
      </c>
      <c r="C6" s="14" t="s">
        <v>207</v>
      </c>
      <c r="D6" s="42">
        <v>46382</v>
      </c>
      <c r="E6" s="42">
        <v>65371</v>
      </c>
      <c r="F6" s="46">
        <f>E6/E$1</f>
        <v>1.4181183157255353</v>
      </c>
      <c r="G6" s="47">
        <f>D6*F6</f>
        <v>65775.163719981778</v>
      </c>
      <c r="H6" s="46">
        <f>+J6/D6</f>
        <v>17.753870035789745</v>
      </c>
      <c r="I6" s="49">
        <f>+H6/F6</f>
        <v>12.519315094457786</v>
      </c>
      <c r="J6" s="44">
        <f>10*K6</f>
        <v>823460</v>
      </c>
      <c r="K6" s="44">
        <f>+SUM(L6:CG6)</f>
        <v>82346</v>
      </c>
      <c r="L6" s="31">
        <f>VLOOKUP(A6,'Nagradna igra-posiljke 2018'!$A$3:$W$200,11,FALSE)</f>
        <v>0</v>
      </c>
      <c r="M6" s="31">
        <f>VLOOKUP(A6,'Nagradna igra-posiljke 2018'!$A$3:$W$200,12,FALSE)</f>
        <v>19</v>
      </c>
      <c r="N6" s="31">
        <f>VLOOKUP(A6,'Nagradna igra-posiljke 2018'!$A$3:$W$200,13,FALSE)</f>
        <v>14</v>
      </c>
      <c r="O6" s="31">
        <f>VLOOKUP(A6,'Nagradna igra-posiljke 2018'!$A$3:$W$200,14,FALSE)</f>
        <v>81</v>
      </c>
      <c r="P6" s="31">
        <f>VLOOKUP(A6,'Nagradna igra-posiljke 2018'!$A$3:$W$200,15,FALSE)</f>
        <v>132</v>
      </c>
      <c r="Q6" s="31">
        <f>VLOOKUP(A6,'Nagradna igra-posiljke 2018'!$A$3:$W$200,16,FALSE)</f>
        <v>150</v>
      </c>
      <c r="R6" s="31">
        <f>VLOOKUP(A6,'Nagradna igra-posiljke 2018'!$A$3:$W$200,17,FALSE)</f>
        <v>155</v>
      </c>
      <c r="S6" s="31">
        <f>VLOOKUP(A6,'Nagradna igra-posiljke 2018'!$A$3:$W$200,18,FALSE)</f>
        <v>182</v>
      </c>
      <c r="T6" s="31">
        <f>VLOOKUP(A6,'Nagradna igra-posiljke 2018'!$A$3:$W$200,19,FALSE)</f>
        <v>200</v>
      </c>
      <c r="U6" s="31">
        <f>VLOOKUP(A6,'Nagradna igra-posiljke 2018'!$A$3:$W$200,20,FALSE)</f>
        <v>532</v>
      </c>
      <c r="V6" s="31">
        <f>VLOOKUP(A6,'Nagradna igra-posiljke 2018'!$A$3:$W$200,21,FALSE)</f>
        <v>513</v>
      </c>
      <c r="W6" s="31">
        <f>VLOOKUP(A6,'Nagradna igra-posiljke 2018'!$A$3:$W$200,22,FALSE)</f>
        <v>606</v>
      </c>
      <c r="X6" s="31">
        <f>VLOOKUP(A6,'Nagradna igra-posiljke 2018'!$A$3:$W$200,23,FALSE)</f>
        <v>543</v>
      </c>
      <c r="Y6" s="31">
        <f>VLOOKUP(A6,'Nagradna igra-posiljke 2018'!$A$3:$CF$200,24,FALSE)</f>
        <v>1450</v>
      </c>
      <c r="Z6" s="31">
        <f>VLOOKUP(A6,'Nagradna igra-posiljke 2018'!$A$3:$CF$200,25,FALSE)</f>
        <v>1550</v>
      </c>
      <c r="AA6" s="31">
        <f>VLOOKUP(A6,'Nagradna igra-posiljke 2018'!$A$3:$CF$200,26,FALSE)</f>
        <v>1273</v>
      </c>
      <c r="AB6" s="31">
        <f>VLOOKUP(A6,'Nagradna igra-posiljke 2018'!$A$3:$CF$200,27,FALSE)</f>
        <v>1390</v>
      </c>
      <c r="AC6" s="31">
        <f>VLOOKUP(A6,'Nagradna igra-posiljke 2018'!$A$3:$CF$200,28,FALSE)</f>
        <v>1864</v>
      </c>
      <c r="AD6" s="31">
        <f>VLOOKUP(A6,'Nagradna igra-posiljke 2018'!$A$3:$CF$200,29,FALSE)</f>
        <v>851</v>
      </c>
      <c r="AE6" s="31">
        <f>VLOOKUP(A6,'Nagradna igra-posiljke 2018'!$A$3:$CF$200,30,FALSE)</f>
        <v>3075</v>
      </c>
      <c r="AF6" s="31">
        <f>VLOOKUP(A6,'Nagradna igra-posiljke 2018'!$A$3:$CF$200,31,FALSE)</f>
        <v>2755</v>
      </c>
      <c r="AG6" s="31">
        <f>VLOOKUP($A6,'Nagradna igra-posiljke 2018'!$A$3:$CF$200,32,FALSE)</f>
        <v>3341</v>
      </c>
      <c r="AH6" s="14">
        <f>VLOOKUP($A6,'Nagradna igra-posiljke 2018'!$A$3:$CF$200,33,FALSE)</f>
        <v>3601</v>
      </c>
      <c r="AI6" s="14">
        <f>VLOOKUP($A6,'Nagradna igra-posiljke 2018'!$A$3:$CF$200,34,FALSE)</f>
        <v>3128</v>
      </c>
      <c r="AJ6" s="14">
        <f>VLOOKUP($A6,'Nagradna igra-posiljke 2018'!$A$3:$CF$200,35,FALSE)</f>
        <v>459</v>
      </c>
      <c r="AK6" s="14">
        <f>VLOOKUP($A6,'Nagradna igra-posiljke 2018'!$A$3:$CF$200,36,FALSE)</f>
        <v>1697</v>
      </c>
      <c r="AL6" s="14">
        <f>VLOOKUP($A6,'Nagradna igra-posiljke 2018'!$A$3:$CF$200,37,FALSE)</f>
        <v>1856</v>
      </c>
      <c r="AM6" s="45">
        <f>VLOOKUP($A6,'Nagradna igra-posiljke 2018'!$A$3:$CF$200,38,FALSE)</f>
        <v>2530</v>
      </c>
      <c r="AN6" s="45">
        <f>VLOOKUP($A6,'Nagradna igra-posiljke 2018'!$A$3:$CF$200,39,FALSE)</f>
        <v>2938</v>
      </c>
      <c r="AO6" s="14">
        <f>VLOOKUP($A6,'Nagradna igra-posiljke 2018'!$A$3:$CF$200,40,FALSE)</f>
        <v>4431</v>
      </c>
      <c r="AP6" s="14">
        <f>VLOOKUP($A6,'Nagradna igra-posiljke 2018'!$A$3:$CF$200,41,FALSE)</f>
        <v>647</v>
      </c>
      <c r="AQ6" s="14">
        <f>VLOOKUP($A6,'Nagradna igra-posiljke 2018'!$A$3:$CF$200,42,FALSE)</f>
        <v>2987</v>
      </c>
      <c r="AR6" s="14">
        <f>VLOOKUP($A6,'Nagradna igra-posiljke 2018'!$A$3:$CF$200,43,FALSE)</f>
        <v>2594</v>
      </c>
      <c r="AS6" s="14">
        <f>VLOOKUP($A6,'Nagradna igra-posiljke 2018'!$A$3:$CF$200,44,FALSE)</f>
        <v>3453</v>
      </c>
      <c r="AT6" s="14">
        <f>VLOOKUP($A6,'Nagradna igra-posiljke 2018'!$A$3:$CF$200,45,FALSE)</f>
        <v>4497</v>
      </c>
      <c r="AU6" s="14">
        <f>VLOOKUP($A6,'Nagradna igra-posiljke 2018'!$A$3:$CF$200,46,FALSE)</f>
        <v>4597</v>
      </c>
      <c r="AV6" s="14">
        <f>VLOOKUP($A6,'Nagradna igra-posiljke 2018'!$A$3:$CF$200,47,FALSE)</f>
        <v>718</v>
      </c>
      <c r="AW6" s="14">
        <f>VLOOKUP($A6,'Nagradna igra-posiljke 2018'!$A$3:$CF$200,48,FALSE)</f>
        <v>2483</v>
      </c>
      <c r="AX6" s="14">
        <f>VLOOKUP($A6,'Nagradna igra-posiljke 2018'!$A$3:$CF$200,49,FALSE)</f>
        <v>3328</v>
      </c>
      <c r="AY6" s="14">
        <f>VLOOKUP($A6,'Nagradna igra-posiljke 2018'!$A$3:$CF$200,50,FALSE)</f>
        <v>3505</v>
      </c>
      <c r="AZ6" s="14">
        <f>VLOOKUP($A6,'Nagradna igra-posiljke 2018'!$A$3:$CF$200,51,FALSE)</f>
        <v>4328</v>
      </c>
      <c r="BA6" s="14">
        <f>VLOOKUP($A6,'Nagradna igra-posiljke 2018'!$A$3:$CF$200,52,FALSE)</f>
        <v>4776</v>
      </c>
      <c r="BB6" s="14">
        <f>VLOOKUP($A6,'Nagradna igra-posiljke 2018'!$A$3:$CF$200,53,FALSE)</f>
        <v>572</v>
      </c>
      <c r="BC6" s="14">
        <f>VLOOKUP($A6,'Nagradna igra-posiljke 2018'!$A$3:$CF$200,54,FALSE)</f>
        <v>2545</v>
      </c>
      <c r="BD6" s="14">
        <f>VLOOKUP($A6,'Nagradna igra-posiljke 2018'!$A$3:$CF$200,55,FALSE)</f>
        <v>0</v>
      </c>
      <c r="BE6" s="14">
        <f>VLOOKUP($A6,'Nagradna igra-posiljke 2018'!$A$3:$CF$200,56,FALSE)</f>
        <v>0</v>
      </c>
      <c r="BF6" s="14">
        <f>VLOOKUP($A6,'Nagradna igra-posiljke 2018'!$A$3:$CF$200,57,FALSE)</f>
        <v>0</v>
      </c>
      <c r="BG6" s="14">
        <f>VLOOKUP($A6,'Nagradna igra-posiljke 2018'!$A$3:$CF$200,58,FALSE)</f>
        <v>0</v>
      </c>
      <c r="BH6" s="14">
        <f>VLOOKUP($A6,'Nagradna igra-posiljke 2018'!$A$3:$CF$200,59,FALSE)</f>
        <v>0</v>
      </c>
      <c r="BI6" s="14">
        <f>VLOOKUP($A6,'Nagradna igra-posiljke 2018'!$A$3:$CF$200,60,FALSE)</f>
        <v>0</v>
      </c>
      <c r="BJ6" s="14">
        <f>VLOOKUP($A6,'Nagradna igra-posiljke 2018'!$A$3:$CF$200,61,FALSE)</f>
        <v>0</v>
      </c>
      <c r="BK6" s="14">
        <f>VLOOKUP($A6,'Nagradna igra-posiljke 2018'!$A$3:$CF$200,62,FALSE)</f>
        <v>0</v>
      </c>
      <c r="BL6" s="14">
        <f>VLOOKUP($A6,'Nagradna igra-posiljke 2018'!$A$3:$CF$200,63,FALSE)</f>
        <v>0</v>
      </c>
      <c r="BM6" s="14">
        <f>VLOOKUP($A6,'Nagradna igra-posiljke 2018'!$A$3:$CF$200,64,FALSE)</f>
        <v>0</v>
      </c>
      <c r="BN6" s="14">
        <f>VLOOKUP($A6,'Nagradna igra-posiljke 2018'!$A$3:$CF$200,65,FALSE)</f>
        <v>0</v>
      </c>
      <c r="BO6" s="14">
        <f>VLOOKUP($A6,'Nagradna igra-posiljke 2018'!$A$3:$CF$200,66,FALSE)</f>
        <v>0</v>
      </c>
      <c r="BP6" s="14">
        <f>VLOOKUP($A6,'Nagradna igra-posiljke 2018'!$A$3:$CF$200,67,FALSE)</f>
        <v>0</v>
      </c>
      <c r="BQ6" s="14">
        <f>VLOOKUP($A6,'Nagradna igra-posiljke 2018'!$A$3:$CF$200,68,FALSE)</f>
        <v>0</v>
      </c>
      <c r="BR6" s="14">
        <f>VLOOKUP($A6,'Nagradna igra-posiljke 2018'!$A$3:$CF$200,69,FALSE)</f>
        <v>0</v>
      </c>
      <c r="BS6" s="14">
        <f>VLOOKUP($A6,'Nagradna igra-posiljke 2018'!$A$3:$CF$200,70,FALSE)</f>
        <v>0</v>
      </c>
      <c r="BT6" s="14">
        <f>VLOOKUP($A6,'Nagradna igra-posiljke 2018'!$A$3:$CF$200,71,FALSE)</f>
        <v>0</v>
      </c>
      <c r="BU6" s="14">
        <f>VLOOKUP($A6,'Nagradna igra-posiljke 2018'!$A$3:$CF$200,72,FALSE)</f>
        <v>0</v>
      </c>
      <c r="BV6" s="14">
        <f>VLOOKUP($A6,'Nagradna igra-posiljke 2018'!$A$3:$CF$200,73,FALSE)</f>
        <v>0</v>
      </c>
      <c r="BW6" s="14">
        <f>VLOOKUP($A6,'Nagradna igra-posiljke 2018'!$A$3:$CF$200,74,FALSE)</f>
        <v>0</v>
      </c>
      <c r="BX6" s="14">
        <f>VLOOKUP($A6,'Nagradna igra-posiljke 2018'!$A$3:$CF$200,75,FALSE)</f>
        <v>0</v>
      </c>
      <c r="BY6" s="14">
        <f>VLOOKUP($A6,'Nagradna igra-posiljke 2018'!$A$3:$CF$200,76,FALSE)</f>
        <v>0</v>
      </c>
      <c r="BZ6" s="14">
        <f>VLOOKUP($A6,'Nagradna igra-posiljke 2018'!$A$3:$CF$200,77,FALSE)</f>
        <v>0</v>
      </c>
      <c r="CA6" s="14">
        <f>VLOOKUP($A6,'Nagradna igra-posiljke 2018'!$A$3:$CF$200,78,FALSE)</f>
        <v>0</v>
      </c>
      <c r="CB6" s="14">
        <f>VLOOKUP($A6,'Nagradna igra-posiljke 2018'!$A$3:$CF$200,79,FALSE)</f>
        <v>0</v>
      </c>
      <c r="CC6" s="14">
        <f>VLOOKUP($A6,'Nagradna igra-posiljke 2018'!$A$3:$CF$200,80,FALSE)</f>
        <v>0</v>
      </c>
      <c r="CD6" s="14">
        <f>VLOOKUP($A6,'Nagradna igra-posiljke 2018'!$A$3:$CF$200,81,FALSE)</f>
        <v>0</v>
      </c>
      <c r="CE6" s="14">
        <f>VLOOKUP($A6,'Nagradna igra-posiljke 2018'!$A$3:$CF$200,82,FALSE)</f>
        <v>0</v>
      </c>
      <c r="CF6" s="14">
        <f>VLOOKUP($A6,'Nagradna igra-posiljke 2018'!$A$3:$CF$200,83,FALSE)</f>
        <v>0</v>
      </c>
      <c r="CG6" s="14">
        <f>VLOOKUP($A6,'Nagradna igra-posiljke 2018'!$A$3:$CF$200,84,FALSE)</f>
        <v>0</v>
      </c>
    </row>
    <row r="7" spans="1:85" s="1" customFormat="1" ht="15">
      <c r="A7" s="15">
        <v>70653</v>
      </c>
      <c r="B7" s="98" t="s">
        <v>166</v>
      </c>
      <c r="C7" s="14" t="s">
        <v>207</v>
      </c>
      <c r="D7" s="42">
        <v>120722</v>
      </c>
      <c r="E7" s="42">
        <v>38644</v>
      </c>
      <c r="F7" s="46">
        <f>E7/E$1</f>
        <v>0.83831919647699416</v>
      </c>
      <c r="G7" s="47">
        <f>D7*F7</f>
        <v>101203.57003709569</v>
      </c>
      <c r="H7" s="46">
        <f>+J7/D7</f>
        <v>9.9350574046155629</v>
      </c>
      <c r="I7" s="49">
        <f>+H7/F7</f>
        <v>11.851162953642573</v>
      </c>
      <c r="J7" s="44">
        <f>10*K7</f>
        <v>1199380</v>
      </c>
      <c r="K7" s="44">
        <f>+SUM(L7:CG7)</f>
        <v>119938</v>
      </c>
      <c r="L7" s="31">
        <f>VLOOKUP(A7,'Nagradna igra-posiljke 2018'!$A$3:$W$200,11,FALSE)</f>
        <v>3</v>
      </c>
      <c r="M7" s="31">
        <f>VLOOKUP(A7,'Nagradna igra-posiljke 2018'!$A$3:$W$200,12,FALSE)</f>
        <v>8</v>
      </c>
      <c r="N7" s="31">
        <f>VLOOKUP(A7,'Nagradna igra-posiljke 2018'!$A$3:$W$200,13,FALSE)</f>
        <v>22</v>
      </c>
      <c r="O7" s="31">
        <f>VLOOKUP(A7,'Nagradna igra-posiljke 2018'!$A$3:$W$200,14,FALSE)</f>
        <v>53</v>
      </c>
      <c r="P7" s="31">
        <f>VLOOKUP(A7,'Nagradna igra-posiljke 2018'!$A$3:$W$200,15,FALSE)</f>
        <v>95</v>
      </c>
      <c r="Q7" s="31">
        <f>VLOOKUP(A7,'Nagradna igra-posiljke 2018'!$A$3:$W$200,16,FALSE)</f>
        <v>289</v>
      </c>
      <c r="R7" s="31">
        <f>VLOOKUP(A7,'Nagradna igra-posiljke 2018'!$A$3:$W$200,17,FALSE)</f>
        <v>232</v>
      </c>
      <c r="S7" s="31">
        <f>VLOOKUP(A7,'Nagradna igra-posiljke 2018'!$A$3:$W$200,18,FALSE)</f>
        <v>284</v>
      </c>
      <c r="T7" s="31">
        <f>VLOOKUP(A7,'Nagradna igra-posiljke 2018'!$A$3:$W$200,19,FALSE)</f>
        <v>244</v>
      </c>
      <c r="U7" s="31">
        <f>VLOOKUP(A7,'Nagradna igra-posiljke 2018'!$A$3:$W$200,20,FALSE)</f>
        <v>879</v>
      </c>
      <c r="V7" s="31">
        <f>VLOOKUP(A7,'Nagradna igra-posiljke 2018'!$A$3:$W$200,21,FALSE)</f>
        <v>880</v>
      </c>
      <c r="W7" s="31">
        <f>VLOOKUP(A7,'Nagradna igra-posiljke 2018'!$A$3:$W$200,22,FALSE)</f>
        <v>967</v>
      </c>
      <c r="X7" s="31">
        <f>VLOOKUP(A7,'Nagradna igra-posiljke 2018'!$A$3:$W$200,23,FALSE)</f>
        <v>1274</v>
      </c>
      <c r="Y7" s="31">
        <f>VLOOKUP(A7,'Nagradna igra-posiljke 2018'!$A$3:$CF$200,24,FALSE)</f>
        <v>2370</v>
      </c>
      <c r="Z7" s="31">
        <f>VLOOKUP(A7,'Nagradna igra-posiljke 2018'!$A$3:$CF$200,25,FALSE)</f>
        <v>2953</v>
      </c>
      <c r="AA7" s="31">
        <f>VLOOKUP(A7,'Nagradna igra-posiljke 2018'!$A$3:$CF$200,26,FALSE)</f>
        <v>2304</v>
      </c>
      <c r="AB7" s="31">
        <f>VLOOKUP(A7,'Nagradna igra-posiljke 2018'!$A$3:$CF$200,27,FALSE)</f>
        <v>3091</v>
      </c>
      <c r="AC7" s="31">
        <f>VLOOKUP(A7,'Nagradna igra-posiljke 2018'!$A$3:$CF$200,28,FALSE)</f>
        <v>3190</v>
      </c>
      <c r="AD7" s="31">
        <f>VLOOKUP(A7,'Nagradna igra-posiljke 2018'!$A$3:$CF$200,29,FALSE)</f>
        <v>1222</v>
      </c>
      <c r="AE7" s="31">
        <f>VLOOKUP(A7,'Nagradna igra-posiljke 2018'!$A$3:$CF$200,30,FALSE)</f>
        <v>5734</v>
      </c>
      <c r="AF7" s="31">
        <f>VLOOKUP(A7,'Nagradna igra-posiljke 2018'!$A$3:$CF$200,31,FALSE)</f>
        <v>5836</v>
      </c>
      <c r="AG7" s="31">
        <f>VLOOKUP($A7,'Nagradna igra-posiljke 2018'!$A$3:$CF$200,32,FALSE)</f>
        <v>4303</v>
      </c>
      <c r="AH7" s="14">
        <f>VLOOKUP($A7,'Nagradna igra-posiljke 2018'!$A$3:$CF$200,33,FALSE)</f>
        <v>5583</v>
      </c>
      <c r="AI7" s="14">
        <f>VLOOKUP($A7,'Nagradna igra-posiljke 2018'!$A$3:$CF$200,34,FALSE)</f>
        <v>2926</v>
      </c>
      <c r="AJ7" s="14">
        <f>VLOOKUP($A7,'Nagradna igra-posiljke 2018'!$A$3:$CF$200,35,FALSE)</f>
        <v>803</v>
      </c>
      <c r="AK7" s="14">
        <f>VLOOKUP($A7,'Nagradna igra-posiljke 2018'!$A$3:$CF$200,36,FALSE)</f>
        <v>2841</v>
      </c>
      <c r="AL7" s="14">
        <f>VLOOKUP($A7,'Nagradna igra-posiljke 2018'!$A$3:$CF$200,37,FALSE)</f>
        <v>3084</v>
      </c>
      <c r="AM7" s="45">
        <f>VLOOKUP($A7,'Nagradna igra-posiljke 2018'!$A$3:$CF$200,38,FALSE)</f>
        <v>4370</v>
      </c>
      <c r="AN7" s="45">
        <f>VLOOKUP($A7,'Nagradna igra-posiljke 2018'!$A$3:$CF$200,39,FALSE)</f>
        <v>4157</v>
      </c>
      <c r="AO7" s="14">
        <f>VLOOKUP($A7,'Nagradna igra-posiljke 2018'!$A$3:$CF$200,40,FALSE)</f>
        <v>4230</v>
      </c>
      <c r="AP7" s="14">
        <f>VLOOKUP($A7,'Nagradna igra-posiljke 2018'!$A$3:$CF$200,41,FALSE)</f>
        <v>1036</v>
      </c>
      <c r="AQ7" s="14">
        <f>VLOOKUP($A7,'Nagradna igra-posiljke 2018'!$A$3:$CF$200,42,FALSE)</f>
        <v>3787</v>
      </c>
      <c r="AR7" s="14">
        <f>VLOOKUP($A7,'Nagradna igra-posiljke 2018'!$A$3:$CF$200,43,FALSE)</f>
        <v>4717</v>
      </c>
      <c r="AS7" s="14">
        <f>VLOOKUP($A7,'Nagradna igra-posiljke 2018'!$A$3:$CF$200,44,FALSE)</f>
        <v>5436</v>
      </c>
      <c r="AT7" s="14">
        <f>VLOOKUP($A7,'Nagradna igra-posiljke 2018'!$A$3:$CF$200,45,FALSE)</f>
        <v>6431</v>
      </c>
      <c r="AU7" s="14">
        <f>VLOOKUP($A7,'Nagradna igra-posiljke 2018'!$A$3:$CF$200,46,FALSE)</f>
        <v>4862</v>
      </c>
      <c r="AV7" s="14">
        <f>VLOOKUP($A7,'Nagradna igra-posiljke 2018'!$A$3:$CF$200,47,FALSE)</f>
        <v>933</v>
      </c>
      <c r="AW7" s="14">
        <f>VLOOKUP($A7,'Nagradna igra-posiljke 2018'!$A$3:$CF$200,48,FALSE)</f>
        <v>3550</v>
      </c>
      <c r="AX7" s="14">
        <f>VLOOKUP($A7,'Nagradna igra-posiljke 2018'!$A$3:$CF$200,49,FALSE)</f>
        <v>4680</v>
      </c>
      <c r="AY7" s="14">
        <f>VLOOKUP($A7,'Nagradna igra-posiljke 2018'!$A$3:$CF$200,50,FALSE)</f>
        <v>5602</v>
      </c>
      <c r="AZ7" s="14">
        <f>VLOOKUP($A7,'Nagradna igra-posiljke 2018'!$A$3:$CF$200,51,FALSE)</f>
        <v>6458</v>
      </c>
      <c r="BA7" s="14">
        <f>VLOOKUP($A7,'Nagradna igra-posiljke 2018'!$A$3:$CF$200,52,FALSE)</f>
        <v>4997</v>
      </c>
      <c r="BB7" s="14">
        <f>VLOOKUP($A7,'Nagradna igra-posiljke 2018'!$A$3:$CF$200,53,FALSE)</f>
        <v>780</v>
      </c>
      <c r="BC7" s="14">
        <f>VLOOKUP($A7,'Nagradna igra-posiljke 2018'!$A$3:$CF$200,54,FALSE)</f>
        <v>2442</v>
      </c>
      <c r="BD7" s="14">
        <f>VLOOKUP($A7,'Nagradna igra-posiljke 2018'!$A$3:$CF$200,55,FALSE)</f>
        <v>0</v>
      </c>
      <c r="BE7" s="14">
        <f>VLOOKUP($A7,'Nagradna igra-posiljke 2018'!$A$3:$CF$200,56,FALSE)</f>
        <v>0</v>
      </c>
      <c r="BF7" s="14">
        <f>VLOOKUP($A7,'Nagradna igra-posiljke 2018'!$A$3:$CF$200,57,FALSE)</f>
        <v>0</v>
      </c>
      <c r="BG7" s="14">
        <f>VLOOKUP($A7,'Nagradna igra-posiljke 2018'!$A$3:$CF$200,58,FALSE)</f>
        <v>0</v>
      </c>
      <c r="BH7" s="14">
        <f>VLOOKUP($A7,'Nagradna igra-posiljke 2018'!$A$3:$CF$200,59,FALSE)</f>
        <v>0</v>
      </c>
      <c r="BI7" s="14">
        <f>VLOOKUP($A7,'Nagradna igra-posiljke 2018'!$A$3:$CF$200,60,FALSE)</f>
        <v>0</v>
      </c>
      <c r="BJ7" s="14">
        <f>VLOOKUP($A7,'Nagradna igra-posiljke 2018'!$A$3:$CF$200,61,FALSE)</f>
        <v>0</v>
      </c>
      <c r="BK7" s="14">
        <f>VLOOKUP($A7,'Nagradna igra-posiljke 2018'!$A$3:$CF$200,62,FALSE)</f>
        <v>0</v>
      </c>
      <c r="BL7" s="14">
        <f>VLOOKUP($A7,'Nagradna igra-posiljke 2018'!$A$3:$CF$200,63,FALSE)</f>
        <v>0</v>
      </c>
      <c r="BM7" s="14">
        <f>VLOOKUP($A7,'Nagradna igra-posiljke 2018'!$A$3:$CF$200,64,FALSE)</f>
        <v>0</v>
      </c>
      <c r="BN7" s="14">
        <f>VLOOKUP($A7,'Nagradna igra-posiljke 2018'!$A$3:$CF$200,65,FALSE)</f>
        <v>0</v>
      </c>
      <c r="BO7" s="14">
        <f>VLOOKUP($A7,'Nagradna igra-posiljke 2018'!$A$3:$CF$200,66,FALSE)</f>
        <v>0</v>
      </c>
      <c r="BP7" s="14">
        <f>VLOOKUP($A7,'Nagradna igra-posiljke 2018'!$A$3:$CF$200,67,FALSE)</f>
        <v>0</v>
      </c>
      <c r="BQ7" s="14">
        <f>VLOOKUP($A7,'Nagradna igra-posiljke 2018'!$A$3:$CF$200,68,FALSE)</f>
        <v>0</v>
      </c>
      <c r="BR7" s="14">
        <f>VLOOKUP($A7,'Nagradna igra-posiljke 2018'!$A$3:$CF$200,69,FALSE)</f>
        <v>0</v>
      </c>
      <c r="BS7" s="14">
        <f>VLOOKUP($A7,'Nagradna igra-posiljke 2018'!$A$3:$CF$200,70,FALSE)</f>
        <v>0</v>
      </c>
      <c r="BT7" s="14">
        <f>VLOOKUP($A7,'Nagradna igra-posiljke 2018'!$A$3:$CF$200,71,FALSE)</f>
        <v>0</v>
      </c>
      <c r="BU7" s="14">
        <f>VLOOKUP($A7,'Nagradna igra-posiljke 2018'!$A$3:$CF$200,72,FALSE)</f>
        <v>0</v>
      </c>
      <c r="BV7" s="14">
        <f>VLOOKUP($A7,'Nagradna igra-posiljke 2018'!$A$3:$CF$200,73,FALSE)</f>
        <v>0</v>
      </c>
      <c r="BW7" s="14">
        <f>VLOOKUP($A7,'Nagradna igra-posiljke 2018'!$A$3:$CF$200,74,FALSE)</f>
        <v>0</v>
      </c>
      <c r="BX7" s="14">
        <f>VLOOKUP($A7,'Nagradna igra-posiljke 2018'!$A$3:$CF$200,75,FALSE)</f>
        <v>0</v>
      </c>
      <c r="BY7" s="14">
        <f>VLOOKUP($A7,'Nagradna igra-posiljke 2018'!$A$3:$CF$200,76,FALSE)</f>
        <v>0</v>
      </c>
      <c r="BZ7" s="14">
        <f>VLOOKUP($A7,'Nagradna igra-posiljke 2018'!$A$3:$CF$200,77,FALSE)</f>
        <v>0</v>
      </c>
      <c r="CA7" s="14">
        <f>VLOOKUP($A7,'Nagradna igra-posiljke 2018'!$A$3:$CF$200,78,FALSE)</f>
        <v>0</v>
      </c>
      <c r="CB7" s="14">
        <f>VLOOKUP($A7,'Nagradna igra-posiljke 2018'!$A$3:$CF$200,79,FALSE)</f>
        <v>0</v>
      </c>
      <c r="CC7" s="14">
        <f>VLOOKUP($A7,'Nagradna igra-posiljke 2018'!$A$3:$CF$200,80,FALSE)</f>
        <v>0</v>
      </c>
      <c r="CD7" s="14">
        <f>VLOOKUP($A7,'Nagradna igra-posiljke 2018'!$A$3:$CF$200,81,FALSE)</f>
        <v>0</v>
      </c>
      <c r="CE7" s="14">
        <f>VLOOKUP($A7,'Nagradna igra-posiljke 2018'!$A$3:$CF$200,82,FALSE)</f>
        <v>0</v>
      </c>
      <c r="CF7" s="14">
        <f>VLOOKUP($A7,'Nagradna igra-posiljke 2018'!$A$3:$CF$200,83,FALSE)</f>
        <v>0</v>
      </c>
      <c r="CG7" s="14">
        <f>VLOOKUP($A7,'Nagradna igra-posiljke 2018'!$A$3:$CF$200,84,FALSE)</f>
        <v>0</v>
      </c>
    </row>
    <row r="8" spans="1:85" s="1" customFormat="1" ht="15">
      <c r="A8" s="15">
        <v>70211</v>
      </c>
      <c r="B8" s="98" t="s">
        <v>160</v>
      </c>
      <c r="C8" s="14" t="s">
        <v>207</v>
      </c>
      <c r="D8" s="42">
        <v>108710</v>
      </c>
      <c r="E8" s="42">
        <v>39293</v>
      </c>
      <c r="F8" s="46">
        <f>E8/E$1</f>
        <v>0.85239820378766518</v>
      </c>
      <c r="G8" s="47">
        <f>D8*F8</f>
        <v>92664.208733757085</v>
      </c>
      <c r="H8" s="46">
        <f>+J8/D8</f>
        <v>9.8933860730383589</v>
      </c>
      <c r="I8" s="49">
        <f>+H8/F8</f>
        <v>11.606530878498695</v>
      </c>
      <c r="J8" s="44">
        <f>10*K8</f>
        <v>1075510</v>
      </c>
      <c r="K8" s="44">
        <f>+SUM(L8:CG8)</f>
        <v>107551</v>
      </c>
      <c r="L8" s="31">
        <f>VLOOKUP(A8,'Nagradna igra-posiljke 2018'!$A$3:$W$200,11,FALSE)</f>
        <v>6</v>
      </c>
      <c r="M8" s="31">
        <f>VLOOKUP(A8,'Nagradna igra-posiljke 2018'!$A$3:$W$200,12,FALSE)</f>
        <v>9</v>
      </c>
      <c r="N8" s="31">
        <f>VLOOKUP(A8,'Nagradna igra-posiljke 2018'!$A$3:$W$200,13,FALSE)</f>
        <v>26</v>
      </c>
      <c r="O8" s="31">
        <f>VLOOKUP(A8,'Nagradna igra-posiljke 2018'!$A$3:$W$200,14,FALSE)</f>
        <v>89</v>
      </c>
      <c r="P8" s="31">
        <f>VLOOKUP(A8,'Nagradna igra-posiljke 2018'!$A$3:$W$200,15,FALSE)</f>
        <v>105</v>
      </c>
      <c r="Q8" s="31">
        <f>VLOOKUP(A8,'Nagradna igra-posiljke 2018'!$A$3:$W$200,16,FALSE)</f>
        <v>124</v>
      </c>
      <c r="R8" s="31">
        <f>VLOOKUP(A8,'Nagradna igra-posiljke 2018'!$A$3:$W$200,17,FALSE)</f>
        <v>207</v>
      </c>
      <c r="S8" s="31">
        <f>VLOOKUP(A8,'Nagradna igra-posiljke 2018'!$A$3:$W$200,18,FALSE)</f>
        <v>419</v>
      </c>
      <c r="T8" s="31">
        <f>VLOOKUP(A8,'Nagradna igra-posiljke 2018'!$A$3:$W$200,19,FALSE)</f>
        <v>158</v>
      </c>
      <c r="U8" s="31">
        <f>VLOOKUP(A8,'Nagradna igra-posiljke 2018'!$A$3:$W$200,20,FALSE)</f>
        <v>1011</v>
      </c>
      <c r="V8" s="31">
        <f>VLOOKUP(A8,'Nagradna igra-posiljke 2018'!$A$3:$W$200,21,FALSE)</f>
        <v>566</v>
      </c>
      <c r="W8" s="31">
        <f>VLOOKUP(A8,'Nagradna igra-posiljke 2018'!$A$3:$W$200,22,FALSE)</f>
        <v>1058</v>
      </c>
      <c r="X8" s="31">
        <f>VLOOKUP(A8,'Nagradna igra-posiljke 2018'!$A$3:$W$200,23,FALSE)</f>
        <v>1330</v>
      </c>
      <c r="Y8" s="31">
        <f>VLOOKUP(A8,'Nagradna igra-posiljke 2018'!$A$3:$CF$200,24,FALSE)</f>
        <v>2408</v>
      </c>
      <c r="Z8" s="31">
        <f>VLOOKUP(A8,'Nagradna igra-posiljke 2018'!$A$3:$CF$200,25,FALSE)</f>
        <v>1860</v>
      </c>
      <c r="AA8" s="31">
        <f>VLOOKUP(A8,'Nagradna igra-posiljke 2018'!$A$3:$CF$200,26,FALSE)</f>
        <v>1934</v>
      </c>
      <c r="AB8" s="31">
        <f>VLOOKUP(A8,'Nagradna igra-posiljke 2018'!$A$3:$CF$200,27,FALSE)</f>
        <v>2068</v>
      </c>
      <c r="AC8" s="31">
        <f>VLOOKUP(A8,'Nagradna igra-posiljke 2018'!$A$3:$CF$200,28,FALSE)</f>
        <v>2393</v>
      </c>
      <c r="AD8" s="31">
        <f>VLOOKUP(A8,'Nagradna igra-posiljke 2018'!$A$3:$CF$200,29,FALSE)</f>
        <v>1428</v>
      </c>
      <c r="AE8" s="31">
        <f>VLOOKUP(A8,'Nagradna igra-posiljke 2018'!$A$3:$CF$200,30,FALSE)</f>
        <v>3910</v>
      </c>
      <c r="AF8" s="31">
        <f>VLOOKUP(A8,'Nagradna igra-posiljke 2018'!$A$3:$CF$200,31,FALSE)</f>
        <v>4185</v>
      </c>
      <c r="AG8" s="31">
        <f>VLOOKUP($A8,'Nagradna igra-posiljke 2018'!$A$3:$CF$200,32,FALSE)</f>
        <v>4655</v>
      </c>
      <c r="AH8" s="14">
        <f>VLOOKUP($A8,'Nagradna igra-posiljke 2018'!$A$3:$CF$200,33,FALSE)</f>
        <v>4545</v>
      </c>
      <c r="AI8" s="14">
        <f>VLOOKUP($A8,'Nagradna igra-posiljke 2018'!$A$3:$CF$200,34,FALSE)</f>
        <v>3806</v>
      </c>
      <c r="AJ8" s="14">
        <f>VLOOKUP($A8,'Nagradna igra-posiljke 2018'!$A$3:$CF$200,35,FALSE)</f>
        <v>760</v>
      </c>
      <c r="AK8" s="14">
        <f>VLOOKUP($A8,'Nagradna igra-posiljke 2018'!$A$3:$CF$200,36,FALSE)</f>
        <v>2103</v>
      </c>
      <c r="AL8" s="14">
        <f>VLOOKUP($A8,'Nagradna igra-posiljke 2018'!$A$3:$CF$200,37,FALSE)</f>
        <v>2364</v>
      </c>
      <c r="AM8" s="45">
        <f>VLOOKUP($A8,'Nagradna igra-posiljke 2018'!$A$3:$CF$200,38,FALSE)</f>
        <v>3254</v>
      </c>
      <c r="AN8" s="45">
        <f>VLOOKUP($A8,'Nagradna igra-posiljke 2018'!$A$3:$CF$200,39,FALSE)</f>
        <v>3902</v>
      </c>
      <c r="AO8" s="14">
        <f>VLOOKUP($A8,'Nagradna igra-posiljke 2018'!$A$3:$CF$200,40,FALSE)</f>
        <v>5248</v>
      </c>
      <c r="AP8" s="14">
        <f>VLOOKUP($A8,'Nagradna igra-posiljke 2018'!$A$3:$CF$200,41,FALSE)</f>
        <v>1132</v>
      </c>
      <c r="AQ8" s="14">
        <f>VLOOKUP($A8,'Nagradna igra-posiljke 2018'!$A$3:$CF$200,42,FALSE)</f>
        <v>3273</v>
      </c>
      <c r="AR8" s="14">
        <f>VLOOKUP($A8,'Nagradna igra-posiljke 2018'!$A$3:$CF$200,43,FALSE)</f>
        <v>3740</v>
      </c>
      <c r="AS8" s="14">
        <f>VLOOKUP($A8,'Nagradna igra-posiljke 2018'!$A$3:$CF$200,44,FALSE)</f>
        <v>4556</v>
      </c>
      <c r="AT8" s="14">
        <f>VLOOKUP($A8,'Nagradna igra-posiljke 2018'!$A$3:$CF$200,45,FALSE)</f>
        <v>6581</v>
      </c>
      <c r="AU8" s="14">
        <f>VLOOKUP($A8,'Nagradna igra-posiljke 2018'!$A$3:$CF$200,46,FALSE)</f>
        <v>5159</v>
      </c>
      <c r="AV8" s="14">
        <f>VLOOKUP($A8,'Nagradna igra-posiljke 2018'!$A$3:$CF$200,47,FALSE)</f>
        <v>1122</v>
      </c>
      <c r="AW8" s="14">
        <f>VLOOKUP($A8,'Nagradna igra-posiljke 2018'!$A$3:$CF$200,48,FALSE)</f>
        <v>2970</v>
      </c>
      <c r="AX8" s="14">
        <f>VLOOKUP($A8,'Nagradna igra-posiljke 2018'!$A$3:$CF$200,49,FALSE)</f>
        <v>3590</v>
      </c>
      <c r="AY8" s="14">
        <f>VLOOKUP($A8,'Nagradna igra-posiljke 2018'!$A$3:$CF$200,50,FALSE)</f>
        <v>4301</v>
      </c>
      <c r="AZ8" s="14">
        <f>VLOOKUP($A8,'Nagradna igra-posiljke 2018'!$A$3:$CF$200,51,FALSE)</f>
        <v>6193</v>
      </c>
      <c r="BA8" s="14">
        <f>VLOOKUP($A8,'Nagradna igra-posiljke 2018'!$A$3:$CF$200,52,FALSE)</f>
        <v>5442</v>
      </c>
      <c r="BB8" s="14">
        <f>VLOOKUP($A8,'Nagradna igra-posiljke 2018'!$A$3:$CF$200,53,FALSE)</f>
        <v>1258</v>
      </c>
      <c r="BC8" s="14">
        <f>VLOOKUP($A8,'Nagradna igra-posiljke 2018'!$A$3:$CF$200,54,FALSE)</f>
        <v>2303</v>
      </c>
      <c r="BD8" s="14">
        <f>VLOOKUP($A8,'Nagradna igra-posiljke 2018'!$A$3:$CF$200,55,FALSE)</f>
        <v>0</v>
      </c>
      <c r="BE8" s="14">
        <f>VLOOKUP($A8,'Nagradna igra-posiljke 2018'!$A$3:$CF$200,56,FALSE)</f>
        <v>0</v>
      </c>
      <c r="BF8" s="14">
        <f>VLOOKUP($A8,'Nagradna igra-posiljke 2018'!$A$3:$CF$200,57,FALSE)</f>
        <v>0</v>
      </c>
      <c r="BG8" s="14">
        <f>VLOOKUP($A8,'Nagradna igra-posiljke 2018'!$A$3:$CF$200,58,FALSE)</f>
        <v>0</v>
      </c>
      <c r="BH8" s="14">
        <f>VLOOKUP($A8,'Nagradna igra-posiljke 2018'!$A$3:$CF$200,59,FALSE)</f>
        <v>0</v>
      </c>
      <c r="BI8" s="14">
        <f>VLOOKUP($A8,'Nagradna igra-posiljke 2018'!$A$3:$CF$200,60,FALSE)</f>
        <v>0</v>
      </c>
      <c r="BJ8" s="14">
        <f>VLOOKUP($A8,'Nagradna igra-posiljke 2018'!$A$3:$CF$200,61,FALSE)</f>
        <v>0</v>
      </c>
      <c r="BK8" s="14">
        <f>VLOOKUP($A8,'Nagradna igra-posiljke 2018'!$A$3:$CF$200,62,FALSE)</f>
        <v>0</v>
      </c>
      <c r="BL8" s="14">
        <f>VLOOKUP($A8,'Nagradna igra-posiljke 2018'!$A$3:$CF$200,63,FALSE)</f>
        <v>0</v>
      </c>
      <c r="BM8" s="14">
        <f>VLOOKUP($A8,'Nagradna igra-posiljke 2018'!$A$3:$CF$200,64,FALSE)</f>
        <v>0</v>
      </c>
      <c r="BN8" s="14">
        <f>VLOOKUP($A8,'Nagradna igra-posiljke 2018'!$A$3:$CF$200,65,FALSE)</f>
        <v>0</v>
      </c>
      <c r="BO8" s="14">
        <f>VLOOKUP($A8,'Nagradna igra-posiljke 2018'!$A$3:$CF$200,66,FALSE)</f>
        <v>0</v>
      </c>
      <c r="BP8" s="14">
        <f>VLOOKUP($A8,'Nagradna igra-posiljke 2018'!$A$3:$CF$200,67,FALSE)</f>
        <v>0</v>
      </c>
      <c r="BQ8" s="14">
        <f>VLOOKUP($A8,'Nagradna igra-posiljke 2018'!$A$3:$CF$200,68,FALSE)</f>
        <v>0</v>
      </c>
      <c r="BR8" s="14">
        <f>VLOOKUP($A8,'Nagradna igra-posiljke 2018'!$A$3:$CF$200,69,FALSE)</f>
        <v>0</v>
      </c>
      <c r="BS8" s="14">
        <f>VLOOKUP($A8,'Nagradna igra-posiljke 2018'!$A$3:$CF$200,70,FALSE)</f>
        <v>0</v>
      </c>
      <c r="BT8" s="14">
        <f>VLOOKUP($A8,'Nagradna igra-posiljke 2018'!$A$3:$CF$200,71,FALSE)</f>
        <v>0</v>
      </c>
      <c r="BU8" s="14">
        <f>VLOOKUP($A8,'Nagradna igra-posiljke 2018'!$A$3:$CF$200,72,FALSE)</f>
        <v>0</v>
      </c>
      <c r="BV8" s="14">
        <f>VLOOKUP($A8,'Nagradna igra-posiljke 2018'!$A$3:$CF$200,73,FALSE)</f>
        <v>0</v>
      </c>
      <c r="BW8" s="14">
        <f>VLOOKUP($A8,'Nagradna igra-posiljke 2018'!$A$3:$CF$200,74,FALSE)</f>
        <v>0</v>
      </c>
      <c r="BX8" s="14">
        <f>VLOOKUP($A8,'Nagradna igra-posiljke 2018'!$A$3:$CF$200,75,FALSE)</f>
        <v>0</v>
      </c>
      <c r="BY8" s="14">
        <f>VLOOKUP($A8,'Nagradna igra-posiljke 2018'!$A$3:$CF$200,76,FALSE)</f>
        <v>0</v>
      </c>
      <c r="BZ8" s="14">
        <f>VLOOKUP($A8,'Nagradna igra-posiljke 2018'!$A$3:$CF$200,77,FALSE)</f>
        <v>0</v>
      </c>
      <c r="CA8" s="14">
        <f>VLOOKUP($A8,'Nagradna igra-posiljke 2018'!$A$3:$CF$200,78,FALSE)</f>
        <v>0</v>
      </c>
      <c r="CB8" s="14">
        <f>VLOOKUP($A8,'Nagradna igra-posiljke 2018'!$A$3:$CF$200,79,FALSE)</f>
        <v>0</v>
      </c>
      <c r="CC8" s="14">
        <f>VLOOKUP($A8,'Nagradna igra-posiljke 2018'!$A$3:$CF$200,80,FALSE)</f>
        <v>0</v>
      </c>
      <c r="CD8" s="14">
        <f>VLOOKUP($A8,'Nagradna igra-posiljke 2018'!$A$3:$CF$200,81,FALSE)</f>
        <v>0</v>
      </c>
      <c r="CE8" s="14">
        <f>VLOOKUP($A8,'Nagradna igra-posiljke 2018'!$A$3:$CF$200,82,FALSE)</f>
        <v>0</v>
      </c>
      <c r="CF8" s="14">
        <f>VLOOKUP($A8,'Nagradna igra-posiljke 2018'!$A$3:$CF$200,83,FALSE)</f>
        <v>0</v>
      </c>
      <c r="CG8" s="14">
        <f>VLOOKUP($A8,'Nagradna igra-posiljke 2018'!$A$3:$CF$200,84,FALSE)</f>
        <v>0</v>
      </c>
    </row>
    <row r="9" spans="1:85" s="1" customFormat="1" ht="13.5" customHeight="1">
      <c r="A9" s="15">
        <v>80381</v>
      </c>
      <c r="B9" s="98" t="s">
        <v>173</v>
      </c>
      <c r="C9" s="14" t="s">
        <v>207</v>
      </c>
      <c r="D9" s="42">
        <v>81401</v>
      </c>
      <c r="E9" s="42">
        <v>36750</v>
      </c>
      <c r="F9" s="46">
        <f>E9/E$1</f>
        <v>0.79723192398637654</v>
      </c>
      <c r="G9" s="47">
        <f>D9*F9</f>
        <v>64895.475844415036</v>
      </c>
      <c r="H9" s="46">
        <f>+J9/D9</f>
        <v>9.0390781440031454</v>
      </c>
      <c r="I9" s="49">
        <f>+H9/F9</f>
        <v>11.338078508955455</v>
      </c>
      <c r="J9" s="44">
        <f>10*K9</f>
        <v>735790</v>
      </c>
      <c r="K9" s="44">
        <f>+SUM(L9:CG9)</f>
        <v>73579</v>
      </c>
      <c r="L9" s="31">
        <f>VLOOKUP(A9,'Nagradna igra-posiljke 2018'!$A$3:$W$200,11,FALSE)</f>
        <v>1</v>
      </c>
      <c r="M9" s="31">
        <f>VLOOKUP(A9,'Nagradna igra-posiljke 2018'!$A$3:$W$200,12,FALSE)</f>
        <v>26</v>
      </c>
      <c r="N9" s="31">
        <f>VLOOKUP(A9,'Nagradna igra-posiljke 2018'!$A$3:$W$200,13,FALSE)</f>
        <v>3</v>
      </c>
      <c r="O9" s="31">
        <f>VLOOKUP(A9,'Nagradna igra-posiljke 2018'!$A$3:$W$200,14,FALSE)</f>
        <v>50</v>
      </c>
      <c r="P9" s="31">
        <f>VLOOKUP(A9,'Nagradna igra-posiljke 2018'!$A$3:$W$200,15,FALSE)</f>
        <v>115</v>
      </c>
      <c r="Q9" s="31">
        <f>VLOOKUP(A9,'Nagradna igra-posiljke 2018'!$A$3:$W$200,16,FALSE)</f>
        <v>122</v>
      </c>
      <c r="R9" s="31">
        <f>VLOOKUP(A9,'Nagradna igra-posiljke 2018'!$A$3:$W$200,17,FALSE)</f>
        <v>52</v>
      </c>
      <c r="S9" s="31">
        <f>VLOOKUP(A9,'Nagradna igra-posiljke 2018'!$A$3:$W$200,18,FALSE)</f>
        <v>217</v>
      </c>
      <c r="T9" s="31">
        <f>VLOOKUP(A9,'Nagradna igra-posiljke 2018'!$A$3:$W$200,19,FALSE)</f>
        <v>103</v>
      </c>
      <c r="U9" s="31">
        <f>VLOOKUP(A9,'Nagradna igra-posiljke 2018'!$A$3:$W$200,20,FALSE)</f>
        <v>563</v>
      </c>
      <c r="V9" s="31">
        <f>VLOOKUP(A9,'Nagradna igra-posiljke 2018'!$A$3:$W$200,21,FALSE)</f>
        <v>526</v>
      </c>
      <c r="W9" s="31">
        <f>VLOOKUP(A9,'Nagradna igra-posiljke 2018'!$A$3:$W$200,22,FALSE)</f>
        <v>531</v>
      </c>
      <c r="X9" s="31">
        <f>VLOOKUP(A9,'Nagradna igra-posiljke 2018'!$A$3:$W$200,23,FALSE)</f>
        <v>465</v>
      </c>
      <c r="Y9" s="31">
        <f>VLOOKUP(A9,'Nagradna igra-posiljke 2018'!$A$3:$CF$200,24,FALSE)</f>
        <v>1813</v>
      </c>
      <c r="Z9" s="31">
        <f>VLOOKUP(A9,'Nagradna igra-posiljke 2018'!$A$3:$CF$200,25,FALSE)</f>
        <v>1231</v>
      </c>
      <c r="AA9" s="31">
        <f>VLOOKUP(A9,'Nagradna igra-posiljke 2018'!$A$3:$CF$200,26,FALSE)</f>
        <v>1800</v>
      </c>
      <c r="AB9" s="31">
        <f>VLOOKUP(A9,'Nagradna igra-posiljke 2018'!$A$3:$CF$200,27,FALSE)</f>
        <v>1526</v>
      </c>
      <c r="AC9" s="31">
        <f>VLOOKUP(A9,'Nagradna igra-posiljke 2018'!$A$3:$CF$200,28,FALSE)</f>
        <v>2265</v>
      </c>
      <c r="AD9" s="31">
        <f>VLOOKUP(A9,'Nagradna igra-posiljke 2018'!$A$3:$CF$200,29,FALSE)</f>
        <v>415</v>
      </c>
      <c r="AE9" s="31">
        <f>VLOOKUP(A9,'Nagradna igra-posiljke 2018'!$A$3:$CF$200,30,FALSE)</f>
        <v>3078</v>
      </c>
      <c r="AF9" s="31">
        <f>VLOOKUP(A9,'Nagradna igra-posiljke 2018'!$A$3:$CF$200,31,FALSE)</f>
        <v>3005</v>
      </c>
      <c r="AG9" s="31">
        <f>VLOOKUP($A9,'Nagradna igra-posiljke 2018'!$A$3:$CF$200,32,FALSE)</f>
        <v>3314</v>
      </c>
      <c r="AH9" s="14">
        <f>VLOOKUP($A9,'Nagradna igra-posiljke 2018'!$A$3:$CF$200,33,FALSE)</f>
        <v>2098</v>
      </c>
      <c r="AI9" s="14">
        <f>VLOOKUP($A9,'Nagradna igra-posiljke 2018'!$A$3:$CF$200,34,FALSE)</f>
        <v>1444</v>
      </c>
      <c r="AJ9" s="14">
        <f>VLOOKUP($A9,'Nagradna igra-posiljke 2018'!$A$3:$CF$200,35,FALSE)</f>
        <v>248</v>
      </c>
      <c r="AK9" s="14">
        <f>VLOOKUP($A9,'Nagradna igra-posiljke 2018'!$A$3:$CF$200,36,FALSE)</f>
        <v>2169</v>
      </c>
      <c r="AL9" s="14">
        <f>VLOOKUP($A9,'Nagradna igra-posiljke 2018'!$A$3:$CF$200,37,FALSE)</f>
        <v>2455</v>
      </c>
      <c r="AM9" s="45">
        <f>VLOOKUP($A9,'Nagradna igra-posiljke 2018'!$A$3:$CF$200,38,FALSE)</f>
        <v>2581</v>
      </c>
      <c r="AN9" s="45">
        <f>VLOOKUP($A9,'Nagradna igra-posiljke 2018'!$A$3:$CF$200,39,FALSE)</f>
        <v>2642</v>
      </c>
      <c r="AO9" s="14">
        <f>VLOOKUP($A9,'Nagradna igra-posiljke 2018'!$A$3:$CF$200,40,FALSE)</f>
        <v>2340</v>
      </c>
      <c r="AP9" s="14">
        <f>VLOOKUP($A9,'Nagradna igra-posiljke 2018'!$A$3:$CF$200,41,FALSE)</f>
        <v>305</v>
      </c>
      <c r="AQ9" s="14">
        <f>VLOOKUP($A9,'Nagradna igra-posiljke 2018'!$A$3:$CF$200,42,FALSE)</f>
        <v>2650</v>
      </c>
      <c r="AR9" s="14">
        <f>VLOOKUP($A9,'Nagradna igra-posiljke 2018'!$A$3:$CF$200,43,FALSE)</f>
        <v>3379</v>
      </c>
      <c r="AS9" s="14">
        <f>VLOOKUP($A9,'Nagradna igra-posiljke 2018'!$A$3:$CF$200,44,FALSE)</f>
        <v>3532</v>
      </c>
      <c r="AT9" s="14">
        <f>VLOOKUP($A9,'Nagradna igra-posiljke 2018'!$A$3:$CF$200,45,FALSE)</f>
        <v>4065</v>
      </c>
      <c r="AU9" s="14">
        <f>VLOOKUP($A9,'Nagradna igra-posiljke 2018'!$A$3:$CF$200,46,FALSE)</f>
        <v>2532</v>
      </c>
      <c r="AV9" s="14">
        <f>VLOOKUP($A9,'Nagradna igra-posiljke 2018'!$A$3:$CF$200,47,FALSE)</f>
        <v>820</v>
      </c>
      <c r="AW9" s="14">
        <f>VLOOKUP($A9,'Nagradna igra-posiljke 2018'!$A$3:$CF$200,48,FALSE)</f>
        <v>2759</v>
      </c>
      <c r="AX9" s="14">
        <f>VLOOKUP($A9,'Nagradna igra-posiljke 2018'!$A$3:$CF$200,49,FALSE)</f>
        <v>3691</v>
      </c>
      <c r="AY9" s="14">
        <f>VLOOKUP($A9,'Nagradna igra-posiljke 2018'!$A$3:$CF$200,50,FALSE)</f>
        <v>3888</v>
      </c>
      <c r="AZ9" s="14">
        <f>VLOOKUP($A9,'Nagradna igra-posiljke 2018'!$A$3:$CF$200,51,FALSE)</f>
        <v>3920</v>
      </c>
      <c r="BA9" s="14">
        <f>VLOOKUP($A9,'Nagradna igra-posiljke 2018'!$A$3:$CF$200,52,FALSE)</f>
        <v>2380</v>
      </c>
      <c r="BB9" s="14">
        <f>VLOOKUP($A9,'Nagradna igra-posiljke 2018'!$A$3:$CF$200,53,FALSE)</f>
        <v>404</v>
      </c>
      <c r="BC9" s="14">
        <f>VLOOKUP($A9,'Nagradna igra-posiljke 2018'!$A$3:$CF$200,54,FALSE)</f>
        <v>2056</v>
      </c>
      <c r="BD9" s="14">
        <f>VLOOKUP($A9,'Nagradna igra-posiljke 2018'!$A$3:$CF$200,55,FALSE)</f>
        <v>0</v>
      </c>
      <c r="BE9" s="14">
        <f>VLOOKUP($A9,'Nagradna igra-posiljke 2018'!$A$3:$CF$200,56,FALSE)</f>
        <v>0</v>
      </c>
      <c r="BF9" s="14">
        <f>VLOOKUP($A9,'Nagradna igra-posiljke 2018'!$A$3:$CF$200,57,FALSE)</f>
        <v>0</v>
      </c>
      <c r="BG9" s="14">
        <f>VLOOKUP($A9,'Nagradna igra-posiljke 2018'!$A$3:$CF$200,58,FALSE)</f>
        <v>0</v>
      </c>
      <c r="BH9" s="14">
        <f>VLOOKUP($A9,'Nagradna igra-posiljke 2018'!$A$3:$CF$200,59,FALSE)</f>
        <v>0</v>
      </c>
      <c r="BI9" s="14">
        <f>VLOOKUP($A9,'Nagradna igra-posiljke 2018'!$A$3:$CF$200,60,FALSE)</f>
        <v>0</v>
      </c>
      <c r="BJ9" s="14">
        <f>VLOOKUP($A9,'Nagradna igra-posiljke 2018'!$A$3:$CF$200,61,FALSE)</f>
        <v>0</v>
      </c>
      <c r="BK9" s="14">
        <f>VLOOKUP($A9,'Nagradna igra-posiljke 2018'!$A$3:$CF$200,62,FALSE)</f>
        <v>0</v>
      </c>
      <c r="BL9" s="14">
        <f>VLOOKUP($A9,'Nagradna igra-posiljke 2018'!$A$3:$CF$200,63,FALSE)</f>
        <v>0</v>
      </c>
      <c r="BM9" s="14">
        <f>VLOOKUP($A9,'Nagradna igra-posiljke 2018'!$A$3:$CF$200,64,FALSE)</f>
        <v>0</v>
      </c>
      <c r="BN9" s="14">
        <f>VLOOKUP($A9,'Nagradna igra-posiljke 2018'!$A$3:$CF$200,65,FALSE)</f>
        <v>0</v>
      </c>
      <c r="BO9" s="14">
        <f>VLOOKUP($A9,'Nagradna igra-posiljke 2018'!$A$3:$CF$200,66,FALSE)</f>
        <v>0</v>
      </c>
      <c r="BP9" s="14">
        <f>VLOOKUP($A9,'Nagradna igra-posiljke 2018'!$A$3:$CF$200,67,FALSE)</f>
        <v>0</v>
      </c>
      <c r="BQ9" s="14">
        <f>VLOOKUP($A9,'Nagradna igra-posiljke 2018'!$A$3:$CF$200,68,FALSE)</f>
        <v>0</v>
      </c>
      <c r="BR9" s="14">
        <f>VLOOKUP($A9,'Nagradna igra-posiljke 2018'!$A$3:$CF$200,69,FALSE)</f>
        <v>0</v>
      </c>
      <c r="BS9" s="14">
        <f>VLOOKUP($A9,'Nagradna igra-posiljke 2018'!$A$3:$CF$200,70,FALSE)</f>
        <v>0</v>
      </c>
      <c r="BT9" s="14">
        <f>VLOOKUP($A9,'Nagradna igra-posiljke 2018'!$A$3:$CF$200,71,FALSE)</f>
        <v>0</v>
      </c>
      <c r="BU9" s="14">
        <f>VLOOKUP($A9,'Nagradna igra-posiljke 2018'!$A$3:$CF$200,72,FALSE)</f>
        <v>0</v>
      </c>
      <c r="BV9" s="14">
        <f>VLOOKUP($A9,'Nagradna igra-posiljke 2018'!$A$3:$CF$200,73,FALSE)</f>
        <v>0</v>
      </c>
      <c r="BW9" s="14">
        <f>VLOOKUP($A9,'Nagradna igra-posiljke 2018'!$A$3:$CF$200,74,FALSE)</f>
        <v>0</v>
      </c>
      <c r="BX9" s="14">
        <f>VLOOKUP($A9,'Nagradna igra-posiljke 2018'!$A$3:$CF$200,75,FALSE)</f>
        <v>0</v>
      </c>
      <c r="BY9" s="14">
        <f>VLOOKUP($A9,'Nagradna igra-posiljke 2018'!$A$3:$CF$200,76,FALSE)</f>
        <v>0</v>
      </c>
      <c r="BZ9" s="14">
        <f>VLOOKUP($A9,'Nagradna igra-posiljke 2018'!$A$3:$CF$200,77,FALSE)</f>
        <v>0</v>
      </c>
      <c r="CA9" s="14">
        <f>VLOOKUP($A9,'Nagradna igra-posiljke 2018'!$A$3:$CF$200,78,FALSE)</f>
        <v>0</v>
      </c>
      <c r="CB9" s="14">
        <f>VLOOKUP($A9,'Nagradna igra-posiljke 2018'!$A$3:$CF$200,79,FALSE)</f>
        <v>0</v>
      </c>
      <c r="CC9" s="14">
        <f>VLOOKUP($A9,'Nagradna igra-posiljke 2018'!$A$3:$CF$200,80,FALSE)</f>
        <v>0</v>
      </c>
      <c r="CD9" s="14">
        <f>VLOOKUP($A9,'Nagradna igra-posiljke 2018'!$A$3:$CF$200,81,FALSE)</f>
        <v>0</v>
      </c>
      <c r="CE9" s="14">
        <f>VLOOKUP($A9,'Nagradna igra-posiljke 2018'!$A$3:$CF$200,82,FALSE)</f>
        <v>0</v>
      </c>
      <c r="CF9" s="14">
        <f>VLOOKUP($A9,'Nagradna igra-posiljke 2018'!$A$3:$CF$200,83,FALSE)</f>
        <v>0</v>
      </c>
      <c r="CG9" s="14">
        <f>VLOOKUP($A9,'Nagradna igra-posiljke 2018'!$A$3:$CF$200,84,FALSE)</f>
        <v>0</v>
      </c>
    </row>
    <row r="10" spans="1:85" s="1" customFormat="1" ht="13.5" customHeight="1">
      <c r="A10" s="15">
        <v>80152</v>
      </c>
      <c r="B10" s="98" t="s">
        <v>170</v>
      </c>
      <c r="C10" s="14" t="s">
        <v>207</v>
      </c>
      <c r="D10" s="42">
        <v>118699</v>
      </c>
      <c r="E10" s="42">
        <v>43044</v>
      </c>
      <c r="F10" s="46">
        <f>E10/E$1</f>
        <v>0.93377009349849227</v>
      </c>
      <c r="G10" s="47">
        <f>D10*F10</f>
        <v>110837.57632817753</v>
      </c>
      <c r="H10" s="46">
        <f>+J10/D10</f>
        <v>10.580628311948711</v>
      </c>
      <c r="I10" s="49">
        <f>+H10/F10</f>
        <v>11.331085012914686</v>
      </c>
      <c r="J10" s="44">
        <f>10*K10</f>
        <v>1255910</v>
      </c>
      <c r="K10" s="44">
        <f>+SUM(L10:CG10)</f>
        <v>125591</v>
      </c>
      <c r="L10" s="31">
        <f>VLOOKUP(A10,'Nagradna igra-posiljke 2018'!$A$3:$W$200,11,FALSE)</f>
        <v>8</v>
      </c>
      <c r="M10" s="31">
        <f>VLOOKUP(A10,'Nagradna igra-posiljke 2018'!$A$3:$W$200,12,FALSE)</f>
        <v>18</v>
      </c>
      <c r="N10" s="31">
        <f>VLOOKUP(A10,'Nagradna igra-posiljke 2018'!$A$3:$W$200,13,FALSE)</f>
        <v>5</v>
      </c>
      <c r="O10" s="31">
        <f>VLOOKUP(A10,'Nagradna igra-posiljke 2018'!$A$3:$W$200,14,FALSE)</f>
        <v>84</v>
      </c>
      <c r="P10" s="31">
        <f>VLOOKUP(A10,'Nagradna igra-posiljke 2018'!$A$3:$W$200,15,FALSE)</f>
        <v>76</v>
      </c>
      <c r="Q10" s="31">
        <f>VLOOKUP(A10,'Nagradna igra-posiljke 2018'!$A$3:$W$200,16,FALSE)</f>
        <v>162</v>
      </c>
      <c r="R10" s="31">
        <f>VLOOKUP(A10,'Nagradna igra-posiljke 2018'!$A$3:$W$200,17,FALSE)</f>
        <v>195</v>
      </c>
      <c r="S10" s="31">
        <f>VLOOKUP(A10,'Nagradna igra-posiljke 2018'!$A$3:$W$200,18,FALSE)</f>
        <v>321</v>
      </c>
      <c r="T10" s="31">
        <f>VLOOKUP(A10,'Nagradna igra-posiljke 2018'!$A$3:$W$200,19,FALSE)</f>
        <v>166</v>
      </c>
      <c r="U10" s="31">
        <f>VLOOKUP(A10,'Nagradna igra-posiljke 2018'!$A$3:$W$200,20,FALSE)</f>
        <v>854</v>
      </c>
      <c r="V10" s="31">
        <f>VLOOKUP(A10,'Nagradna igra-posiljke 2018'!$A$3:$W$200,21,FALSE)</f>
        <v>713</v>
      </c>
      <c r="W10" s="31">
        <f>VLOOKUP(A10,'Nagradna igra-posiljke 2018'!$A$3:$W$200,22,FALSE)</f>
        <v>891</v>
      </c>
      <c r="X10" s="31">
        <f>VLOOKUP(A10,'Nagradna igra-posiljke 2018'!$A$3:$W$200,23,FALSE)</f>
        <v>1494</v>
      </c>
      <c r="Y10" s="31">
        <f>VLOOKUP(A10,'Nagradna igra-posiljke 2018'!$A$3:$CF$200,24,FALSE)</f>
        <v>2388</v>
      </c>
      <c r="Z10" s="31">
        <f>VLOOKUP(A10,'Nagradna igra-posiljke 2018'!$A$3:$CF$200,25,FALSE)</f>
        <v>2060</v>
      </c>
      <c r="AA10" s="31">
        <f>VLOOKUP(A10,'Nagradna igra-posiljke 2018'!$A$3:$CF$200,26,FALSE)</f>
        <v>2472</v>
      </c>
      <c r="AB10" s="31">
        <f>VLOOKUP(A10,'Nagradna igra-posiljke 2018'!$A$3:$CF$200,27,FALSE)</f>
        <v>2359</v>
      </c>
      <c r="AC10" s="31">
        <f>VLOOKUP(A10,'Nagradna igra-posiljke 2018'!$A$3:$CF$200,28,FALSE)</f>
        <v>3611</v>
      </c>
      <c r="AD10" s="31">
        <f>VLOOKUP(A10,'Nagradna igra-posiljke 2018'!$A$3:$CF$200,29,FALSE)</f>
        <v>1382</v>
      </c>
      <c r="AE10" s="31">
        <f>VLOOKUP(A10,'Nagradna igra-posiljke 2018'!$A$3:$CF$200,30,FALSE)</f>
        <v>4604</v>
      </c>
      <c r="AF10" s="31">
        <f>VLOOKUP(A10,'Nagradna igra-posiljke 2018'!$A$3:$CF$200,31,FALSE)</f>
        <v>4960</v>
      </c>
      <c r="AG10" s="31">
        <f>VLOOKUP($A10,'Nagradna igra-posiljke 2018'!$A$3:$CF$200,32,FALSE)</f>
        <v>4931</v>
      </c>
      <c r="AH10" s="14">
        <f>VLOOKUP($A10,'Nagradna igra-posiljke 2018'!$A$3:$CF$200,33,FALSE)</f>
        <v>4874</v>
      </c>
      <c r="AI10" s="14">
        <f>VLOOKUP($A10,'Nagradna igra-posiljke 2018'!$A$3:$CF$200,34,FALSE)</f>
        <v>2833</v>
      </c>
      <c r="AJ10" s="14">
        <f>VLOOKUP($A10,'Nagradna igra-posiljke 2018'!$A$3:$CF$200,35,FALSE)</f>
        <v>719</v>
      </c>
      <c r="AK10" s="14">
        <f>VLOOKUP($A10,'Nagradna igra-posiljke 2018'!$A$3:$CF$200,36,FALSE)</f>
        <v>3174</v>
      </c>
      <c r="AL10" s="14">
        <f>VLOOKUP($A10,'Nagradna igra-posiljke 2018'!$A$3:$CF$200,37,FALSE)</f>
        <v>2745</v>
      </c>
      <c r="AM10" s="45">
        <f>VLOOKUP($A10,'Nagradna igra-posiljke 2018'!$A$3:$CF$200,38,FALSE)</f>
        <v>4533</v>
      </c>
      <c r="AN10" s="45">
        <f>VLOOKUP($A10,'Nagradna igra-posiljke 2018'!$A$3:$CF$200,39,FALSE)</f>
        <v>4207</v>
      </c>
      <c r="AO10" s="14">
        <f>VLOOKUP($A10,'Nagradna igra-posiljke 2018'!$A$3:$CF$200,40,FALSE)</f>
        <v>4494</v>
      </c>
      <c r="AP10" s="14">
        <f>VLOOKUP($A10,'Nagradna igra-posiljke 2018'!$A$3:$CF$200,41,FALSE)</f>
        <v>1268</v>
      </c>
      <c r="AQ10" s="14">
        <f>VLOOKUP($A10,'Nagradna igra-posiljke 2018'!$A$3:$CF$200,42,FALSE)</f>
        <v>4662</v>
      </c>
      <c r="AR10" s="14">
        <f>VLOOKUP($A10,'Nagradna igra-posiljke 2018'!$A$3:$CF$200,43,FALSE)</f>
        <v>5395</v>
      </c>
      <c r="AS10" s="14">
        <f>VLOOKUP($A10,'Nagradna igra-posiljke 2018'!$A$3:$CF$200,44,FALSE)</f>
        <v>6207</v>
      </c>
      <c r="AT10" s="14">
        <f>VLOOKUP($A10,'Nagradna igra-posiljke 2018'!$A$3:$CF$200,45,FALSE)</f>
        <v>6893</v>
      </c>
      <c r="AU10" s="14">
        <f>VLOOKUP($A10,'Nagradna igra-posiljke 2018'!$A$3:$CF$200,46,FALSE)</f>
        <v>5146</v>
      </c>
      <c r="AV10" s="14">
        <f>VLOOKUP($A10,'Nagradna igra-posiljke 2018'!$A$3:$CF$200,47,FALSE)</f>
        <v>1157</v>
      </c>
      <c r="AW10" s="14">
        <f>VLOOKUP($A10,'Nagradna igra-posiljke 2018'!$A$3:$CF$200,48,FALSE)</f>
        <v>4421</v>
      </c>
      <c r="AX10" s="14">
        <f>VLOOKUP($A10,'Nagradna igra-posiljke 2018'!$A$3:$CF$200,49,FALSE)</f>
        <v>5592</v>
      </c>
      <c r="AY10" s="14">
        <f>VLOOKUP($A10,'Nagradna igra-posiljke 2018'!$A$3:$CF$200,50,FALSE)</f>
        <v>5963</v>
      </c>
      <c r="AZ10" s="14">
        <f>VLOOKUP($A10,'Nagradna igra-posiljke 2018'!$A$3:$CF$200,51,FALSE)</f>
        <v>8861</v>
      </c>
      <c r="BA10" s="14">
        <f>VLOOKUP($A10,'Nagradna igra-posiljke 2018'!$A$3:$CF$200,52,FALSE)</f>
        <v>4581</v>
      </c>
      <c r="BB10" s="14">
        <f>VLOOKUP($A10,'Nagradna igra-posiljke 2018'!$A$3:$CF$200,53,FALSE)</f>
        <v>1398</v>
      </c>
      <c r="BC10" s="14">
        <f>VLOOKUP($A10,'Nagradna igra-posiljke 2018'!$A$3:$CF$200,54,FALSE)</f>
        <v>2714</v>
      </c>
      <c r="BD10" s="14">
        <f>VLOOKUP($A10,'Nagradna igra-posiljke 2018'!$A$3:$CF$200,55,FALSE)</f>
        <v>0</v>
      </c>
      <c r="BE10" s="14">
        <f>VLOOKUP($A10,'Nagradna igra-posiljke 2018'!$A$3:$CF$200,56,FALSE)</f>
        <v>0</v>
      </c>
      <c r="BF10" s="14">
        <f>VLOOKUP($A10,'Nagradna igra-posiljke 2018'!$A$3:$CF$200,57,FALSE)</f>
        <v>0</v>
      </c>
      <c r="BG10" s="14">
        <f>VLOOKUP($A10,'Nagradna igra-posiljke 2018'!$A$3:$CF$200,58,FALSE)</f>
        <v>0</v>
      </c>
      <c r="BH10" s="14">
        <f>VLOOKUP($A10,'Nagradna igra-posiljke 2018'!$A$3:$CF$200,59,FALSE)</f>
        <v>0</v>
      </c>
      <c r="BI10" s="14">
        <f>VLOOKUP($A10,'Nagradna igra-posiljke 2018'!$A$3:$CF$200,60,FALSE)</f>
        <v>0</v>
      </c>
      <c r="BJ10" s="14">
        <f>VLOOKUP($A10,'Nagradna igra-posiljke 2018'!$A$3:$CF$200,61,FALSE)</f>
        <v>0</v>
      </c>
      <c r="BK10" s="14">
        <f>VLOOKUP($A10,'Nagradna igra-posiljke 2018'!$A$3:$CF$200,62,FALSE)</f>
        <v>0</v>
      </c>
      <c r="BL10" s="14">
        <f>VLOOKUP($A10,'Nagradna igra-posiljke 2018'!$A$3:$CF$200,63,FALSE)</f>
        <v>0</v>
      </c>
      <c r="BM10" s="14">
        <f>VLOOKUP($A10,'Nagradna igra-posiljke 2018'!$A$3:$CF$200,64,FALSE)</f>
        <v>0</v>
      </c>
      <c r="BN10" s="14">
        <f>VLOOKUP($A10,'Nagradna igra-posiljke 2018'!$A$3:$CF$200,65,FALSE)</f>
        <v>0</v>
      </c>
      <c r="BO10" s="14">
        <f>VLOOKUP($A10,'Nagradna igra-posiljke 2018'!$A$3:$CF$200,66,FALSE)</f>
        <v>0</v>
      </c>
      <c r="BP10" s="14">
        <f>VLOOKUP($A10,'Nagradna igra-posiljke 2018'!$A$3:$CF$200,67,FALSE)</f>
        <v>0</v>
      </c>
      <c r="BQ10" s="14">
        <f>VLOOKUP($A10,'Nagradna igra-posiljke 2018'!$A$3:$CF$200,68,FALSE)</f>
        <v>0</v>
      </c>
      <c r="BR10" s="14">
        <f>VLOOKUP($A10,'Nagradna igra-posiljke 2018'!$A$3:$CF$200,69,FALSE)</f>
        <v>0</v>
      </c>
      <c r="BS10" s="14">
        <f>VLOOKUP($A10,'Nagradna igra-posiljke 2018'!$A$3:$CF$200,70,FALSE)</f>
        <v>0</v>
      </c>
      <c r="BT10" s="14">
        <f>VLOOKUP($A10,'Nagradna igra-posiljke 2018'!$A$3:$CF$200,71,FALSE)</f>
        <v>0</v>
      </c>
      <c r="BU10" s="14">
        <f>VLOOKUP($A10,'Nagradna igra-posiljke 2018'!$A$3:$CF$200,72,FALSE)</f>
        <v>0</v>
      </c>
      <c r="BV10" s="14">
        <f>VLOOKUP($A10,'Nagradna igra-posiljke 2018'!$A$3:$CF$200,73,FALSE)</f>
        <v>0</v>
      </c>
      <c r="BW10" s="14">
        <f>VLOOKUP($A10,'Nagradna igra-posiljke 2018'!$A$3:$CF$200,74,FALSE)</f>
        <v>0</v>
      </c>
      <c r="BX10" s="14">
        <f>VLOOKUP($A10,'Nagradna igra-posiljke 2018'!$A$3:$CF$200,75,FALSE)</f>
        <v>0</v>
      </c>
      <c r="BY10" s="14">
        <f>VLOOKUP($A10,'Nagradna igra-posiljke 2018'!$A$3:$CF$200,76,FALSE)</f>
        <v>0</v>
      </c>
      <c r="BZ10" s="14">
        <f>VLOOKUP($A10,'Nagradna igra-posiljke 2018'!$A$3:$CF$200,77,FALSE)</f>
        <v>0</v>
      </c>
      <c r="CA10" s="14">
        <f>VLOOKUP($A10,'Nagradna igra-posiljke 2018'!$A$3:$CF$200,78,FALSE)</f>
        <v>0</v>
      </c>
      <c r="CB10" s="14">
        <f>VLOOKUP($A10,'Nagradna igra-posiljke 2018'!$A$3:$CF$200,79,FALSE)</f>
        <v>0</v>
      </c>
      <c r="CC10" s="14">
        <f>VLOOKUP($A10,'Nagradna igra-posiljke 2018'!$A$3:$CF$200,80,FALSE)</f>
        <v>0</v>
      </c>
      <c r="CD10" s="14">
        <f>VLOOKUP($A10,'Nagradna igra-posiljke 2018'!$A$3:$CF$200,81,FALSE)</f>
        <v>0</v>
      </c>
      <c r="CE10" s="14">
        <f>VLOOKUP($A10,'Nagradna igra-posiljke 2018'!$A$3:$CF$200,82,FALSE)</f>
        <v>0</v>
      </c>
      <c r="CF10" s="14">
        <f>VLOOKUP($A10,'Nagradna igra-posiljke 2018'!$A$3:$CF$200,83,FALSE)</f>
        <v>0</v>
      </c>
      <c r="CG10" s="14">
        <f>VLOOKUP($A10,'Nagradna igra-posiljke 2018'!$A$3:$CF$200,84,FALSE)</f>
        <v>0</v>
      </c>
    </row>
    <row r="11" spans="1:85" s="1" customFormat="1" ht="15">
      <c r="A11" s="15">
        <v>80314</v>
      </c>
      <c r="B11" s="98" t="s">
        <v>174</v>
      </c>
      <c r="C11" s="14" t="s">
        <v>207</v>
      </c>
      <c r="D11" s="42">
        <v>120871</v>
      </c>
      <c r="E11" s="42">
        <v>49172</v>
      </c>
      <c r="F11" s="46">
        <f>E11/E$1</f>
        <v>1.0667071609866152</v>
      </c>
      <c r="G11" s="47">
        <f>D11*F11</f>
        <v>128933.96125561316</v>
      </c>
      <c r="H11" s="46">
        <f>+J11/D11</f>
        <v>12.017522813578113</v>
      </c>
      <c r="I11" s="49">
        <f>+H11/F11</f>
        <v>11.265999941786184</v>
      </c>
      <c r="J11" s="44">
        <f>10*K11</f>
        <v>1452570</v>
      </c>
      <c r="K11" s="44">
        <f>+SUM(L11:CG11)</f>
        <v>145257</v>
      </c>
      <c r="L11" s="31">
        <f>VLOOKUP(A11,'Nagradna igra-posiljke 2018'!$A$3:$W$200,11,FALSE)</f>
        <v>2</v>
      </c>
      <c r="M11" s="31">
        <f>VLOOKUP(A11,'Nagradna igra-posiljke 2018'!$A$3:$W$200,12,FALSE)</f>
        <v>19</v>
      </c>
      <c r="N11" s="31">
        <f>VLOOKUP(A11,'Nagradna igra-posiljke 2018'!$A$3:$W$200,13,FALSE)</f>
        <v>6</v>
      </c>
      <c r="O11" s="31">
        <f>VLOOKUP(A11,'Nagradna igra-posiljke 2018'!$A$3:$W$200,14,FALSE)</f>
        <v>135</v>
      </c>
      <c r="P11" s="31">
        <f>VLOOKUP(A11,'Nagradna igra-posiljke 2018'!$A$3:$W$200,15,FALSE)</f>
        <v>220</v>
      </c>
      <c r="Q11" s="31">
        <f>VLOOKUP(A11,'Nagradna igra-posiljke 2018'!$A$3:$W$200,16,FALSE)</f>
        <v>105</v>
      </c>
      <c r="R11" s="31">
        <f>VLOOKUP(A11,'Nagradna igra-posiljke 2018'!$A$3:$W$200,17,FALSE)</f>
        <v>239</v>
      </c>
      <c r="S11" s="31">
        <f>VLOOKUP(A11,'Nagradna igra-posiljke 2018'!$A$3:$W$200,18,FALSE)</f>
        <v>461</v>
      </c>
      <c r="T11" s="31">
        <f>VLOOKUP(A11,'Nagradna igra-posiljke 2018'!$A$3:$W$200,19,FALSE)</f>
        <v>201</v>
      </c>
      <c r="U11" s="31">
        <f>VLOOKUP(A11,'Nagradna igra-posiljke 2018'!$A$3:$W$200,20,FALSE)</f>
        <v>1162</v>
      </c>
      <c r="V11" s="31">
        <f>VLOOKUP(A11,'Nagradna igra-posiljke 2018'!$A$3:$W$200,21,FALSE)</f>
        <v>922</v>
      </c>
      <c r="W11" s="31">
        <f>VLOOKUP(A11,'Nagradna igra-posiljke 2018'!$A$3:$W$200,22,FALSE)</f>
        <v>1324</v>
      </c>
      <c r="X11" s="31">
        <f>VLOOKUP(A11,'Nagradna igra-posiljke 2018'!$A$3:$W$200,23,FALSE)</f>
        <v>1208</v>
      </c>
      <c r="Y11" s="31">
        <f>VLOOKUP(A11,'Nagradna igra-posiljke 2018'!$A$3:$CF$200,24,FALSE)</f>
        <v>3341</v>
      </c>
      <c r="Z11" s="31">
        <f>VLOOKUP(A11,'Nagradna igra-posiljke 2018'!$A$3:$CF$200,25,FALSE)</f>
        <v>2836</v>
      </c>
      <c r="AA11" s="31">
        <f>VLOOKUP(A11,'Nagradna igra-posiljke 2018'!$A$3:$CF$200,26,FALSE)</f>
        <v>2722</v>
      </c>
      <c r="AB11" s="31">
        <f>VLOOKUP(A11,'Nagradna igra-posiljke 2018'!$A$3:$CF$200,27,FALSE)</f>
        <v>2992</v>
      </c>
      <c r="AC11" s="31">
        <f>VLOOKUP(A11,'Nagradna igra-posiljke 2018'!$A$3:$CF$200,28,FALSE)</f>
        <v>3667</v>
      </c>
      <c r="AD11" s="31">
        <f>VLOOKUP(A11,'Nagradna igra-posiljke 2018'!$A$3:$CF$200,29,FALSE)</f>
        <v>1333</v>
      </c>
      <c r="AE11" s="31">
        <f>VLOOKUP(A11,'Nagradna igra-posiljke 2018'!$A$3:$CF$200,30,FALSE)</f>
        <v>6793</v>
      </c>
      <c r="AF11" s="31">
        <f>VLOOKUP(A11,'Nagradna igra-posiljke 2018'!$A$3:$CF$200,31,FALSE)</f>
        <v>5942</v>
      </c>
      <c r="AG11" s="31">
        <f>VLOOKUP($A11,'Nagradna igra-posiljke 2018'!$A$3:$CF$200,32,FALSE)</f>
        <v>6234</v>
      </c>
      <c r="AH11" s="14">
        <f>VLOOKUP($A11,'Nagradna igra-posiljke 2018'!$A$3:$CF$200,33,FALSE)</f>
        <v>6400</v>
      </c>
      <c r="AI11" s="14">
        <f>VLOOKUP($A11,'Nagradna igra-posiljke 2018'!$A$3:$CF$200,34,FALSE)</f>
        <v>3333</v>
      </c>
      <c r="AJ11" s="14">
        <f>VLOOKUP($A11,'Nagradna igra-posiljke 2018'!$A$3:$CF$200,35,FALSE)</f>
        <v>622</v>
      </c>
      <c r="AK11" s="14">
        <f>VLOOKUP($A11,'Nagradna igra-posiljke 2018'!$A$3:$CF$200,36,FALSE)</f>
        <v>3710</v>
      </c>
      <c r="AL11" s="14">
        <f>VLOOKUP($A11,'Nagradna igra-posiljke 2018'!$A$3:$CF$200,37,FALSE)</f>
        <v>3684</v>
      </c>
      <c r="AM11" s="45">
        <f>VLOOKUP($A11,'Nagradna igra-posiljke 2018'!$A$3:$CF$200,38,FALSE)</f>
        <v>5311</v>
      </c>
      <c r="AN11" s="45">
        <f>VLOOKUP($A11,'Nagradna igra-posiljke 2018'!$A$3:$CF$200,39,FALSE)</f>
        <v>5482</v>
      </c>
      <c r="AO11" s="14">
        <f>VLOOKUP($A11,'Nagradna igra-posiljke 2018'!$A$3:$CF$200,40,FALSE)</f>
        <v>5721</v>
      </c>
      <c r="AP11" s="14">
        <f>VLOOKUP($A11,'Nagradna igra-posiljke 2018'!$A$3:$CF$200,41,FALSE)</f>
        <v>700</v>
      </c>
      <c r="AQ11" s="14">
        <f>VLOOKUP($A11,'Nagradna igra-posiljke 2018'!$A$3:$CF$200,42,FALSE)</f>
        <v>4780</v>
      </c>
      <c r="AR11" s="14">
        <f>VLOOKUP($A11,'Nagradna igra-posiljke 2018'!$A$3:$CF$200,43,FALSE)</f>
        <v>5545</v>
      </c>
      <c r="AS11" s="14">
        <f>VLOOKUP($A11,'Nagradna igra-posiljke 2018'!$A$3:$CF$200,44,FALSE)</f>
        <v>6942</v>
      </c>
      <c r="AT11" s="14">
        <f>VLOOKUP($A11,'Nagradna igra-posiljke 2018'!$A$3:$CF$200,45,FALSE)</f>
        <v>8428</v>
      </c>
      <c r="AU11" s="14">
        <f>VLOOKUP($A11,'Nagradna igra-posiljke 2018'!$A$3:$CF$200,46,FALSE)</f>
        <v>5927</v>
      </c>
      <c r="AV11" s="14">
        <f>VLOOKUP($A11,'Nagradna igra-posiljke 2018'!$A$3:$CF$200,47,FALSE)</f>
        <v>938</v>
      </c>
      <c r="AW11" s="14">
        <f>VLOOKUP($A11,'Nagradna igra-posiljke 2018'!$A$3:$CF$200,48,FALSE)</f>
        <v>4353</v>
      </c>
      <c r="AX11" s="14">
        <f>VLOOKUP($A11,'Nagradna igra-posiljke 2018'!$A$3:$CF$200,49,FALSE)</f>
        <v>5700</v>
      </c>
      <c r="AY11" s="14">
        <f>VLOOKUP($A11,'Nagradna igra-posiljke 2018'!$A$3:$CF$200,50,FALSE)</f>
        <v>7327</v>
      </c>
      <c r="AZ11" s="14">
        <f>VLOOKUP($A11,'Nagradna igra-posiljke 2018'!$A$3:$CF$200,51,FALSE)</f>
        <v>8881</v>
      </c>
      <c r="BA11" s="14">
        <f>VLOOKUP($A11,'Nagradna igra-posiljke 2018'!$A$3:$CF$200,52,FALSE)</f>
        <v>6037</v>
      </c>
      <c r="BB11" s="14">
        <f>VLOOKUP($A11,'Nagradna igra-posiljke 2018'!$A$3:$CF$200,53,FALSE)</f>
        <v>521</v>
      </c>
      <c r="BC11" s="14">
        <f>VLOOKUP($A11,'Nagradna igra-posiljke 2018'!$A$3:$CF$200,54,FALSE)</f>
        <v>3051</v>
      </c>
      <c r="BD11" s="14">
        <f>VLOOKUP($A11,'Nagradna igra-posiljke 2018'!$A$3:$CF$200,55,FALSE)</f>
        <v>0</v>
      </c>
      <c r="BE11" s="14">
        <f>VLOOKUP($A11,'Nagradna igra-posiljke 2018'!$A$3:$CF$200,56,FALSE)</f>
        <v>0</v>
      </c>
      <c r="BF11" s="14">
        <f>VLOOKUP($A11,'Nagradna igra-posiljke 2018'!$A$3:$CF$200,57,FALSE)</f>
        <v>0</v>
      </c>
      <c r="BG11" s="14">
        <f>VLOOKUP($A11,'Nagradna igra-posiljke 2018'!$A$3:$CF$200,58,FALSE)</f>
        <v>0</v>
      </c>
      <c r="BH11" s="14">
        <f>VLOOKUP($A11,'Nagradna igra-posiljke 2018'!$A$3:$CF$200,59,FALSE)</f>
        <v>0</v>
      </c>
      <c r="BI11" s="14">
        <f>VLOOKUP($A11,'Nagradna igra-posiljke 2018'!$A$3:$CF$200,60,FALSE)</f>
        <v>0</v>
      </c>
      <c r="BJ11" s="14">
        <f>VLOOKUP($A11,'Nagradna igra-posiljke 2018'!$A$3:$CF$200,61,FALSE)</f>
        <v>0</v>
      </c>
      <c r="BK11" s="14">
        <f>VLOOKUP($A11,'Nagradna igra-posiljke 2018'!$A$3:$CF$200,62,FALSE)</f>
        <v>0</v>
      </c>
      <c r="BL11" s="14">
        <f>VLOOKUP($A11,'Nagradna igra-posiljke 2018'!$A$3:$CF$200,63,FALSE)</f>
        <v>0</v>
      </c>
      <c r="BM11" s="14">
        <f>VLOOKUP($A11,'Nagradna igra-posiljke 2018'!$A$3:$CF$200,64,FALSE)</f>
        <v>0</v>
      </c>
      <c r="BN11" s="14">
        <f>VLOOKUP($A11,'Nagradna igra-posiljke 2018'!$A$3:$CF$200,65,FALSE)</f>
        <v>0</v>
      </c>
      <c r="BO11" s="14">
        <f>VLOOKUP($A11,'Nagradna igra-posiljke 2018'!$A$3:$CF$200,66,FALSE)</f>
        <v>0</v>
      </c>
      <c r="BP11" s="14">
        <f>VLOOKUP($A11,'Nagradna igra-posiljke 2018'!$A$3:$CF$200,67,FALSE)</f>
        <v>0</v>
      </c>
      <c r="BQ11" s="14">
        <f>VLOOKUP($A11,'Nagradna igra-posiljke 2018'!$A$3:$CF$200,68,FALSE)</f>
        <v>0</v>
      </c>
      <c r="BR11" s="14">
        <f>VLOOKUP($A11,'Nagradna igra-posiljke 2018'!$A$3:$CF$200,69,FALSE)</f>
        <v>0</v>
      </c>
      <c r="BS11" s="14">
        <f>VLOOKUP($A11,'Nagradna igra-posiljke 2018'!$A$3:$CF$200,70,FALSE)</f>
        <v>0</v>
      </c>
      <c r="BT11" s="14">
        <f>VLOOKUP($A11,'Nagradna igra-posiljke 2018'!$A$3:$CF$200,71,FALSE)</f>
        <v>0</v>
      </c>
      <c r="BU11" s="14">
        <f>VLOOKUP($A11,'Nagradna igra-posiljke 2018'!$A$3:$CF$200,72,FALSE)</f>
        <v>0</v>
      </c>
      <c r="BV11" s="14">
        <f>VLOOKUP($A11,'Nagradna igra-posiljke 2018'!$A$3:$CF$200,73,FALSE)</f>
        <v>0</v>
      </c>
      <c r="BW11" s="14">
        <f>VLOOKUP($A11,'Nagradna igra-posiljke 2018'!$A$3:$CF$200,74,FALSE)</f>
        <v>0</v>
      </c>
      <c r="BX11" s="14">
        <f>VLOOKUP($A11,'Nagradna igra-posiljke 2018'!$A$3:$CF$200,75,FALSE)</f>
        <v>0</v>
      </c>
      <c r="BY11" s="14">
        <f>VLOOKUP($A11,'Nagradna igra-posiljke 2018'!$A$3:$CF$200,76,FALSE)</f>
        <v>0</v>
      </c>
      <c r="BZ11" s="14">
        <f>VLOOKUP($A11,'Nagradna igra-posiljke 2018'!$A$3:$CF$200,77,FALSE)</f>
        <v>0</v>
      </c>
      <c r="CA11" s="14">
        <f>VLOOKUP($A11,'Nagradna igra-posiljke 2018'!$A$3:$CF$200,78,FALSE)</f>
        <v>0</v>
      </c>
      <c r="CB11" s="14">
        <f>VLOOKUP($A11,'Nagradna igra-posiljke 2018'!$A$3:$CF$200,79,FALSE)</f>
        <v>0</v>
      </c>
      <c r="CC11" s="14">
        <f>VLOOKUP($A11,'Nagradna igra-posiljke 2018'!$A$3:$CF$200,80,FALSE)</f>
        <v>0</v>
      </c>
      <c r="CD11" s="14">
        <f>VLOOKUP($A11,'Nagradna igra-posiljke 2018'!$A$3:$CF$200,81,FALSE)</f>
        <v>0</v>
      </c>
      <c r="CE11" s="14">
        <f>VLOOKUP($A11,'Nagradna igra-posiljke 2018'!$A$3:$CF$200,82,FALSE)</f>
        <v>0</v>
      </c>
      <c r="CF11" s="14">
        <f>VLOOKUP($A11,'Nagradna igra-posiljke 2018'!$A$3:$CF$200,83,FALSE)</f>
        <v>0</v>
      </c>
      <c r="CG11" s="14">
        <f>VLOOKUP($A11,'Nagradna igra-posiljke 2018'!$A$3:$CF$200,84,FALSE)</f>
        <v>0</v>
      </c>
    </row>
    <row r="12" spans="1:85" s="1" customFormat="1" ht="13.5" customHeight="1">
      <c r="A12" s="15">
        <v>70939</v>
      </c>
      <c r="B12" s="98" t="s">
        <v>184</v>
      </c>
      <c r="C12" s="14" t="s">
        <v>207</v>
      </c>
      <c r="D12" s="42">
        <v>55381</v>
      </c>
      <c r="E12" s="42">
        <v>48005</v>
      </c>
      <c r="F12" s="46">
        <f>E12/E$1</f>
        <v>1.0413909798902314</v>
      </c>
      <c r="G12" s="47">
        <f>D12*F12</f>
        <v>57673.273857300905</v>
      </c>
      <c r="H12" s="46">
        <f>+J12/D12</f>
        <v>11.567143966342247</v>
      </c>
      <c r="I12" s="49">
        <f>+H12/F12</f>
        <v>11.107397883897065</v>
      </c>
      <c r="J12" s="44">
        <f>10*K12</f>
        <v>640600</v>
      </c>
      <c r="K12" s="44">
        <f>+SUM(L12:CG12)</f>
        <v>64060</v>
      </c>
      <c r="L12" s="31">
        <f>VLOOKUP(A12,'Nagradna igra-posiljke 2018'!$A$3:$W$200,11,FALSE)</f>
        <v>3</v>
      </c>
      <c r="M12" s="31">
        <f>VLOOKUP(A12,'Nagradna igra-posiljke 2018'!$A$3:$W$200,12,FALSE)</f>
        <v>7</v>
      </c>
      <c r="N12" s="31">
        <f>VLOOKUP(A12,'Nagradna igra-posiljke 2018'!$A$3:$W$200,13,FALSE)</f>
        <v>15</v>
      </c>
      <c r="O12" s="31">
        <f>VLOOKUP(A12,'Nagradna igra-posiljke 2018'!$A$3:$W$200,14,FALSE)</f>
        <v>57</v>
      </c>
      <c r="P12" s="31">
        <f>VLOOKUP(A12,'Nagradna igra-posiljke 2018'!$A$3:$W$200,15,FALSE)</f>
        <v>56</v>
      </c>
      <c r="Q12" s="31">
        <f>VLOOKUP(A12,'Nagradna igra-posiljke 2018'!$A$3:$W$200,16,FALSE)</f>
        <v>124</v>
      </c>
      <c r="R12" s="31">
        <f>VLOOKUP(A12,'Nagradna igra-posiljke 2018'!$A$3:$W$200,17,FALSE)</f>
        <v>116</v>
      </c>
      <c r="S12" s="31">
        <f>VLOOKUP(A12,'Nagradna igra-posiljke 2018'!$A$3:$W$200,18,FALSE)</f>
        <v>146</v>
      </c>
      <c r="T12" s="31">
        <f>VLOOKUP(A12,'Nagradna igra-posiljke 2018'!$A$3:$W$200,19,FALSE)</f>
        <v>117</v>
      </c>
      <c r="U12" s="31">
        <f>VLOOKUP(A12,'Nagradna igra-posiljke 2018'!$A$3:$W$200,20,FALSE)</f>
        <v>372</v>
      </c>
      <c r="V12" s="31">
        <f>VLOOKUP(A12,'Nagradna igra-posiljke 2018'!$A$3:$W$200,21,FALSE)</f>
        <v>635</v>
      </c>
      <c r="W12" s="31">
        <f>VLOOKUP(A12,'Nagradna igra-posiljke 2018'!$A$3:$W$200,22,FALSE)</f>
        <v>376</v>
      </c>
      <c r="X12" s="31">
        <f>VLOOKUP(A12,'Nagradna igra-posiljke 2018'!$A$3:$W$200,23,FALSE)</f>
        <v>648</v>
      </c>
      <c r="Y12" s="31">
        <f>VLOOKUP(A12,'Nagradna igra-posiljke 2018'!$A$3:$CF$200,24,FALSE)</f>
        <v>1427</v>
      </c>
      <c r="Z12" s="31">
        <f>VLOOKUP(A12,'Nagradna igra-posiljke 2018'!$A$3:$CF$200,25,FALSE)</f>
        <v>1185</v>
      </c>
      <c r="AA12" s="31">
        <f>VLOOKUP(A12,'Nagradna igra-posiljke 2018'!$A$3:$CF$200,26,FALSE)</f>
        <v>1290</v>
      </c>
      <c r="AB12" s="31">
        <f>VLOOKUP(A12,'Nagradna igra-posiljke 2018'!$A$3:$CF$200,27,FALSE)</f>
        <v>1651</v>
      </c>
      <c r="AC12" s="31">
        <f>VLOOKUP(A12,'Nagradna igra-posiljke 2018'!$A$3:$CF$200,28,FALSE)</f>
        <v>1642</v>
      </c>
      <c r="AD12" s="31">
        <f>VLOOKUP(A12,'Nagradna igra-posiljke 2018'!$A$3:$CF$200,29,FALSE)</f>
        <v>804</v>
      </c>
      <c r="AE12" s="31">
        <f>VLOOKUP(A12,'Nagradna igra-posiljke 2018'!$A$3:$CF$200,30,FALSE)</f>
        <v>3140</v>
      </c>
      <c r="AF12" s="31">
        <f>VLOOKUP(A12,'Nagradna igra-posiljke 2018'!$A$3:$CF$200,31,FALSE)</f>
        <v>2943</v>
      </c>
      <c r="AG12" s="31">
        <f>VLOOKUP($A12,'Nagradna igra-posiljke 2018'!$A$3:$CF$200,32,FALSE)</f>
        <v>3888</v>
      </c>
      <c r="AH12" s="14">
        <f>VLOOKUP($A12,'Nagradna igra-posiljke 2018'!$A$3:$CF$200,33,FALSE)</f>
        <v>2500</v>
      </c>
      <c r="AI12" s="14">
        <f>VLOOKUP($A12,'Nagradna igra-posiljke 2018'!$A$3:$CF$200,34,FALSE)</f>
        <v>1843</v>
      </c>
      <c r="AJ12" s="14">
        <f>VLOOKUP($A12,'Nagradna igra-posiljke 2018'!$A$3:$CF$200,35,FALSE)</f>
        <v>513</v>
      </c>
      <c r="AK12" s="14">
        <f>VLOOKUP($A12,'Nagradna igra-posiljke 2018'!$A$3:$CF$200,36,FALSE)</f>
        <v>1399</v>
      </c>
      <c r="AL12" s="14">
        <f>VLOOKUP($A12,'Nagradna igra-posiljke 2018'!$A$3:$CF$200,37,FALSE)</f>
        <v>1818</v>
      </c>
      <c r="AM12" s="45">
        <f>VLOOKUP($A12,'Nagradna igra-posiljke 2018'!$A$3:$CF$200,38,FALSE)</f>
        <v>2054</v>
      </c>
      <c r="AN12" s="45">
        <f>VLOOKUP($A12,'Nagradna igra-posiljke 2018'!$A$3:$CF$200,39,FALSE)</f>
        <v>2190</v>
      </c>
      <c r="AO12" s="14">
        <f>VLOOKUP($A12,'Nagradna igra-posiljke 2018'!$A$3:$CF$200,40,FALSE)</f>
        <v>2065</v>
      </c>
      <c r="AP12" s="14">
        <f>VLOOKUP($A12,'Nagradna igra-posiljke 2018'!$A$3:$CF$200,41,FALSE)</f>
        <v>499</v>
      </c>
      <c r="AQ12" s="14">
        <f>VLOOKUP($A12,'Nagradna igra-posiljke 2018'!$A$3:$CF$200,42,FALSE)</f>
        <v>1811</v>
      </c>
      <c r="AR12" s="14">
        <f>VLOOKUP($A12,'Nagradna igra-posiljke 2018'!$A$3:$CF$200,43,FALSE)</f>
        <v>2282</v>
      </c>
      <c r="AS12" s="14">
        <f>VLOOKUP($A12,'Nagradna igra-posiljke 2018'!$A$3:$CF$200,44,FALSE)</f>
        <v>3571</v>
      </c>
      <c r="AT12" s="14">
        <f>VLOOKUP($A12,'Nagradna igra-posiljke 2018'!$A$3:$CF$200,45,FALSE)</f>
        <v>3419</v>
      </c>
      <c r="AU12" s="14">
        <f>VLOOKUP($A12,'Nagradna igra-posiljke 2018'!$A$3:$CF$200,46,FALSE)</f>
        <v>2780</v>
      </c>
      <c r="AV12" s="14">
        <f>VLOOKUP($A12,'Nagradna igra-posiljke 2018'!$A$3:$CF$200,47,FALSE)</f>
        <v>592</v>
      </c>
      <c r="AW12" s="14">
        <f>VLOOKUP($A12,'Nagradna igra-posiljke 2018'!$A$3:$CF$200,48,FALSE)</f>
        <v>1624</v>
      </c>
      <c r="AX12" s="14">
        <f>VLOOKUP($A12,'Nagradna igra-posiljke 2018'!$A$3:$CF$200,49,FALSE)</f>
        <v>2282</v>
      </c>
      <c r="AY12" s="14">
        <f>VLOOKUP($A12,'Nagradna igra-posiljke 2018'!$A$3:$CF$200,50,FALSE)</f>
        <v>3309</v>
      </c>
      <c r="AZ12" s="14">
        <f>VLOOKUP($A12,'Nagradna igra-posiljke 2018'!$A$3:$CF$200,51,FALSE)</f>
        <v>3111</v>
      </c>
      <c r="BA12" s="14">
        <f>VLOOKUP($A12,'Nagradna igra-posiljke 2018'!$A$3:$CF$200,52,FALSE)</f>
        <v>2271</v>
      </c>
      <c r="BB12" s="14">
        <f>VLOOKUP($A12,'Nagradna igra-posiljke 2018'!$A$3:$CF$200,53,FALSE)</f>
        <v>410</v>
      </c>
      <c r="BC12" s="14">
        <f>VLOOKUP($A12,'Nagradna igra-posiljke 2018'!$A$3:$CF$200,54,FALSE)</f>
        <v>1075</v>
      </c>
      <c r="BD12" s="14">
        <f>VLOOKUP($A12,'Nagradna igra-posiljke 2018'!$A$3:$CF$200,55,FALSE)</f>
        <v>0</v>
      </c>
      <c r="BE12" s="14">
        <f>VLOOKUP($A12,'Nagradna igra-posiljke 2018'!$A$3:$CF$200,56,FALSE)</f>
        <v>0</v>
      </c>
      <c r="BF12" s="14">
        <f>VLOOKUP($A12,'Nagradna igra-posiljke 2018'!$A$3:$CF$200,57,FALSE)</f>
        <v>0</v>
      </c>
      <c r="BG12" s="14">
        <f>VLOOKUP($A12,'Nagradna igra-posiljke 2018'!$A$3:$CF$200,58,FALSE)</f>
        <v>0</v>
      </c>
      <c r="BH12" s="14">
        <f>VLOOKUP($A12,'Nagradna igra-posiljke 2018'!$A$3:$CF$200,59,FALSE)</f>
        <v>0</v>
      </c>
      <c r="BI12" s="14">
        <f>VLOOKUP($A12,'Nagradna igra-posiljke 2018'!$A$3:$CF$200,60,FALSE)</f>
        <v>0</v>
      </c>
      <c r="BJ12" s="14">
        <f>VLOOKUP($A12,'Nagradna igra-posiljke 2018'!$A$3:$CF$200,61,FALSE)</f>
        <v>0</v>
      </c>
      <c r="BK12" s="14">
        <f>VLOOKUP($A12,'Nagradna igra-posiljke 2018'!$A$3:$CF$200,62,FALSE)</f>
        <v>0</v>
      </c>
      <c r="BL12" s="14">
        <f>VLOOKUP($A12,'Nagradna igra-posiljke 2018'!$A$3:$CF$200,63,FALSE)</f>
        <v>0</v>
      </c>
      <c r="BM12" s="14">
        <f>VLOOKUP($A12,'Nagradna igra-posiljke 2018'!$A$3:$CF$200,64,FALSE)</f>
        <v>0</v>
      </c>
      <c r="BN12" s="14">
        <f>VLOOKUP($A12,'Nagradna igra-posiljke 2018'!$A$3:$CF$200,65,FALSE)</f>
        <v>0</v>
      </c>
      <c r="BO12" s="14">
        <f>VLOOKUP($A12,'Nagradna igra-posiljke 2018'!$A$3:$CF$200,66,FALSE)</f>
        <v>0</v>
      </c>
      <c r="BP12" s="14">
        <f>VLOOKUP($A12,'Nagradna igra-posiljke 2018'!$A$3:$CF$200,67,FALSE)</f>
        <v>0</v>
      </c>
      <c r="BQ12" s="14">
        <f>VLOOKUP($A12,'Nagradna igra-posiljke 2018'!$A$3:$CF$200,68,FALSE)</f>
        <v>0</v>
      </c>
      <c r="BR12" s="14">
        <f>VLOOKUP($A12,'Nagradna igra-posiljke 2018'!$A$3:$CF$200,69,FALSE)</f>
        <v>0</v>
      </c>
      <c r="BS12" s="14">
        <f>VLOOKUP($A12,'Nagradna igra-posiljke 2018'!$A$3:$CF$200,70,FALSE)</f>
        <v>0</v>
      </c>
      <c r="BT12" s="14">
        <f>VLOOKUP($A12,'Nagradna igra-posiljke 2018'!$A$3:$CF$200,71,FALSE)</f>
        <v>0</v>
      </c>
      <c r="BU12" s="14">
        <f>VLOOKUP($A12,'Nagradna igra-posiljke 2018'!$A$3:$CF$200,72,FALSE)</f>
        <v>0</v>
      </c>
      <c r="BV12" s="14">
        <f>VLOOKUP($A12,'Nagradna igra-posiljke 2018'!$A$3:$CF$200,73,FALSE)</f>
        <v>0</v>
      </c>
      <c r="BW12" s="14">
        <f>VLOOKUP($A12,'Nagradna igra-posiljke 2018'!$A$3:$CF$200,74,FALSE)</f>
        <v>0</v>
      </c>
      <c r="BX12" s="14">
        <f>VLOOKUP($A12,'Nagradna igra-posiljke 2018'!$A$3:$CF$200,75,FALSE)</f>
        <v>0</v>
      </c>
      <c r="BY12" s="14">
        <f>VLOOKUP($A12,'Nagradna igra-posiljke 2018'!$A$3:$CF$200,76,FALSE)</f>
        <v>0</v>
      </c>
      <c r="BZ12" s="14">
        <f>VLOOKUP($A12,'Nagradna igra-posiljke 2018'!$A$3:$CF$200,77,FALSE)</f>
        <v>0</v>
      </c>
      <c r="CA12" s="14">
        <f>VLOOKUP($A12,'Nagradna igra-posiljke 2018'!$A$3:$CF$200,78,FALSE)</f>
        <v>0</v>
      </c>
      <c r="CB12" s="14">
        <f>VLOOKUP($A12,'Nagradna igra-posiljke 2018'!$A$3:$CF$200,79,FALSE)</f>
        <v>0</v>
      </c>
      <c r="CC12" s="14">
        <f>VLOOKUP($A12,'Nagradna igra-posiljke 2018'!$A$3:$CF$200,80,FALSE)</f>
        <v>0</v>
      </c>
      <c r="CD12" s="14">
        <f>VLOOKUP($A12,'Nagradna igra-posiljke 2018'!$A$3:$CF$200,81,FALSE)</f>
        <v>0</v>
      </c>
      <c r="CE12" s="14">
        <f>VLOOKUP($A12,'Nagradna igra-posiljke 2018'!$A$3:$CF$200,82,FALSE)</f>
        <v>0</v>
      </c>
      <c r="CF12" s="14">
        <f>VLOOKUP($A12,'Nagradna igra-posiljke 2018'!$A$3:$CF$200,83,FALSE)</f>
        <v>0</v>
      </c>
      <c r="CG12" s="14">
        <f>VLOOKUP($A12,'Nagradna igra-posiljke 2018'!$A$3:$CF$200,84,FALSE)</f>
        <v>0</v>
      </c>
    </row>
    <row r="13" spans="1:85" s="1" customFormat="1" ht="15">
      <c r="A13" s="15">
        <v>71048</v>
      </c>
      <c r="B13" s="98" t="s">
        <v>161</v>
      </c>
      <c r="C13" s="14" t="s">
        <v>207</v>
      </c>
      <c r="D13" s="42">
        <v>70319</v>
      </c>
      <c r="E13" s="42">
        <v>33505</v>
      </c>
      <c r="F13" s="46">
        <f>E13/E$1</f>
        <v>0.72683688743302166</v>
      </c>
      <c r="G13" s="47">
        <f>D13*F13</f>
        <v>51110.443087402651</v>
      </c>
      <c r="H13" s="46">
        <f>+J13/D13</f>
        <v>7.9930033134714655</v>
      </c>
      <c r="I13" s="49">
        <f>+H13/F13</f>
        <v>10.996969817671815</v>
      </c>
      <c r="J13" s="44">
        <f>10*K13</f>
        <v>562060</v>
      </c>
      <c r="K13" s="44">
        <f>+SUM(L13:CG13)</f>
        <v>56206</v>
      </c>
      <c r="L13" s="31">
        <f>VLOOKUP(A13,'Nagradna igra-posiljke 2018'!$A$3:$W$200,11,FALSE)</f>
        <v>6</v>
      </c>
      <c r="M13" s="31">
        <f>VLOOKUP(A13,'Nagradna igra-posiljke 2018'!$A$3:$W$200,12,FALSE)</f>
        <v>11</v>
      </c>
      <c r="N13" s="31">
        <f>VLOOKUP(A13,'Nagradna igra-posiljke 2018'!$A$3:$W$200,13,FALSE)</f>
        <v>3</v>
      </c>
      <c r="O13" s="31">
        <f>VLOOKUP(A13,'Nagradna igra-posiljke 2018'!$A$3:$W$200,14,FALSE)</f>
        <v>33</v>
      </c>
      <c r="P13" s="31">
        <f>VLOOKUP(A13,'Nagradna igra-posiljke 2018'!$A$3:$W$200,15,FALSE)</f>
        <v>35</v>
      </c>
      <c r="Q13" s="31">
        <f>VLOOKUP(A13,'Nagradna igra-posiljke 2018'!$A$3:$W$200,16,FALSE)</f>
        <v>59</v>
      </c>
      <c r="R13" s="31">
        <f>VLOOKUP(A13,'Nagradna igra-posiljke 2018'!$A$3:$W$200,17,FALSE)</f>
        <v>183</v>
      </c>
      <c r="S13" s="31">
        <f>VLOOKUP(A13,'Nagradna igra-posiljke 2018'!$A$3:$W$200,18,FALSE)</f>
        <v>118</v>
      </c>
      <c r="T13" s="31">
        <f>VLOOKUP(A13,'Nagradna igra-posiljke 2018'!$A$3:$W$200,19,FALSE)</f>
        <v>120</v>
      </c>
      <c r="U13" s="31">
        <f>VLOOKUP(A13,'Nagradna igra-posiljke 2018'!$A$3:$W$200,20,FALSE)</f>
        <v>190</v>
      </c>
      <c r="V13" s="31">
        <f>VLOOKUP(A13,'Nagradna igra-posiljke 2018'!$A$3:$W$200,21,FALSE)</f>
        <v>220</v>
      </c>
      <c r="W13" s="31">
        <f>VLOOKUP(A13,'Nagradna igra-posiljke 2018'!$A$3:$W$200,22,FALSE)</f>
        <v>374</v>
      </c>
      <c r="X13" s="31">
        <f>VLOOKUP(A13,'Nagradna igra-posiljke 2018'!$A$3:$W$200,23,FALSE)</f>
        <v>687</v>
      </c>
      <c r="Y13" s="31">
        <f>VLOOKUP(A13,'Nagradna igra-posiljke 2018'!$A$3:$CF$200,24,FALSE)</f>
        <v>681</v>
      </c>
      <c r="Z13" s="31">
        <f>VLOOKUP(A13,'Nagradna igra-posiljke 2018'!$A$3:$CF$200,25,FALSE)</f>
        <v>924</v>
      </c>
      <c r="AA13" s="31">
        <f>VLOOKUP(A13,'Nagradna igra-posiljke 2018'!$A$3:$CF$200,26,FALSE)</f>
        <v>1088</v>
      </c>
      <c r="AB13" s="31">
        <f>VLOOKUP(A13,'Nagradna igra-posiljke 2018'!$A$3:$CF$200,27,FALSE)</f>
        <v>1273</v>
      </c>
      <c r="AC13" s="31">
        <f>VLOOKUP(A13,'Nagradna igra-posiljke 2018'!$A$3:$CF$200,28,FALSE)</f>
        <v>1453</v>
      </c>
      <c r="AD13" s="31">
        <f>VLOOKUP(A13,'Nagradna igra-posiljke 2018'!$A$3:$CF$200,29,FALSE)</f>
        <v>747</v>
      </c>
      <c r="AE13" s="31">
        <f>VLOOKUP(A13,'Nagradna igra-posiljke 2018'!$A$3:$CF$200,30,FALSE)</f>
        <v>2646</v>
      </c>
      <c r="AF13" s="31">
        <f>VLOOKUP(A13,'Nagradna igra-posiljke 2018'!$A$3:$CF$200,31,FALSE)</f>
        <v>2327</v>
      </c>
      <c r="AG13" s="31">
        <f>VLOOKUP($A13,'Nagradna igra-posiljke 2018'!$A$3:$CF$200,32,FALSE)</f>
        <v>2635</v>
      </c>
      <c r="AH13" s="14">
        <f>VLOOKUP($A13,'Nagradna igra-posiljke 2018'!$A$3:$CF$200,33,FALSE)</f>
        <v>2306</v>
      </c>
      <c r="AI13" s="14">
        <f>VLOOKUP($A13,'Nagradna igra-posiljke 2018'!$A$3:$CF$200,34,FALSE)</f>
        <v>1550</v>
      </c>
      <c r="AJ13" s="14">
        <f>VLOOKUP($A13,'Nagradna igra-posiljke 2018'!$A$3:$CF$200,35,FALSE)</f>
        <v>330</v>
      </c>
      <c r="AK13" s="14">
        <f>VLOOKUP($A13,'Nagradna igra-posiljke 2018'!$A$3:$CF$200,36,FALSE)</f>
        <v>1559</v>
      </c>
      <c r="AL13" s="14">
        <f>VLOOKUP($A13,'Nagradna igra-posiljke 2018'!$A$3:$CF$200,37,FALSE)</f>
        <v>1753</v>
      </c>
      <c r="AM13" s="45">
        <f>VLOOKUP($A13,'Nagradna igra-posiljke 2018'!$A$3:$CF$200,38,FALSE)</f>
        <v>2222</v>
      </c>
      <c r="AN13" s="45">
        <f>VLOOKUP($A13,'Nagradna igra-posiljke 2018'!$A$3:$CF$200,39,FALSE)</f>
        <v>2167</v>
      </c>
      <c r="AO13" s="14">
        <f>VLOOKUP($A13,'Nagradna igra-posiljke 2018'!$A$3:$CF$200,40,FALSE)</f>
        <v>2105</v>
      </c>
      <c r="AP13" s="14">
        <f>VLOOKUP($A13,'Nagradna igra-posiljke 2018'!$A$3:$CF$200,41,FALSE)</f>
        <v>439</v>
      </c>
      <c r="AQ13" s="14">
        <f>VLOOKUP($A13,'Nagradna igra-posiljke 2018'!$A$3:$CF$200,42,FALSE)</f>
        <v>1742</v>
      </c>
      <c r="AR13" s="14">
        <f>VLOOKUP($A13,'Nagradna igra-posiljke 2018'!$A$3:$CF$200,43,FALSE)</f>
        <v>2030</v>
      </c>
      <c r="AS13" s="14">
        <f>VLOOKUP($A13,'Nagradna igra-posiljke 2018'!$A$3:$CF$200,44,FALSE)</f>
        <v>2682</v>
      </c>
      <c r="AT13" s="14">
        <f>VLOOKUP($A13,'Nagradna igra-posiljke 2018'!$A$3:$CF$200,45,FALSE)</f>
        <v>3290</v>
      </c>
      <c r="AU13" s="14">
        <f>VLOOKUP($A13,'Nagradna igra-posiljke 2018'!$A$3:$CF$200,46,FALSE)</f>
        <v>2385</v>
      </c>
      <c r="AV13" s="14">
        <f>VLOOKUP($A13,'Nagradna igra-posiljke 2018'!$A$3:$CF$200,47,FALSE)</f>
        <v>355</v>
      </c>
      <c r="AW13" s="14">
        <f>VLOOKUP($A13,'Nagradna igra-posiljke 2018'!$A$3:$CF$200,48,FALSE)</f>
        <v>1595</v>
      </c>
      <c r="AX13" s="14">
        <f>VLOOKUP($A13,'Nagradna igra-posiljke 2018'!$A$3:$CF$200,49,FALSE)</f>
        <v>2132</v>
      </c>
      <c r="AY13" s="14">
        <f>VLOOKUP($A13,'Nagradna igra-posiljke 2018'!$A$3:$CF$200,50,FALSE)</f>
        <v>2749</v>
      </c>
      <c r="AZ13" s="14">
        <f>VLOOKUP($A13,'Nagradna igra-posiljke 2018'!$A$3:$CF$200,51,FALSE)</f>
        <v>3405</v>
      </c>
      <c r="BA13" s="14">
        <f>VLOOKUP($A13,'Nagradna igra-posiljke 2018'!$A$3:$CF$200,52,FALSE)</f>
        <v>2217</v>
      </c>
      <c r="BB13" s="14">
        <f>VLOOKUP($A13,'Nagradna igra-posiljke 2018'!$A$3:$CF$200,53,FALSE)</f>
        <v>297</v>
      </c>
      <c r="BC13" s="14">
        <f>VLOOKUP($A13,'Nagradna igra-posiljke 2018'!$A$3:$CF$200,54,FALSE)</f>
        <v>1083</v>
      </c>
      <c r="BD13" s="14">
        <f>VLOOKUP($A13,'Nagradna igra-posiljke 2018'!$A$3:$CF$200,55,FALSE)</f>
        <v>0</v>
      </c>
      <c r="BE13" s="14">
        <f>VLOOKUP($A13,'Nagradna igra-posiljke 2018'!$A$3:$CF$200,56,FALSE)</f>
        <v>0</v>
      </c>
      <c r="BF13" s="14">
        <f>VLOOKUP($A13,'Nagradna igra-posiljke 2018'!$A$3:$CF$200,57,FALSE)</f>
        <v>0</v>
      </c>
      <c r="BG13" s="14">
        <f>VLOOKUP($A13,'Nagradna igra-posiljke 2018'!$A$3:$CF$200,58,FALSE)</f>
        <v>0</v>
      </c>
      <c r="BH13" s="14">
        <f>VLOOKUP($A13,'Nagradna igra-posiljke 2018'!$A$3:$CF$200,59,FALSE)</f>
        <v>0</v>
      </c>
      <c r="BI13" s="14">
        <f>VLOOKUP($A13,'Nagradna igra-posiljke 2018'!$A$3:$CF$200,60,FALSE)</f>
        <v>0</v>
      </c>
      <c r="BJ13" s="14">
        <f>VLOOKUP($A13,'Nagradna igra-posiljke 2018'!$A$3:$CF$200,61,FALSE)</f>
        <v>0</v>
      </c>
      <c r="BK13" s="14">
        <f>VLOOKUP($A13,'Nagradna igra-posiljke 2018'!$A$3:$CF$200,62,FALSE)</f>
        <v>0</v>
      </c>
      <c r="BL13" s="14">
        <f>VLOOKUP($A13,'Nagradna igra-posiljke 2018'!$A$3:$CF$200,63,FALSE)</f>
        <v>0</v>
      </c>
      <c r="BM13" s="14">
        <f>VLOOKUP($A13,'Nagradna igra-posiljke 2018'!$A$3:$CF$200,64,FALSE)</f>
        <v>0</v>
      </c>
      <c r="BN13" s="14">
        <f>VLOOKUP($A13,'Nagradna igra-posiljke 2018'!$A$3:$CF$200,65,FALSE)</f>
        <v>0</v>
      </c>
      <c r="BO13" s="14">
        <f>VLOOKUP($A13,'Nagradna igra-posiljke 2018'!$A$3:$CF$200,66,FALSE)</f>
        <v>0</v>
      </c>
      <c r="BP13" s="14">
        <f>VLOOKUP($A13,'Nagradna igra-posiljke 2018'!$A$3:$CF$200,67,FALSE)</f>
        <v>0</v>
      </c>
      <c r="BQ13" s="14">
        <f>VLOOKUP($A13,'Nagradna igra-posiljke 2018'!$A$3:$CF$200,68,FALSE)</f>
        <v>0</v>
      </c>
      <c r="BR13" s="14">
        <f>VLOOKUP($A13,'Nagradna igra-posiljke 2018'!$A$3:$CF$200,69,FALSE)</f>
        <v>0</v>
      </c>
      <c r="BS13" s="14">
        <f>VLOOKUP($A13,'Nagradna igra-posiljke 2018'!$A$3:$CF$200,70,FALSE)</f>
        <v>0</v>
      </c>
      <c r="BT13" s="14">
        <f>VLOOKUP($A13,'Nagradna igra-posiljke 2018'!$A$3:$CF$200,71,FALSE)</f>
        <v>0</v>
      </c>
      <c r="BU13" s="14">
        <f>VLOOKUP($A13,'Nagradna igra-posiljke 2018'!$A$3:$CF$200,72,FALSE)</f>
        <v>0</v>
      </c>
      <c r="BV13" s="14">
        <f>VLOOKUP($A13,'Nagradna igra-posiljke 2018'!$A$3:$CF$200,73,FALSE)</f>
        <v>0</v>
      </c>
      <c r="BW13" s="14">
        <f>VLOOKUP($A13,'Nagradna igra-posiljke 2018'!$A$3:$CF$200,74,FALSE)</f>
        <v>0</v>
      </c>
      <c r="BX13" s="14">
        <f>VLOOKUP($A13,'Nagradna igra-posiljke 2018'!$A$3:$CF$200,75,FALSE)</f>
        <v>0</v>
      </c>
      <c r="BY13" s="14">
        <f>VLOOKUP($A13,'Nagradna igra-posiljke 2018'!$A$3:$CF$200,76,FALSE)</f>
        <v>0</v>
      </c>
      <c r="BZ13" s="14">
        <f>VLOOKUP($A13,'Nagradna igra-posiljke 2018'!$A$3:$CF$200,77,FALSE)</f>
        <v>0</v>
      </c>
      <c r="CA13" s="14">
        <f>VLOOKUP($A13,'Nagradna igra-posiljke 2018'!$A$3:$CF$200,78,FALSE)</f>
        <v>0</v>
      </c>
      <c r="CB13" s="14">
        <f>VLOOKUP($A13,'Nagradna igra-posiljke 2018'!$A$3:$CF$200,79,FALSE)</f>
        <v>0</v>
      </c>
      <c r="CC13" s="14">
        <f>VLOOKUP($A13,'Nagradna igra-posiljke 2018'!$A$3:$CF$200,80,FALSE)</f>
        <v>0</v>
      </c>
      <c r="CD13" s="14">
        <f>VLOOKUP($A13,'Nagradna igra-posiljke 2018'!$A$3:$CF$200,81,FALSE)</f>
        <v>0</v>
      </c>
      <c r="CE13" s="14">
        <f>VLOOKUP($A13,'Nagradna igra-posiljke 2018'!$A$3:$CF$200,82,FALSE)</f>
        <v>0</v>
      </c>
      <c r="CF13" s="14">
        <f>VLOOKUP($A13,'Nagradna igra-posiljke 2018'!$A$3:$CF$200,83,FALSE)</f>
        <v>0</v>
      </c>
      <c r="CG13" s="14">
        <f>VLOOKUP($A13,'Nagradna igra-posiljke 2018'!$A$3:$CF$200,84,FALSE)</f>
        <v>0</v>
      </c>
    </row>
    <row r="14" spans="1:85" s="1" customFormat="1" ht="15">
      <c r="A14" s="15">
        <v>80403</v>
      </c>
      <c r="B14" s="98" t="s">
        <v>185</v>
      </c>
      <c r="C14" s="14" t="s">
        <v>207</v>
      </c>
      <c r="D14" s="42">
        <v>77123</v>
      </c>
      <c r="E14" s="42">
        <v>43281</v>
      </c>
      <c r="F14" s="46">
        <f>E14/E$1</f>
        <v>0.93891142590624121</v>
      </c>
      <c r="G14" s="47">
        <f>D14*F14</f>
        <v>72411.665900167034</v>
      </c>
      <c r="H14" s="46">
        <f>+J14/D14</f>
        <v>9.8567223785381799</v>
      </c>
      <c r="I14" s="49">
        <f>+H14/F14</f>
        <v>10.498032196194044</v>
      </c>
      <c r="J14" s="44">
        <f>10*K14</f>
        <v>760180</v>
      </c>
      <c r="K14" s="44">
        <f>+SUM(L14:CG14)</f>
        <v>76018</v>
      </c>
      <c r="L14" s="31">
        <f>VLOOKUP(A14,'Nagradna igra-posiljke 2018'!$A$3:$W$200,11,FALSE)</f>
        <v>0</v>
      </c>
      <c r="M14" s="31">
        <f>VLOOKUP(A14,'Nagradna igra-posiljke 2018'!$A$3:$W$200,12,FALSE)</f>
        <v>1</v>
      </c>
      <c r="N14" s="31">
        <f>VLOOKUP(A14,'Nagradna igra-posiljke 2018'!$A$3:$W$200,13,FALSE)</f>
        <v>3</v>
      </c>
      <c r="O14" s="31">
        <f>VLOOKUP(A14,'Nagradna igra-posiljke 2018'!$A$3:$W$200,14,FALSE)</f>
        <v>70</v>
      </c>
      <c r="P14" s="31">
        <f>VLOOKUP(A14,'Nagradna igra-posiljke 2018'!$A$3:$W$200,15,FALSE)</f>
        <v>103</v>
      </c>
      <c r="Q14" s="31">
        <f>VLOOKUP(A14,'Nagradna igra-posiljke 2018'!$A$3:$W$200,16,FALSE)</f>
        <v>146</v>
      </c>
      <c r="R14" s="31">
        <f>VLOOKUP(A14,'Nagradna igra-posiljke 2018'!$A$3:$W$200,17,FALSE)</f>
        <v>147</v>
      </c>
      <c r="S14" s="31">
        <f>VLOOKUP(A14,'Nagradna igra-posiljke 2018'!$A$3:$W$200,18,FALSE)</f>
        <v>192</v>
      </c>
      <c r="T14" s="31">
        <f>VLOOKUP(A14,'Nagradna igra-posiljke 2018'!$A$3:$W$200,19,FALSE)</f>
        <v>81</v>
      </c>
      <c r="U14" s="31">
        <f>VLOOKUP(A14,'Nagradna igra-posiljke 2018'!$A$3:$W$200,20,FALSE)</f>
        <v>745</v>
      </c>
      <c r="V14" s="31">
        <f>VLOOKUP(A14,'Nagradna igra-posiljke 2018'!$A$3:$W$200,21,FALSE)</f>
        <v>482</v>
      </c>
      <c r="W14" s="31">
        <f>VLOOKUP(A14,'Nagradna igra-posiljke 2018'!$A$3:$W$200,22,FALSE)</f>
        <v>1026</v>
      </c>
      <c r="X14" s="31">
        <f>VLOOKUP(A14,'Nagradna igra-posiljke 2018'!$A$3:$W$200,23,FALSE)</f>
        <v>483</v>
      </c>
      <c r="Y14" s="31">
        <f>VLOOKUP(A14,'Nagradna igra-posiljke 2018'!$A$3:$CF$200,24,FALSE)</f>
        <v>1275</v>
      </c>
      <c r="Z14" s="31">
        <f>VLOOKUP(A14,'Nagradna igra-posiljke 2018'!$A$3:$CF$200,25,FALSE)</f>
        <v>4787</v>
      </c>
      <c r="AA14" s="31">
        <f>VLOOKUP(A14,'Nagradna igra-posiljke 2018'!$A$3:$CF$200,26,FALSE)</f>
        <v>1242</v>
      </c>
      <c r="AB14" s="31">
        <f>VLOOKUP(A14,'Nagradna igra-posiljke 2018'!$A$3:$CF$200,27,FALSE)</f>
        <v>5411</v>
      </c>
      <c r="AC14" s="31">
        <f>VLOOKUP(A14,'Nagradna igra-posiljke 2018'!$A$3:$CF$200,28,FALSE)</f>
        <v>1677</v>
      </c>
      <c r="AD14" s="31">
        <f>VLOOKUP(A14,'Nagradna igra-posiljke 2018'!$A$3:$CF$200,29,FALSE)</f>
        <v>1061</v>
      </c>
      <c r="AE14" s="31">
        <f>VLOOKUP(A14,'Nagradna igra-posiljke 2018'!$A$3:$CF$200,30,FALSE)</f>
        <v>2860</v>
      </c>
      <c r="AF14" s="31">
        <f>VLOOKUP(A14,'Nagradna igra-posiljke 2018'!$A$3:$CF$200,31,FALSE)</f>
        <v>2609</v>
      </c>
      <c r="AG14" s="31">
        <f>VLOOKUP($A14,'Nagradna igra-posiljke 2018'!$A$3:$CF$200,32,FALSE)</f>
        <v>3218</v>
      </c>
      <c r="AH14" s="14">
        <f>VLOOKUP($A14,'Nagradna igra-posiljke 2018'!$A$3:$CF$200,33,FALSE)</f>
        <v>2066</v>
      </c>
      <c r="AI14" s="14">
        <f>VLOOKUP($A14,'Nagradna igra-posiljke 2018'!$A$3:$CF$200,34,FALSE)</f>
        <v>2248</v>
      </c>
      <c r="AJ14" s="14">
        <f>VLOOKUP($A14,'Nagradna igra-posiljke 2018'!$A$3:$CF$200,35,FALSE)</f>
        <v>574</v>
      </c>
      <c r="AK14" s="14">
        <f>VLOOKUP($A14,'Nagradna igra-posiljke 2018'!$A$3:$CF$200,36,FALSE)</f>
        <v>1724</v>
      </c>
      <c r="AL14" s="14">
        <f>VLOOKUP($A14,'Nagradna igra-posiljke 2018'!$A$3:$CF$200,37,FALSE)</f>
        <v>2086</v>
      </c>
      <c r="AM14" s="45">
        <f>VLOOKUP($A14,'Nagradna igra-posiljke 2018'!$A$3:$CF$200,38,FALSE)</f>
        <v>2186</v>
      </c>
      <c r="AN14" s="45">
        <f>VLOOKUP($A14,'Nagradna igra-posiljke 2018'!$A$3:$CF$200,39,FALSE)</f>
        <v>2284</v>
      </c>
      <c r="AO14" s="14">
        <f>VLOOKUP($A14,'Nagradna igra-posiljke 2018'!$A$3:$CF$200,40,FALSE)</f>
        <v>3254</v>
      </c>
      <c r="AP14" s="14">
        <f>VLOOKUP($A14,'Nagradna igra-posiljke 2018'!$A$3:$CF$200,41,FALSE)</f>
        <v>455</v>
      </c>
      <c r="AQ14" s="14">
        <f>VLOOKUP($A14,'Nagradna igra-posiljke 2018'!$A$3:$CF$200,42,FALSE)</f>
        <v>2273</v>
      </c>
      <c r="AR14" s="14">
        <f>VLOOKUP($A14,'Nagradna igra-posiljke 2018'!$A$3:$CF$200,43,FALSE)</f>
        <v>2420</v>
      </c>
      <c r="AS14" s="14">
        <f>VLOOKUP($A14,'Nagradna igra-posiljke 2018'!$A$3:$CF$200,44,FALSE)</f>
        <v>3082</v>
      </c>
      <c r="AT14" s="14">
        <f>VLOOKUP($A14,'Nagradna igra-posiljke 2018'!$A$3:$CF$200,45,FALSE)</f>
        <v>3441</v>
      </c>
      <c r="AU14" s="14">
        <f>VLOOKUP($A14,'Nagradna igra-posiljke 2018'!$A$3:$CF$200,46,FALSE)</f>
        <v>2830</v>
      </c>
      <c r="AV14" s="14">
        <f>VLOOKUP($A14,'Nagradna igra-posiljke 2018'!$A$3:$CF$200,47,FALSE)</f>
        <v>478</v>
      </c>
      <c r="AW14" s="14">
        <f>VLOOKUP($A14,'Nagradna igra-posiljke 2018'!$A$3:$CF$200,48,FALSE)</f>
        <v>1964</v>
      </c>
      <c r="AX14" s="14">
        <f>VLOOKUP($A14,'Nagradna igra-posiljke 2018'!$A$3:$CF$200,49,FALSE)</f>
        <v>2889</v>
      </c>
      <c r="AY14" s="14">
        <f>VLOOKUP($A14,'Nagradna igra-posiljke 2018'!$A$3:$CF$200,50,FALSE)</f>
        <v>3024</v>
      </c>
      <c r="AZ14" s="14">
        <f>VLOOKUP($A14,'Nagradna igra-posiljke 2018'!$A$3:$CF$200,51,FALSE)</f>
        <v>3533</v>
      </c>
      <c r="BA14" s="14">
        <f>VLOOKUP($A14,'Nagradna igra-posiljke 2018'!$A$3:$CF$200,52,FALSE)</f>
        <v>3283</v>
      </c>
      <c r="BB14" s="14">
        <f>VLOOKUP($A14,'Nagradna igra-posiljke 2018'!$A$3:$CF$200,53,FALSE)</f>
        <v>584</v>
      </c>
      <c r="BC14" s="14">
        <f>VLOOKUP($A14,'Nagradna igra-posiljke 2018'!$A$3:$CF$200,54,FALSE)</f>
        <v>1721</v>
      </c>
      <c r="BD14" s="14">
        <f>VLOOKUP($A14,'Nagradna igra-posiljke 2018'!$A$3:$CF$200,55,FALSE)</f>
        <v>0</v>
      </c>
      <c r="BE14" s="14">
        <f>VLOOKUP($A14,'Nagradna igra-posiljke 2018'!$A$3:$CF$200,56,FALSE)</f>
        <v>0</v>
      </c>
      <c r="BF14" s="14">
        <f>VLOOKUP($A14,'Nagradna igra-posiljke 2018'!$A$3:$CF$200,57,FALSE)</f>
        <v>0</v>
      </c>
      <c r="BG14" s="14">
        <f>VLOOKUP($A14,'Nagradna igra-posiljke 2018'!$A$3:$CF$200,58,FALSE)</f>
        <v>0</v>
      </c>
      <c r="BH14" s="14">
        <f>VLOOKUP($A14,'Nagradna igra-posiljke 2018'!$A$3:$CF$200,59,FALSE)</f>
        <v>0</v>
      </c>
      <c r="BI14" s="14">
        <f>VLOOKUP($A14,'Nagradna igra-posiljke 2018'!$A$3:$CF$200,60,FALSE)</f>
        <v>0</v>
      </c>
      <c r="BJ14" s="14">
        <f>VLOOKUP($A14,'Nagradna igra-posiljke 2018'!$A$3:$CF$200,61,FALSE)</f>
        <v>0</v>
      </c>
      <c r="BK14" s="14">
        <f>VLOOKUP($A14,'Nagradna igra-posiljke 2018'!$A$3:$CF$200,62,FALSE)</f>
        <v>0</v>
      </c>
      <c r="BL14" s="14">
        <f>VLOOKUP($A14,'Nagradna igra-posiljke 2018'!$A$3:$CF$200,63,FALSE)</f>
        <v>0</v>
      </c>
      <c r="BM14" s="14">
        <f>VLOOKUP($A14,'Nagradna igra-posiljke 2018'!$A$3:$CF$200,64,FALSE)</f>
        <v>0</v>
      </c>
      <c r="BN14" s="14">
        <f>VLOOKUP($A14,'Nagradna igra-posiljke 2018'!$A$3:$CF$200,65,FALSE)</f>
        <v>0</v>
      </c>
      <c r="BO14" s="14">
        <f>VLOOKUP($A14,'Nagradna igra-posiljke 2018'!$A$3:$CF$200,66,FALSE)</f>
        <v>0</v>
      </c>
      <c r="BP14" s="14">
        <f>VLOOKUP($A14,'Nagradna igra-posiljke 2018'!$A$3:$CF$200,67,FALSE)</f>
        <v>0</v>
      </c>
      <c r="BQ14" s="14">
        <f>VLOOKUP($A14,'Nagradna igra-posiljke 2018'!$A$3:$CF$200,68,FALSE)</f>
        <v>0</v>
      </c>
      <c r="BR14" s="14">
        <f>VLOOKUP($A14,'Nagradna igra-posiljke 2018'!$A$3:$CF$200,69,FALSE)</f>
        <v>0</v>
      </c>
      <c r="BS14" s="14">
        <f>VLOOKUP($A14,'Nagradna igra-posiljke 2018'!$A$3:$CF$200,70,FALSE)</f>
        <v>0</v>
      </c>
      <c r="BT14" s="14">
        <f>VLOOKUP($A14,'Nagradna igra-posiljke 2018'!$A$3:$CF$200,71,FALSE)</f>
        <v>0</v>
      </c>
      <c r="BU14" s="14">
        <f>VLOOKUP($A14,'Nagradna igra-posiljke 2018'!$A$3:$CF$200,72,FALSE)</f>
        <v>0</v>
      </c>
      <c r="BV14" s="14">
        <f>VLOOKUP($A14,'Nagradna igra-posiljke 2018'!$A$3:$CF$200,73,FALSE)</f>
        <v>0</v>
      </c>
      <c r="BW14" s="14">
        <f>VLOOKUP($A14,'Nagradna igra-posiljke 2018'!$A$3:$CF$200,74,FALSE)</f>
        <v>0</v>
      </c>
      <c r="BX14" s="14">
        <f>VLOOKUP($A14,'Nagradna igra-posiljke 2018'!$A$3:$CF$200,75,FALSE)</f>
        <v>0</v>
      </c>
      <c r="BY14" s="14">
        <f>VLOOKUP($A14,'Nagradna igra-posiljke 2018'!$A$3:$CF$200,76,FALSE)</f>
        <v>0</v>
      </c>
      <c r="BZ14" s="14">
        <f>VLOOKUP($A14,'Nagradna igra-posiljke 2018'!$A$3:$CF$200,77,FALSE)</f>
        <v>0</v>
      </c>
      <c r="CA14" s="14">
        <f>VLOOKUP($A14,'Nagradna igra-posiljke 2018'!$A$3:$CF$200,78,FALSE)</f>
        <v>0</v>
      </c>
      <c r="CB14" s="14">
        <f>VLOOKUP($A14,'Nagradna igra-posiljke 2018'!$A$3:$CF$200,79,FALSE)</f>
        <v>0</v>
      </c>
      <c r="CC14" s="14">
        <f>VLOOKUP($A14,'Nagradna igra-posiljke 2018'!$A$3:$CF$200,80,FALSE)</f>
        <v>0</v>
      </c>
      <c r="CD14" s="14">
        <f>VLOOKUP($A14,'Nagradna igra-posiljke 2018'!$A$3:$CF$200,81,FALSE)</f>
        <v>0</v>
      </c>
      <c r="CE14" s="14">
        <f>VLOOKUP($A14,'Nagradna igra-posiljke 2018'!$A$3:$CF$200,82,FALSE)</f>
        <v>0</v>
      </c>
      <c r="CF14" s="14">
        <f>VLOOKUP($A14,'Nagradna igra-posiljke 2018'!$A$3:$CF$200,83,FALSE)</f>
        <v>0</v>
      </c>
      <c r="CG14" s="14">
        <f>VLOOKUP($A14,'Nagradna igra-posiljke 2018'!$A$3:$CF$200,84,FALSE)</f>
        <v>0</v>
      </c>
    </row>
    <row r="15" spans="1:85" s="1" customFormat="1" ht="13.5" customHeight="1">
      <c r="A15" s="15">
        <v>70645</v>
      </c>
      <c r="B15" s="98" t="s">
        <v>169</v>
      </c>
      <c r="C15" s="14" t="s">
        <v>207</v>
      </c>
      <c r="D15" s="42">
        <v>178368</v>
      </c>
      <c r="E15" s="42">
        <v>42479</v>
      </c>
      <c r="F15" s="46">
        <f>E15/E$1</f>
        <v>0.92151333058550444</v>
      </c>
      <c r="G15" s="47">
        <f>D15*F15</f>
        <v>164368.48974987527</v>
      </c>
      <c r="H15" s="46">
        <f>+J15/D15</f>
        <v>9.5524421420882675</v>
      </c>
      <c r="I15" s="49">
        <f>+H15/F15</f>
        <v>10.366037934599282</v>
      </c>
      <c r="J15" s="44">
        <f>10*K15</f>
        <v>1703850</v>
      </c>
      <c r="K15" s="44">
        <f>+SUM(L15:CG15)</f>
        <v>170385</v>
      </c>
      <c r="L15" s="31">
        <f>VLOOKUP(A15,'Nagradna igra-posiljke 2018'!$A$3:$W$200,11,FALSE)</f>
        <v>0</v>
      </c>
      <c r="M15" s="31">
        <f>VLOOKUP(A15,'Nagradna igra-posiljke 2018'!$A$3:$W$200,12,FALSE)</f>
        <v>48</v>
      </c>
      <c r="N15" s="31">
        <f>VLOOKUP(A15,'Nagradna igra-posiljke 2018'!$A$3:$W$200,13,FALSE)</f>
        <v>18</v>
      </c>
      <c r="O15" s="31">
        <f>VLOOKUP(A15,'Nagradna igra-posiljke 2018'!$A$3:$W$200,14,FALSE)</f>
        <v>119</v>
      </c>
      <c r="P15" s="31">
        <f>VLOOKUP(A15,'Nagradna igra-posiljke 2018'!$A$3:$W$200,15,FALSE)</f>
        <v>203</v>
      </c>
      <c r="Q15" s="31">
        <f>VLOOKUP(A15,'Nagradna igra-posiljke 2018'!$A$3:$W$200,16,FALSE)</f>
        <v>237</v>
      </c>
      <c r="R15" s="31">
        <f>VLOOKUP(A15,'Nagradna igra-posiljke 2018'!$A$3:$W$200,17,FALSE)</f>
        <v>291</v>
      </c>
      <c r="S15" s="31">
        <f>VLOOKUP(A15,'Nagradna igra-posiljke 2018'!$A$3:$W$200,18,FALSE)</f>
        <v>444</v>
      </c>
      <c r="T15" s="31">
        <f>VLOOKUP(A15,'Nagradna igra-posiljke 2018'!$A$3:$W$200,19,FALSE)</f>
        <v>453</v>
      </c>
      <c r="U15" s="31">
        <f>VLOOKUP(A15,'Nagradna igra-posiljke 2018'!$A$3:$W$200,20,FALSE)</f>
        <v>1392</v>
      </c>
      <c r="V15" s="31">
        <f>VLOOKUP(A15,'Nagradna igra-posiljke 2018'!$A$3:$W$200,21,FALSE)</f>
        <v>1439</v>
      </c>
      <c r="W15" s="31">
        <f>VLOOKUP(A15,'Nagradna igra-posiljke 2018'!$A$3:$W$200,22,FALSE)</f>
        <v>1476</v>
      </c>
      <c r="X15" s="31">
        <f>VLOOKUP(A15,'Nagradna igra-posiljke 2018'!$A$3:$W$200,23,FALSE)</f>
        <v>1999</v>
      </c>
      <c r="Y15" s="31">
        <f>VLOOKUP(A15,'Nagradna igra-posiljke 2018'!$A$3:$CF$200,24,FALSE)</f>
        <v>3055</v>
      </c>
      <c r="Z15" s="31">
        <f>VLOOKUP(A15,'Nagradna igra-posiljke 2018'!$A$3:$CF$200,25,FALSE)</f>
        <v>3297</v>
      </c>
      <c r="AA15" s="31">
        <f>VLOOKUP(A15,'Nagradna igra-posiljke 2018'!$A$3:$CF$200,26,FALSE)</f>
        <v>3015</v>
      </c>
      <c r="AB15" s="31">
        <f>VLOOKUP(A15,'Nagradna igra-posiljke 2018'!$A$3:$CF$200,27,FALSE)</f>
        <v>3905</v>
      </c>
      <c r="AC15" s="31">
        <f>VLOOKUP(A15,'Nagradna igra-posiljke 2018'!$A$3:$CF$200,28,FALSE)</f>
        <v>4390</v>
      </c>
      <c r="AD15" s="31">
        <f>VLOOKUP(A15,'Nagradna igra-posiljke 2018'!$A$3:$CF$200,29,FALSE)</f>
        <v>3005</v>
      </c>
      <c r="AE15" s="31">
        <f>VLOOKUP(A15,'Nagradna igra-posiljke 2018'!$A$3:$CF$200,30,FALSE)</f>
        <v>6277</v>
      </c>
      <c r="AF15" s="31">
        <f>VLOOKUP(A15,'Nagradna igra-posiljke 2018'!$A$3:$CF$200,31,FALSE)</f>
        <v>6816</v>
      </c>
      <c r="AG15" s="31">
        <f>VLOOKUP($A15,'Nagradna igra-posiljke 2018'!$A$3:$CF$200,32,FALSE)</f>
        <v>7383</v>
      </c>
      <c r="AH15" s="14">
        <f>VLOOKUP($A15,'Nagradna igra-posiljke 2018'!$A$3:$CF$200,33,FALSE)</f>
        <v>6470</v>
      </c>
      <c r="AI15" s="14">
        <f>VLOOKUP($A15,'Nagradna igra-posiljke 2018'!$A$3:$CF$200,34,FALSE)</f>
        <v>4627</v>
      </c>
      <c r="AJ15" s="14">
        <f>VLOOKUP($A15,'Nagradna igra-posiljke 2018'!$A$3:$CF$200,35,FALSE)</f>
        <v>1466</v>
      </c>
      <c r="AK15" s="14">
        <f>VLOOKUP($A15,'Nagradna igra-posiljke 2018'!$A$3:$CF$200,36,FALSE)</f>
        <v>3929</v>
      </c>
      <c r="AL15" s="14">
        <f>VLOOKUP($A15,'Nagradna igra-posiljke 2018'!$A$3:$CF$200,37,FALSE)</f>
        <v>5086</v>
      </c>
      <c r="AM15" s="45">
        <f>VLOOKUP($A15,'Nagradna igra-posiljke 2018'!$A$3:$CF$200,38,FALSE)</f>
        <v>5531</v>
      </c>
      <c r="AN15" s="45">
        <f>VLOOKUP($A15,'Nagradna igra-posiljke 2018'!$A$3:$CF$200,39,FALSE)</f>
        <v>6466</v>
      </c>
      <c r="AO15" s="14">
        <f>VLOOKUP($A15,'Nagradna igra-posiljke 2018'!$A$3:$CF$200,40,FALSE)</f>
        <v>6265</v>
      </c>
      <c r="AP15" s="14">
        <f>VLOOKUP($A15,'Nagradna igra-posiljke 2018'!$A$3:$CF$200,41,FALSE)</f>
        <v>2261</v>
      </c>
      <c r="AQ15" s="14">
        <f>VLOOKUP($A15,'Nagradna igra-posiljke 2018'!$A$3:$CF$200,42,FALSE)</f>
        <v>5372</v>
      </c>
      <c r="AR15" s="14">
        <f>VLOOKUP($A15,'Nagradna igra-posiljke 2018'!$A$3:$CF$200,43,FALSE)</f>
        <v>6777</v>
      </c>
      <c r="AS15" s="14">
        <f>VLOOKUP($A15,'Nagradna igra-posiljke 2018'!$A$3:$CF$200,44,FALSE)</f>
        <v>7386</v>
      </c>
      <c r="AT15" s="14">
        <f>VLOOKUP($A15,'Nagradna igra-posiljke 2018'!$A$3:$CF$200,45,FALSE)</f>
        <v>9044</v>
      </c>
      <c r="AU15" s="14">
        <f>VLOOKUP($A15,'Nagradna igra-posiljke 2018'!$A$3:$CF$200,46,FALSE)</f>
        <v>7768</v>
      </c>
      <c r="AV15" s="14">
        <f>VLOOKUP($A15,'Nagradna igra-posiljke 2018'!$A$3:$CF$200,47,FALSE)</f>
        <v>1933</v>
      </c>
      <c r="AW15" s="14">
        <f>VLOOKUP($A15,'Nagradna igra-posiljke 2018'!$A$3:$CF$200,48,FALSE)</f>
        <v>5065</v>
      </c>
      <c r="AX15" s="14">
        <f>VLOOKUP($A15,'Nagradna igra-posiljke 2018'!$A$3:$CF$200,49,FALSE)</f>
        <v>6634</v>
      </c>
      <c r="AY15" s="14">
        <f>VLOOKUP($A15,'Nagradna igra-posiljke 2018'!$A$3:$CF$200,50,FALSE)</f>
        <v>7200</v>
      </c>
      <c r="AZ15" s="14">
        <f>VLOOKUP($A15,'Nagradna igra-posiljke 2018'!$A$3:$CF$200,51,FALSE)</f>
        <v>9173</v>
      </c>
      <c r="BA15" s="14">
        <f>VLOOKUP($A15,'Nagradna igra-posiljke 2018'!$A$3:$CF$200,52,FALSE)</f>
        <v>6970</v>
      </c>
      <c r="BB15" s="14">
        <f>VLOOKUP($A15,'Nagradna igra-posiljke 2018'!$A$3:$CF$200,53,FALSE)</f>
        <v>1855</v>
      </c>
      <c r="BC15" s="14">
        <f>VLOOKUP($A15,'Nagradna igra-posiljke 2018'!$A$3:$CF$200,54,FALSE)</f>
        <v>3845</v>
      </c>
      <c r="BD15" s="14">
        <f>VLOOKUP($A15,'Nagradna igra-posiljke 2018'!$A$3:$CF$200,55,FALSE)</f>
        <v>0</v>
      </c>
      <c r="BE15" s="14">
        <f>VLOOKUP($A15,'Nagradna igra-posiljke 2018'!$A$3:$CF$200,56,FALSE)</f>
        <v>0</v>
      </c>
      <c r="BF15" s="14">
        <f>VLOOKUP($A15,'Nagradna igra-posiljke 2018'!$A$3:$CF$200,57,FALSE)</f>
        <v>0</v>
      </c>
      <c r="BG15" s="14">
        <f>VLOOKUP($A15,'Nagradna igra-posiljke 2018'!$A$3:$CF$200,58,FALSE)</f>
        <v>0</v>
      </c>
      <c r="BH15" s="14">
        <f>VLOOKUP($A15,'Nagradna igra-posiljke 2018'!$A$3:$CF$200,59,FALSE)</f>
        <v>0</v>
      </c>
      <c r="BI15" s="14">
        <f>VLOOKUP($A15,'Nagradna igra-posiljke 2018'!$A$3:$CF$200,60,FALSE)</f>
        <v>0</v>
      </c>
      <c r="BJ15" s="14">
        <f>VLOOKUP($A15,'Nagradna igra-posiljke 2018'!$A$3:$CF$200,61,FALSE)</f>
        <v>0</v>
      </c>
      <c r="BK15" s="14">
        <f>VLOOKUP($A15,'Nagradna igra-posiljke 2018'!$A$3:$CF$200,62,FALSE)</f>
        <v>0</v>
      </c>
      <c r="BL15" s="14">
        <f>VLOOKUP($A15,'Nagradna igra-posiljke 2018'!$A$3:$CF$200,63,FALSE)</f>
        <v>0</v>
      </c>
      <c r="BM15" s="14">
        <f>VLOOKUP($A15,'Nagradna igra-posiljke 2018'!$A$3:$CF$200,64,FALSE)</f>
        <v>0</v>
      </c>
      <c r="BN15" s="14">
        <f>VLOOKUP($A15,'Nagradna igra-posiljke 2018'!$A$3:$CF$200,65,FALSE)</f>
        <v>0</v>
      </c>
      <c r="BO15" s="14">
        <f>VLOOKUP($A15,'Nagradna igra-posiljke 2018'!$A$3:$CF$200,66,FALSE)</f>
        <v>0</v>
      </c>
      <c r="BP15" s="14">
        <f>VLOOKUP($A15,'Nagradna igra-posiljke 2018'!$A$3:$CF$200,67,FALSE)</f>
        <v>0</v>
      </c>
      <c r="BQ15" s="14">
        <f>VLOOKUP($A15,'Nagradna igra-posiljke 2018'!$A$3:$CF$200,68,FALSE)</f>
        <v>0</v>
      </c>
      <c r="BR15" s="14">
        <f>VLOOKUP($A15,'Nagradna igra-posiljke 2018'!$A$3:$CF$200,69,FALSE)</f>
        <v>0</v>
      </c>
      <c r="BS15" s="14">
        <f>VLOOKUP($A15,'Nagradna igra-posiljke 2018'!$A$3:$CF$200,70,FALSE)</f>
        <v>0</v>
      </c>
      <c r="BT15" s="14">
        <f>VLOOKUP($A15,'Nagradna igra-posiljke 2018'!$A$3:$CF$200,71,FALSE)</f>
        <v>0</v>
      </c>
      <c r="BU15" s="14">
        <f>VLOOKUP($A15,'Nagradna igra-posiljke 2018'!$A$3:$CF$200,72,FALSE)</f>
        <v>0</v>
      </c>
      <c r="BV15" s="14">
        <f>VLOOKUP($A15,'Nagradna igra-posiljke 2018'!$A$3:$CF$200,73,FALSE)</f>
        <v>0</v>
      </c>
      <c r="BW15" s="14">
        <f>VLOOKUP($A15,'Nagradna igra-posiljke 2018'!$A$3:$CF$200,74,FALSE)</f>
        <v>0</v>
      </c>
      <c r="BX15" s="14">
        <f>VLOOKUP($A15,'Nagradna igra-posiljke 2018'!$A$3:$CF$200,75,FALSE)</f>
        <v>0</v>
      </c>
      <c r="BY15" s="14">
        <f>VLOOKUP($A15,'Nagradna igra-posiljke 2018'!$A$3:$CF$200,76,FALSE)</f>
        <v>0</v>
      </c>
      <c r="BZ15" s="14">
        <f>VLOOKUP($A15,'Nagradna igra-posiljke 2018'!$A$3:$CF$200,77,FALSE)</f>
        <v>0</v>
      </c>
      <c r="CA15" s="14">
        <f>VLOOKUP($A15,'Nagradna igra-posiljke 2018'!$A$3:$CF$200,78,FALSE)</f>
        <v>0</v>
      </c>
      <c r="CB15" s="14">
        <f>VLOOKUP($A15,'Nagradna igra-posiljke 2018'!$A$3:$CF$200,79,FALSE)</f>
        <v>0</v>
      </c>
      <c r="CC15" s="14">
        <f>VLOOKUP($A15,'Nagradna igra-posiljke 2018'!$A$3:$CF$200,80,FALSE)</f>
        <v>0</v>
      </c>
      <c r="CD15" s="14">
        <f>VLOOKUP($A15,'Nagradna igra-posiljke 2018'!$A$3:$CF$200,81,FALSE)</f>
        <v>0</v>
      </c>
      <c r="CE15" s="14">
        <f>VLOOKUP($A15,'Nagradna igra-posiljke 2018'!$A$3:$CF$200,82,FALSE)</f>
        <v>0</v>
      </c>
      <c r="CF15" s="14">
        <f>VLOOKUP($A15,'Nagradna igra-posiljke 2018'!$A$3:$CF$200,83,FALSE)</f>
        <v>0</v>
      </c>
      <c r="CG15" s="14">
        <f>VLOOKUP($A15,'Nagradna igra-posiljke 2018'!$A$3:$CF$200,84,FALSE)</f>
        <v>0</v>
      </c>
    </row>
    <row r="16" spans="1:85" s="1" customFormat="1" ht="15">
      <c r="A16" s="15">
        <v>70114</v>
      </c>
      <c r="B16" s="98" t="s">
        <v>156</v>
      </c>
      <c r="C16" s="14" t="s">
        <v>207</v>
      </c>
      <c r="D16" s="42">
        <v>57343</v>
      </c>
      <c r="E16" s="42">
        <v>61342</v>
      </c>
      <c r="F16" s="46">
        <f>E16/E$1</f>
        <v>1.3307156647938043</v>
      </c>
      <c r="G16" s="47">
        <f>D16*F16</f>
        <v>76307.228366271127</v>
      </c>
      <c r="H16" s="46">
        <f>+J16/D16</f>
        <v>13.736114259805033</v>
      </c>
      <c r="I16" s="49">
        <f>+H16/F16</f>
        <v>10.322351065081554</v>
      </c>
      <c r="J16" s="44">
        <f>10*K16</f>
        <v>787670</v>
      </c>
      <c r="K16" s="44">
        <f>+SUM(L16:CG16)</f>
        <v>78767</v>
      </c>
      <c r="L16" s="31">
        <f>VLOOKUP(A16,'Nagradna igra-posiljke 2018'!$A$3:$W$200,11,FALSE)</f>
        <v>7</v>
      </c>
      <c r="M16" s="31">
        <f>VLOOKUP(A16,'Nagradna igra-posiljke 2018'!$A$3:$W$200,12,FALSE)</f>
        <v>2</v>
      </c>
      <c r="N16" s="31">
        <f>VLOOKUP(A16,'Nagradna igra-posiljke 2018'!$A$3:$W$200,13,FALSE)</f>
        <v>9</v>
      </c>
      <c r="O16" s="31">
        <f>VLOOKUP(A16,'Nagradna igra-posiljke 2018'!$A$3:$W$200,14,FALSE)</f>
        <v>82</v>
      </c>
      <c r="P16" s="31">
        <f>VLOOKUP(A16,'Nagradna igra-posiljke 2018'!$A$3:$W$200,15,FALSE)</f>
        <v>67</v>
      </c>
      <c r="Q16" s="31">
        <f>VLOOKUP(A16,'Nagradna igra-posiljke 2018'!$A$3:$W$200,16,FALSE)</f>
        <v>87</v>
      </c>
      <c r="R16" s="31">
        <f>VLOOKUP(A16,'Nagradna igra-posiljke 2018'!$A$3:$W$200,17,FALSE)</f>
        <v>149</v>
      </c>
      <c r="S16" s="31">
        <f>VLOOKUP(A16,'Nagradna igra-posiljke 2018'!$A$3:$W$200,18,FALSE)</f>
        <v>172</v>
      </c>
      <c r="T16" s="31">
        <f>VLOOKUP(A16,'Nagradna igra-posiljke 2018'!$A$3:$W$200,19,FALSE)</f>
        <v>173</v>
      </c>
      <c r="U16" s="31">
        <f>VLOOKUP(A16,'Nagradna igra-posiljke 2018'!$A$3:$W$200,20,FALSE)</f>
        <v>609</v>
      </c>
      <c r="V16" s="31">
        <f>VLOOKUP(A16,'Nagradna igra-posiljke 2018'!$A$3:$W$200,21,FALSE)</f>
        <v>446</v>
      </c>
      <c r="W16" s="31">
        <f>VLOOKUP(A16,'Nagradna igra-posiljke 2018'!$A$3:$W$200,22,FALSE)</f>
        <v>524</v>
      </c>
      <c r="X16" s="31">
        <f>VLOOKUP(A16,'Nagradna igra-posiljke 2018'!$A$3:$W$200,23,FALSE)</f>
        <v>624</v>
      </c>
      <c r="Y16" s="31">
        <f>VLOOKUP(A16,'Nagradna igra-posiljke 2018'!$A$3:$CF$200,24,FALSE)</f>
        <v>1536</v>
      </c>
      <c r="Z16" s="31">
        <f>VLOOKUP(A16,'Nagradna igra-posiljke 2018'!$A$3:$CF$200,25,FALSE)</f>
        <v>1096</v>
      </c>
      <c r="AA16" s="31">
        <f>VLOOKUP(A16,'Nagradna igra-posiljke 2018'!$A$3:$CF$200,26,FALSE)</f>
        <v>1257</v>
      </c>
      <c r="AB16" s="31">
        <f>VLOOKUP(A16,'Nagradna igra-posiljke 2018'!$A$3:$CF$200,27,FALSE)</f>
        <v>1376</v>
      </c>
      <c r="AC16" s="31">
        <f>VLOOKUP(A16,'Nagradna igra-posiljke 2018'!$A$3:$CF$200,28,FALSE)</f>
        <v>1635</v>
      </c>
      <c r="AD16" s="31">
        <f>VLOOKUP(A16,'Nagradna igra-posiljke 2018'!$A$3:$CF$200,29,FALSE)</f>
        <v>1004</v>
      </c>
      <c r="AE16" s="31">
        <f>VLOOKUP(A16,'Nagradna igra-posiljke 2018'!$A$3:$CF$200,30,FALSE)</f>
        <v>3014</v>
      </c>
      <c r="AF16" s="31">
        <f>VLOOKUP(A16,'Nagradna igra-posiljke 2018'!$A$3:$CF$200,31,FALSE)</f>
        <v>3222</v>
      </c>
      <c r="AG16" s="31">
        <f>VLOOKUP($A16,'Nagradna igra-posiljke 2018'!$A$3:$CF$200,32,FALSE)</f>
        <v>3485</v>
      </c>
      <c r="AH16" s="14">
        <f>VLOOKUP($A16,'Nagradna igra-posiljke 2018'!$A$3:$CF$200,33,FALSE)</f>
        <v>3687</v>
      </c>
      <c r="AI16" s="14">
        <f>VLOOKUP($A16,'Nagradna igra-posiljke 2018'!$A$3:$CF$200,34,FALSE)</f>
        <v>2894</v>
      </c>
      <c r="AJ16" s="14">
        <f>VLOOKUP($A16,'Nagradna igra-posiljke 2018'!$A$3:$CF$200,35,FALSE)</f>
        <v>585</v>
      </c>
      <c r="AK16" s="14">
        <f>VLOOKUP($A16,'Nagradna igra-posiljke 2018'!$A$3:$CF$200,36,FALSE)</f>
        <v>1601</v>
      </c>
      <c r="AL16" s="14">
        <f>VLOOKUP($A16,'Nagradna igra-posiljke 2018'!$A$3:$CF$200,37,FALSE)</f>
        <v>1750</v>
      </c>
      <c r="AM16" s="45">
        <f>VLOOKUP($A16,'Nagradna igra-posiljke 2018'!$A$3:$CF$200,38,FALSE)</f>
        <v>2319</v>
      </c>
      <c r="AN16" s="45">
        <f>VLOOKUP($A16,'Nagradna igra-posiljke 2018'!$A$3:$CF$200,39,FALSE)</f>
        <v>2823</v>
      </c>
      <c r="AO16" s="14">
        <f>VLOOKUP($A16,'Nagradna igra-posiljke 2018'!$A$3:$CF$200,40,FALSE)</f>
        <v>4322</v>
      </c>
      <c r="AP16" s="14">
        <f>VLOOKUP($A16,'Nagradna igra-posiljke 2018'!$A$3:$CF$200,41,FALSE)</f>
        <v>758</v>
      </c>
      <c r="AQ16" s="14">
        <f>VLOOKUP($A16,'Nagradna igra-posiljke 2018'!$A$3:$CF$200,42,FALSE)</f>
        <v>2242</v>
      </c>
      <c r="AR16" s="14">
        <f>VLOOKUP($A16,'Nagradna igra-posiljke 2018'!$A$3:$CF$200,43,FALSE)</f>
        <v>2708</v>
      </c>
      <c r="AS16" s="14">
        <f>VLOOKUP($A16,'Nagradna igra-posiljke 2018'!$A$3:$CF$200,44,FALSE)</f>
        <v>3481</v>
      </c>
      <c r="AT16" s="14">
        <f>VLOOKUP($A16,'Nagradna igra-posiljke 2018'!$A$3:$CF$200,45,FALSE)</f>
        <v>4873</v>
      </c>
      <c r="AU16" s="14">
        <f>VLOOKUP($A16,'Nagradna igra-posiljke 2018'!$A$3:$CF$200,46,FALSE)</f>
        <v>4442</v>
      </c>
      <c r="AV16" s="14">
        <f>VLOOKUP($A16,'Nagradna igra-posiljke 2018'!$A$3:$CF$200,47,FALSE)</f>
        <v>864</v>
      </c>
      <c r="AW16" s="14">
        <f>VLOOKUP($A16,'Nagradna igra-posiljke 2018'!$A$3:$CF$200,48,FALSE)</f>
        <v>2277</v>
      </c>
      <c r="AX16" s="14">
        <f>VLOOKUP($A16,'Nagradna igra-posiljke 2018'!$A$3:$CF$200,49,FALSE)</f>
        <v>2400</v>
      </c>
      <c r="AY16" s="14">
        <f>VLOOKUP($A16,'Nagradna igra-posiljke 2018'!$A$3:$CF$200,50,FALSE)</f>
        <v>3006</v>
      </c>
      <c r="AZ16" s="14">
        <f>VLOOKUP($A16,'Nagradna igra-posiljke 2018'!$A$3:$CF$200,51,FALSE)</f>
        <v>4554</v>
      </c>
      <c r="BA16" s="14">
        <f>VLOOKUP($A16,'Nagradna igra-posiljke 2018'!$A$3:$CF$200,52,FALSE)</f>
        <v>4052</v>
      </c>
      <c r="BB16" s="14">
        <f>VLOOKUP($A16,'Nagradna igra-posiljke 2018'!$A$3:$CF$200,53,FALSE)</f>
        <v>703</v>
      </c>
      <c r="BC16" s="14">
        <f>VLOOKUP($A16,'Nagradna igra-posiljke 2018'!$A$3:$CF$200,54,FALSE)</f>
        <v>1850</v>
      </c>
      <c r="BD16" s="14">
        <f>VLOOKUP($A16,'Nagradna igra-posiljke 2018'!$A$3:$CF$200,55,FALSE)</f>
        <v>0</v>
      </c>
      <c r="BE16" s="14">
        <f>VLOOKUP($A16,'Nagradna igra-posiljke 2018'!$A$3:$CF$200,56,FALSE)</f>
        <v>0</v>
      </c>
      <c r="BF16" s="14">
        <f>VLOOKUP($A16,'Nagradna igra-posiljke 2018'!$A$3:$CF$200,57,FALSE)</f>
        <v>0</v>
      </c>
      <c r="BG16" s="14">
        <f>VLOOKUP($A16,'Nagradna igra-posiljke 2018'!$A$3:$CF$200,58,FALSE)</f>
        <v>0</v>
      </c>
      <c r="BH16" s="14">
        <f>VLOOKUP($A16,'Nagradna igra-posiljke 2018'!$A$3:$CF$200,59,FALSE)</f>
        <v>0</v>
      </c>
      <c r="BI16" s="14">
        <f>VLOOKUP($A16,'Nagradna igra-posiljke 2018'!$A$3:$CF$200,60,FALSE)</f>
        <v>0</v>
      </c>
      <c r="BJ16" s="14">
        <f>VLOOKUP($A16,'Nagradna igra-posiljke 2018'!$A$3:$CF$200,61,FALSE)</f>
        <v>0</v>
      </c>
      <c r="BK16" s="14">
        <f>VLOOKUP($A16,'Nagradna igra-posiljke 2018'!$A$3:$CF$200,62,FALSE)</f>
        <v>0</v>
      </c>
      <c r="BL16" s="14">
        <f>VLOOKUP($A16,'Nagradna igra-posiljke 2018'!$A$3:$CF$200,63,FALSE)</f>
        <v>0</v>
      </c>
      <c r="BM16" s="14">
        <f>VLOOKUP($A16,'Nagradna igra-posiljke 2018'!$A$3:$CF$200,64,FALSE)</f>
        <v>0</v>
      </c>
      <c r="BN16" s="14">
        <f>VLOOKUP($A16,'Nagradna igra-posiljke 2018'!$A$3:$CF$200,65,FALSE)</f>
        <v>0</v>
      </c>
      <c r="BO16" s="14">
        <f>VLOOKUP($A16,'Nagradna igra-posiljke 2018'!$A$3:$CF$200,66,FALSE)</f>
        <v>0</v>
      </c>
      <c r="BP16" s="14">
        <f>VLOOKUP($A16,'Nagradna igra-posiljke 2018'!$A$3:$CF$200,67,FALSE)</f>
        <v>0</v>
      </c>
      <c r="BQ16" s="14">
        <f>VLOOKUP($A16,'Nagradna igra-posiljke 2018'!$A$3:$CF$200,68,FALSE)</f>
        <v>0</v>
      </c>
      <c r="BR16" s="14">
        <f>VLOOKUP($A16,'Nagradna igra-posiljke 2018'!$A$3:$CF$200,69,FALSE)</f>
        <v>0</v>
      </c>
      <c r="BS16" s="14">
        <f>VLOOKUP($A16,'Nagradna igra-posiljke 2018'!$A$3:$CF$200,70,FALSE)</f>
        <v>0</v>
      </c>
      <c r="BT16" s="14">
        <f>VLOOKUP($A16,'Nagradna igra-posiljke 2018'!$A$3:$CF$200,71,FALSE)</f>
        <v>0</v>
      </c>
      <c r="BU16" s="14">
        <f>VLOOKUP($A16,'Nagradna igra-posiljke 2018'!$A$3:$CF$200,72,FALSE)</f>
        <v>0</v>
      </c>
      <c r="BV16" s="14">
        <f>VLOOKUP($A16,'Nagradna igra-posiljke 2018'!$A$3:$CF$200,73,FALSE)</f>
        <v>0</v>
      </c>
      <c r="BW16" s="14">
        <f>VLOOKUP($A16,'Nagradna igra-posiljke 2018'!$A$3:$CF$200,74,FALSE)</f>
        <v>0</v>
      </c>
      <c r="BX16" s="14">
        <f>VLOOKUP($A16,'Nagradna igra-posiljke 2018'!$A$3:$CF$200,75,FALSE)</f>
        <v>0</v>
      </c>
      <c r="BY16" s="14">
        <f>VLOOKUP($A16,'Nagradna igra-posiljke 2018'!$A$3:$CF$200,76,FALSE)</f>
        <v>0</v>
      </c>
      <c r="BZ16" s="14">
        <f>VLOOKUP($A16,'Nagradna igra-posiljke 2018'!$A$3:$CF$200,77,FALSE)</f>
        <v>0</v>
      </c>
      <c r="CA16" s="14">
        <f>VLOOKUP($A16,'Nagradna igra-posiljke 2018'!$A$3:$CF$200,78,FALSE)</f>
        <v>0</v>
      </c>
      <c r="CB16" s="14">
        <f>VLOOKUP($A16,'Nagradna igra-posiljke 2018'!$A$3:$CF$200,79,FALSE)</f>
        <v>0</v>
      </c>
      <c r="CC16" s="14">
        <f>VLOOKUP($A16,'Nagradna igra-posiljke 2018'!$A$3:$CF$200,80,FALSE)</f>
        <v>0</v>
      </c>
      <c r="CD16" s="14">
        <f>VLOOKUP($A16,'Nagradna igra-posiljke 2018'!$A$3:$CF$200,81,FALSE)</f>
        <v>0</v>
      </c>
      <c r="CE16" s="14">
        <f>VLOOKUP($A16,'Nagradna igra-posiljke 2018'!$A$3:$CF$200,82,FALSE)</f>
        <v>0</v>
      </c>
      <c r="CF16" s="14">
        <f>VLOOKUP($A16,'Nagradna igra-posiljke 2018'!$A$3:$CF$200,83,FALSE)</f>
        <v>0</v>
      </c>
      <c r="CG16" s="14">
        <f>VLOOKUP($A16,'Nagradna igra-posiljke 2018'!$A$3:$CF$200,84,FALSE)</f>
        <v>0</v>
      </c>
    </row>
    <row r="17" spans="1:85" s="1" customFormat="1" ht="15">
      <c r="A17" s="15">
        <v>70734</v>
      </c>
      <c r="B17" s="98" t="s">
        <v>171</v>
      </c>
      <c r="C17" s="14" t="s">
        <v>207</v>
      </c>
      <c r="D17" s="42">
        <v>76390</v>
      </c>
      <c r="E17" s="42">
        <v>33239</v>
      </c>
      <c r="F17" s="46">
        <f>E17/E$1</f>
        <v>0.72106644684035837</v>
      </c>
      <c r="G17" s="47">
        <f>D17*F17</f>
        <v>55082.265874134973</v>
      </c>
      <c r="H17" s="46">
        <f>+J17/D17</f>
        <v>7.3876161801282887</v>
      </c>
      <c r="I17" s="49">
        <f>+H17/F17</f>
        <v>10.245402781532951</v>
      </c>
      <c r="J17" s="44">
        <f>10*K17</f>
        <v>564340</v>
      </c>
      <c r="K17" s="44">
        <f>+SUM(L17:CG17)</f>
        <v>56434</v>
      </c>
      <c r="L17" s="31">
        <f>VLOOKUP(A17,'Nagradna igra-posiljke 2018'!$A$3:$W$200,11,FALSE)</f>
        <v>0</v>
      </c>
      <c r="M17" s="31">
        <f>VLOOKUP(A17,'Nagradna igra-posiljke 2018'!$A$3:$W$200,12,FALSE)</f>
        <v>1</v>
      </c>
      <c r="N17" s="31">
        <f>VLOOKUP(A17,'Nagradna igra-posiljke 2018'!$A$3:$W$200,13,FALSE)</f>
        <v>5</v>
      </c>
      <c r="O17" s="31">
        <f>VLOOKUP(A17,'Nagradna igra-posiljke 2018'!$A$3:$W$200,14,FALSE)</f>
        <v>56</v>
      </c>
      <c r="P17" s="31">
        <f>VLOOKUP(A17,'Nagradna igra-posiljke 2018'!$A$3:$W$200,15,FALSE)</f>
        <v>36</v>
      </c>
      <c r="Q17" s="31">
        <f>VLOOKUP(A17,'Nagradna igra-posiljke 2018'!$A$3:$W$200,16,FALSE)</f>
        <v>45</v>
      </c>
      <c r="R17" s="31">
        <f>VLOOKUP(A17,'Nagradna igra-posiljke 2018'!$A$3:$W$200,17,FALSE)</f>
        <v>77</v>
      </c>
      <c r="S17" s="31">
        <f>VLOOKUP(A17,'Nagradna igra-posiljke 2018'!$A$3:$W$200,18,FALSE)</f>
        <v>136</v>
      </c>
      <c r="T17" s="31">
        <f>VLOOKUP(A17,'Nagradna igra-posiljke 2018'!$A$3:$W$200,19,FALSE)</f>
        <v>52</v>
      </c>
      <c r="U17" s="31">
        <f>VLOOKUP(A17,'Nagradna igra-posiljke 2018'!$A$3:$W$200,20,FALSE)</f>
        <v>335</v>
      </c>
      <c r="V17" s="31">
        <f>VLOOKUP(A17,'Nagradna igra-posiljke 2018'!$A$3:$W$200,21,FALSE)</f>
        <v>422</v>
      </c>
      <c r="W17" s="31">
        <f>VLOOKUP(A17,'Nagradna igra-posiljke 2018'!$A$3:$W$200,22,FALSE)</f>
        <v>327</v>
      </c>
      <c r="X17" s="31">
        <f>VLOOKUP(A17,'Nagradna igra-posiljke 2018'!$A$3:$W$200,23,FALSE)</f>
        <v>517</v>
      </c>
      <c r="Y17" s="31">
        <f>VLOOKUP(A17,'Nagradna igra-posiljke 2018'!$A$3:$CF$200,24,FALSE)</f>
        <v>1091</v>
      </c>
      <c r="Z17" s="31">
        <f>VLOOKUP(A17,'Nagradna igra-posiljke 2018'!$A$3:$CF$200,25,FALSE)</f>
        <v>829</v>
      </c>
      <c r="AA17" s="31">
        <f>VLOOKUP(A17,'Nagradna igra-posiljke 2018'!$A$3:$CF$200,26,FALSE)</f>
        <v>1277</v>
      </c>
      <c r="AB17" s="31">
        <f>VLOOKUP(A17,'Nagradna igra-posiljke 2018'!$A$3:$CF$200,27,FALSE)</f>
        <v>1135</v>
      </c>
      <c r="AC17" s="31">
        <f>VLOOKUP(A17,'Nagradna igra-posiljke 2018'!$A$3:$CF$200,28,FALSE)</f>
        <v>1245</v>
      </c>
      <c r="AD17" s="31">
        <f>VLOOKUP(A17,'Nagradna igra-posiljke 2018'!$A$3:$CF$200,29,FALSE)</f>
        <v>718</v>
      </c>
      <c r="AE17" s="31">
        <f>VLOOKUP(A17,'Nagradna igra-posiljke 2018'!$A$3:$CF$200,30,FALSE)</f>
        <v>2295</v>
      </c>
      <c r="AF17" s="31">
        <f>VLOOKUP(A17,'Nagradna igra-posiljke 2018'!$A$3:$CF$200,31,FALSE)</f>
        <v>2295</v>
      </c>
      <c r="AG17" s="31">
        <f>VLOOKUP($A17,'Nagradna igra-posiljke 2018'!$A$3:$CF$200,32,FALSE)</f>
        <v>2053</v>
      </c>
      <c r="AH17" s="14">
        <f>VLOOKUP($A17,'Nagradna igra-posiljke 2018'!$A$3:$CF$200,33,FALSE)</f>
        <v>1709</v>
      </c>
      <c r="AI17" s="14">
        <f>VLOOKUP($A17,'Nagradna igra-posiljke 2018'!$A$3:$CF$200,34,FALSE)</f>
        <v>1496</v>
      </c>
      <c r="AJ17" s="14">
        <f>VLOOKUP($A17,'Nagradna igra-posiljke 2018'!$A$3:$CF$200,35,FALSE)</f>
        <v>238</v>
      </c>
      <c r="AK17" s="14">
        <f>VLOOKUP($A17,'Nagradna igra-posiljke 2018'!$A$3:$CF$200,36,FALSE)</f>
        <v>1026</v>
      </c>
      <c r="AL17" s="14">
        <f>VLOOKUP($A17,'Nagradna igra-posiljke 2018'!$A$3:$CF$200,37,FALSE)</f>
        <v>1712</v>
      </c>
      <c r="AM17" s="45">
        <f>VLOOKUP($A17,'Nagradna igra-posiljke 2018'!$A$3:$CF$200,38,FALSE)</f>
        <v>2008</v>
      </c>
      <c r="AN17" s="45">
        <f>VLOOKUP($A17,'Nagradna igra-posiljke 2018'!$A$3:$CF$200,39,FALSE)</f>
        <v>2269</v>
      </c>
      <c r="AO17" s="14">
        <f>VLOOKUP($A17,'Nagradna igra-posiljke 2018'!$A$3:$CF$200,40,FALSE)</f>
        <v>1761</v>
      </c>
      <c r="AP17" s="14">
        <f>VLOOKUP($A17,'Nagradna igra-posiljke 2018'!$A$3:$CF$200,41,FALSE)</f>
        <v>439</v>
      </c>
      <c r="AQ17" s="14">
        <f>VLOOKUP($A17,'Nagradna igra-posiljke 2018'!$A$3:$CF$200,42,FALSE)</f>
        <v>1712</v>
      </c>
      <c r="AR17" s="14">
        <f>VLOOKUP($A17,'Nagradna igra-posiljke 2018'!$A$3:$CF$200,43,FALSE)</f>
        <v>2275</v>
      </c>
      <c r="AS17" s="14">
        <f>VLOOKUP($A17,'Nagradna igra-posiljke 2018'!$A$3:$CF$200,44,FALSE)</f>
        <v>2204</v>
      </c>
      <c r="AT17" s="14">
        <f>VLOOKUP($A17,'Nagradna igra-posiljke 2018'!$A$3:$CF$200,45,FALSE)</f>
        <v>3492</v>
      </c>
      <c r="AU17" s="14">
        <f>VLOOKUP($A17,'Nagradna igra-posiljke 2018'!$A$3:$CF$200,46,FALSE)</f>
        <v>2672</v>
      </c>
      <c r="AV17" s="14">
        <f>VLOOKUP($A17,'Nagradna igra-posiljke 2018'!$A$3:$CF$200,47,FALSE)</f>
        <v>548</v>
      </c>
      <c r="AW17" s="14">
        <f>VLOOKUP($A17,'Nagradna igra-posiljke 2018'!$A$3:$CF$200,48,FALSE)</f>
        <v>1726</v>
      </c>
      <c r="AX17" s="14">
        <f>VLOOKUP($A17,'Nagradna igra-posiljke 2018'!$A$3:$CF$200,49,FALSE)</f>
        <v>2322</v>
      </c>
      <c r="AY17" s="14">
        <f>VLOOKUP($A17,'Nagradna igra-posiljke 2018'!$A$3:$CF$200,50,FALSE)</f>
        <v>3971</v>
      </c>
      <c r="AZ17" s="14">
        <f>VLOOKUP($A17,'Nagradna igra-posiljke 2018'!$A$3:$CF$200,51,FALSE)</f>
        <v>3223</v>
      </c>
      <c r="BA17" s="14">
        <f>VLOOKUP($A17,'Nagradna igra-posiljke 2018'!$A$3:$CF$200,52,FALSE)</f>
        <v>2901</v>
      </c>
      <c r="BB17" s="14">
        <f>VLOOKUP($A17,'Nagradna igra-posiljke 2018'!$A$3:$CF$200,53,FALSE)</f>
        <v>523</v>
      </c>
      <c r="BC17" s="14">
        <f>VLOOKUP($A17,'Nagradna igra-posiljke 2018'!$A$3:$CF$200,54,FALSE)</f>
        <v>1260</v>
      </c>
      <c r="BD17" s="14">
        <f>VLOOKUP($A17,'Nagradna igra-posiljke 2018'!$A$3:$CF$200,55,FALSE)</f>
        <v>0</v>
      </c>
      <c r="BE17" s="14">
        <f>VLOOKUP($A17,'Nagradna igra-posiljke 2018'!$A$3:$CF$200,56,FALSE)</f>
        <v>0</v>
      </c>
      <c r="BF17" s="14">
        <f>VLOOKUP($A17,'Nagradna igra-posiljke 2018'!$A$3:$CF$200,57,FALSE)</f>
        <v>0</v>
      </c>
      <c r="BG17" s="14">
        <f>VLOOKUP($A17,'Nagradna igra-posiljke 2018'!$A$3:$CF$200,58,FALSE)</f>
        <v>0</v>
      </c>
      <c r="BH17" s="14">
        <f>VLOOKUP($A17,'Nagradna igra-posiljke 2018'!$A$3:$CF$200,59,FALSE)</f>
        <v>0</v>
      </c>
      <c r="BI17" s="14">
        <f>VLOOKUP($A17,'Nagradna igra-posiljke 2018'!$A$3:$CF$200,60,FALSE)</f>
        <v>0</v>
      </c>
      <c r="BJ17" s="14">
        <f>VLOOKUP($A17,'Nagradna igra-posiljke 2018'!$A$3:$CF$200,61,FALSE)</f>
        <v>0</v>
      </c>
      <c r="BK17" s="14">
        <f>VLOOKUP($A17,'Nagradna igra-posiljke 2018'!$A$3:$CF$200,62,FALSE)</f>
        <v>0</v>
      </c>
      <c r="BL17" s="14">
        <f>VLOOKUP($A17,'Nagradna igra-posiljke 2018'!$A$3:$CF$200,63,FALSE)</f>
        <v>0</v>
      </c>
      <c r="BM17" s="14">
        <f>VLOOKUP($A17,'Nagradna igra-posiljke 2018'!$A$3:$CF$200,64,FALSE)</f>
        <v>0</v>
      </c>
      <c r="BN17" s="14">
        <f>VLOOKUP($A17,'Nagradna igra-posiljke 2018'!$A$3:$CF$200,65,FALSE)</f>
        <v>0</v>
      </c>
      <c r="BO17" s="14">
        <f>VLOOKUP($A17,'Nagradna igra-posiljke 2018'!$A$3:$CF$200,66,FALSE)</f>
        <v>0</v>
      </c>
      <c r="BP17" s="14">
        <f>VLOOKUP($A17,'Nagradna igra-posiljke 2018'!$A$3:$CF$200,67,FALSE)</f>
        <v>0</v>
      </c>
      <c r="BQ17" s="14">
        <f>VLOOKUP($A17,'Nagradna igra-posiljke 2018'!$A$3:$CF$200,68,FALSE)</f>
        <v>0</v>
      </c>
      <c r="BR17" s="14">
        <f>VLOOKUP($A17,'Nagradna igra-posiljke 2018'!$A$3:$CF$200,69,FALSE)</f>
        <v>0</v>
      </c>
      <c r="BS17" s="14">
        <f>VLOOKUP($A17,'Nagradna igra-posiljke 2018'!$A$3:$CF$200,70,FALSE)</f>
        <v>0</v>
      </c>
      <c r="BT17" s="14">
        <f>VLOOKUP($A17,'Nagradna igra-posiljke 2018'!$A$3:$CF$200,71,FALSE)</f>
        <v>0</v>
      </c>
      <c r="BU17" s="14">
        <f>VLOOKUP($A17,'Nagradna igra-posiljke 2018'!$A$3:$CF$200,72,FALSE)</f>
        <v>0</v>
      </c>
      <c r="BV17" s="14">
        <f>VLOOKUP($A17,'Nagradna igra-posiljke 2018'!$A$3:$CF$200,73,FALSE)</f>
        <v>0</v>
      </c>
      <c r="BW17" s="14">
        <f>VLOOKUP($A17,'Nagradna igra-posiljke 2018'!$A$3:$CF$200,74,FALSE)</f>
        <v>0</v>
      </c>
      <c r="BX17" s="14">
        <f>VLOOKUP($A17,'Nagradna igra-posiljke 2018'!$A$3:$CF$200,75,FALSE)</f>
        <v>0</v>
      </c>
      <c r="BY17" s="14">
        <f>VLOOKUP($A17,'Nagradna igra-posiljke 2018'!$A$3:$CF$200,76,FALSE)</f>
        <v>0</v>
      </c>
      <c r="BZ17" s="14">
        <f>VLOOKUP($A17,'Nagradna igra-posiljke 2018'!$A$3:$CF$200,77,FALSE)</f>
        <v>0</v>
      </c>
      <c r="CA17" s="14">
        <f>VLOOKUP($A17,'Nagradna igra-posiljke 2018'!$A$3:$CF$200,78,FALSE)</f>
        <v>0</v>
      </c>
      <c r="CB17" s="14">
        <f>VLOOKUP($A17,'Nagradna igra-posiljke 2018'!$A$3:$CF$200,79,FALSE)</f>
        <v>0</v>
      </c>
      <c r="CC17" s="14">
        <f>VLOOKUP($A17,'Nagradna igra-posiljke 2018'!$A$3:$CF$200,80,FALSE)</f>
        <v>0</v>
      </c>
      <c r="CD17" s="14">
        <f>VLOOKUP($A17,'Nagradna igra-posiljke 2018'!$A$3:$CF$200,81,FALSE)</f>
        <v>0</v>
      </c>
      <c r="CE17" s="14">
        <f>VLOOKUP($A17,'Nagradna igra-posiljke 2018'!$A$3:$CF$200,82,FALSE)</f>
        <v>0</v>
      </c>
      <c r="CF17" s="14">
        <f>VLOOKUP($A17,'Nagradna igra-posiljke 2018'!$A$3:$CF$200,83,FALSE)</f>
        <v>0</v>
      </c>
      <c r="CG17" s="14">
        <f>VLOOKUP($A17,'Nagradna igra-posiljke 2018'!$A$3:$CF$200,84,FALSE)</f>
        <v>0</v>
      </c>
    </row>
    <row r="18" spans="1:85" s="1" customFormat="1" ht="15">
      <c r="A18" s="15">
        <v>70360</v>
      </c>
      <c r="B18" s="98" t="s">
        <v>177</v>
      </c>
      <c r="C18" s="14" t="s">
        <v>207</v>
      </c>
      <c r="D18" s="42">
        <v>87334</v>
      </c>
      <c r="E18" s="42">
        <v>39595</v>
      </c>
      <c r="F18" s="46">
        <f>E18/E$1</f>
        <v>0.85894960626504979</v>
      </c>
      <c r="G18" s="47">
        <f>D18*F18</f>
        <v>75015.504913551864</v>
      </c>
      <c r="H18" s="46">
        <f>+J18/D18</f>
        <v>8.6756589644353852</v>
      </c>
      <c r="I18" s="49">
        <f>+H18/F18</f>
        <v>10.100311940486879</v>
      </c>
      <c r="J18" s="44">
        <f>10*K18</f>
        <v>757680</v>
      </c>
      <c r="K18" s="44">
        <f>+SUM(L18:CG18)</f>
        <v>75768</v>
      </c>
      <c r="L18" s="31">
        <f>VLOOKUP(A18,'Nagradna igra-posiljke 2018'!$A$3:$W$200,11,FALSE)</f>
        <v>0</v>
      </c>
      <c r="M18" s="31">
        <f>VLOOKUP(A18,'Nagradna igra-posiljke 2018'!$A$3:$W$200,12,FALSE)</f>
        <v>0</v>
      </c>
      <c r="N18" s="31">
        <f>VLOOKUP(A18,'Nagradna igra-posiljke 2018'!$A$3:$W$200,13,FALSE)</f>
        <v>10</v>
      </c>
      <c r="O18" s="31">
        <f>VLOOKUP(A18,'Nagradna igra-posiljke 2018'!$A$3:$W$200,14,FALSE)</f>
        <v>72</v>
      </c>
      <c r="P18" s="31">
        <f>VLOOKUP(A18,'Nagradna igra-posiljke 2018'!$A$3:$W$200,15,FALSE)</f>
        <v>164</v>
      </c>
      <c r="Q18" s="31">
        <f>VLOOKUP(A18,'Nagradna igra-posiljke 2018'!$A$3:$W$200,16,FALSE)</f>
        <v>124</v>
      </c>
      <c r="R18" s="31">
        <f>VLOOKUP(A18,'Nagradna igra-posiljke 2018'!$A$3:$W$200,17,FALSE)</f>
        <v>231</v>
      </c>
      <c r="S18" s="31">
        <f>VLOOKUP(A18,'Nagradna igra-posiljke 2018'!$A$3:$W$200,18,FALSE)</f>
        <v>203</v>
      </c>
      <c r="T18" s="31">
        <f>VLOOKUP(A18,'Nagradna igra-posiljke 2018'!$A$3:$W$200,19,FALSE)</f>
        <v>32</v>
      </c>
      <c r="U18" s="31">
        <f>VLOOKUP(A18,'Nagradna igra-posiljke 2018'!$A$3:$W$200,20,FALSE)</f>
        <v>764</v>
      </c>
      <c r="V18" s="31">
        <f>VLOOKUP(A18,'Nagradna igra-posiljke 2018'!$A$3:$W$200,21,FALSE)</f>
        <v>742</v>
      </c>
      <c r="W18" s="31">
        <f>VLOOKUP(A18,'Nagradna igra-posiljke 2018'!$A$3:$W$200,22,FALSE)</f>
        <v>716</v>
      </c>
      <c r="X18" s="31">
        <f>VLOOKUP(A18,'Nagradna igra-posiljke 2018'!$A$3:$W$200,23,FALSE)</f>
        <v>398</v>
      </c>
      <c r="Y18" s="31">
        <f>VLOOKUP(A18,'Nagradna igra-posiljke 2018'!$A$3:$CF$200,24,FALSE)</f>
        <v>1659</v>
      </c>
      <c r="Z18" s="31">
        <f>VLOOKUP(A18,'Nagradna igra-posiljke 2018'!$A$3:$CF$200,25,FALSE)</f>
        <v>1471</v>
      </c>
      <c r="AA18" s="31">
        <f>VLOOKUP(A18,'Nagradna igra-posiljke 2018'!$A$3:$CF$200,26,FALSE)</f>
        <v>1498</v>
      </c>
      <c r="AB18" s="31">
        <f>VLOOKUP(A18,'Nagradna igra-posiljke 2018'!$A$3:$CF$200,27,FALSE)</f>
        <v>1441</v>
      </c>
      <c r="AC18" s="31">
        <f>VLOOKUP(A18,'Nagradna igra-posiljke 2018'!$A$3:$CF$200,28,FALSE)</f>
        <v>1700</v>
      </c>
      <c r="AD18" s="31">
        <f>VLOOKUP(A18,'Nagradna igra-posiljke 2018'!$A$3:$CF$200,29,FALSE)</f>
        <v>1317</v>
      </c>
      <c r="AE18" s="31">
        <f>VLOOKUP(A18,'Nagradna igra-posiljke 2018'!$A$3:$CF$200,30,FALSE)</f>
        <v>2871</v>
      </c>
      <c r="AF18" s="31">
        <f>VLOOKUP(A18,'Nagradna igra-posiljke 2018'!$A$3:$CF$200,31,FALSE)</f>
        <v>3622</v>
      </c>
      <c r="AG18" s="31">
        <f>VLOOKUP($A18,'Nagradna igra-posiljke 2018'!$A$3:$CF$200,32,FALSE)</f>
        <v>3202</v>
      </c>
      <c r="AH18" s="14">
        <f>VLOOKUP($A18,'Nagradna igra-posiljke 2018'!$A$3:$CF$200,33,FALSE)</f>
        <v>3515</v>
      </c>
      <c r="AI18" s="14">
        <f>VLOOKUP($A18,'Nagradna igra-posiljke 2018'!$A$3:$CF$200,34,FALSE)</f>
        <v>2479</v>
      </c>
      <c r="AJ18" s="14">
        <f>VLOOKUP($A18,'Nagradna igra-posiljke 2018'!$A$3:$CF$200,35,FALSE)</f>
        <v>467</v>
      </c>
      <c r="AK18" s="14">
        <f>VLOOKUP($A18,'Nagradna igra-posiljke 2018'!$A$3:$CF$200,36,FALSE)</f>
        <v>1515</v>
      </c>
      <c r="AL18" s="14">
        <f>VLOOKUP($A18,'Nagradna igra-posiljke 2018'!$A$3:$CF$200,37,FALSE)</f>
        <v>2346</v>
      </c>
      <c r="AM18" s="45">
        <f>VLOOKUP($A18,'Nagradna igra-posiljke 2018'!$A$3:$CF$200,38,FALSE)</f>
        <v>2455</v>
      </c>
      <c r="AN18" s="45">
        <f>VLOOKUP($A18,'Nagradna igra-posiljke 2018'!$A$3:$CF$200,39,FALSE)</f>
        <v>2954</v>
      </c>
      <c r="AO18" s="14">
        <f>VLOOKUP($A18,'Nagradna igra-posiljke 2018'!$A$3:$CF$200,40,FALSE)</f>
        <v>3014</v>
      </c>
      <c r="AP18" s="14">
        <f>VLOOKUP($A18,'Nagradna igra-posiljke 2018'!$A$3:$CF$200,41,FALSE)</f>
        <v>663</v>
      </c>
      <c r="AQ18" s="14">
        <f>VLOOKUP($A18,'Nagradna igra-posiljke 2018'!$A$3:$CF$200,42,FALSE)</f>
        <v>1978</v>
      </c>
      <c r="AR18" s="14">
        <f>VLOOKUP($A18,'Nagradna igra-posiljke 2018'!$A$3:$CF$200,43,FALSE)</f>
        <v>2899</v>
      </c>
      <c r="AS18" s="14">
        <f>VLOOKUP($A18,'Nagradna igra-posiljke 2018'!$A$3:$CF$200,44,FALSE)</f>
        <v>3308</v>
      </c>
      <c r="AT18" s="14">
        <f>VLOOKUP($A18,'Nagradna igra-posiljke 2018'!$A$3:$CF$200,45,FALSE)</f>
        <v>3868</v>
      </c>
      <c r="AU18" s="14">
        <f>VLOOKUP($A18,'Nagradna igra-posiljke 2018'!$A$3:$CF$200,46,FALSE)</f>
        <v>3488</v>
      </c>
      <c r="AV18" s="14">
        <f>VLOOKUP($A18,'Nagradna igra-posiljke 2018'!$A$3:$CF$200,47,FALSE)</f>
        <v>828</v>
      </c>
      <c r="AW18" s="14">
        <f>VLOOKUP($A18,'Nagradna igra-posiljke 2018'!$A$3:$CF$200,48,FALSE)</f>
        <v>2402</v>
      </c>
      <c r="AX18" s="14">
        <f>VLOOKUP($A18,'Nagradna igra-posiljke 2018'!$A$3:$CF$200,49,FALSE)</f>
        <v>2861</v>
      </c>
      <c r="AY18" s="14">
        <f>VLOOKUP($A18,'Nagradna igra-posiljke 2018'!$A$3:$CF$200,50,FALSE)</f>
        <v>3293</v>
      </c>
      <c r="AZ18" s="14">
        <f>VLOOKUP($A18,'Nagradna igra-posiljke 2018'!$A$3:$CF$200,51,FALSE)</f>
        <v>3992</v>
      </c>
      <c r="BA18" s="14">
        <f>VLOOKUP($A18,'Nagradna igra-posiljke 2018'!$A$3:$CF$200,52,FALSE)</f>
        <v>2845</v>
      </c>
      <c r="BB18" s="14">
        <f>VLOOKUP($A18,'Nagradna igra-posiljke 2018'!$A$3:$CF$200,53,FALSE)</f>
        <v>380</v>
      </c>
      <c r="BC18" s="14">
        <f>VLOOKUP($A18,'Nagradna igra-posiljke 2018'!$A$3:$CF$200,54,FALSE)</f>
        <v>1981</v>
      </c>
      <c r="BD18" s="14">
        <f>VLOOKUP($A18,'Nagradna igra-posiljke 2018'!$A$3:$CF$200,55,FALSE)</f>
        <v>0</v>
      </c>
      <c r="BE18" s="14">
        <f>VLOOKUP($A18,'Nagradna igra-posiljke 2018'!$A$3:$CF$200,56,FALSE)</f>
        <v>0</v>
      </c>
      <c r="BF18" s="14">
        <f>VLOOKUP($A18,'Nagradna igra-posiljke 2018'!$A$3:$CF$200,57,FALSE)</f>
        <v>0</v>
      </c>
      <c r="BG18" s="14">
        <f>VLOOKUP($A18,'Nagradna igra-posiljke 2018'!$A$3:$CF$200,58,FALSE)</f>
        <v>0</v>
      </c>
      <c r="BH18" s="14">
        <f>VLOOKUP($A18,'Nagradna igra-posiljke 2018'!$A$3:$CF$200,59,FALSE)</f>
        <v>0</v>
      </c>
      <c r="BI18" s="14">
        <f>VLOOKUP($A18,'Nagradna igra-posiljke 2018'!$A$3:$CF$200,60,FALSE)</f>
        <v>0</v>
      </c>
      <c r="BJ18" s="14">
        <f>VLOOKUP($A18,'Nagradna igra-posiljke 2018'!$A$3:$CF$200,61,FALSE)</f>
        <v>0</v>
      </c>
      <c r="BK18" s="14">
        <f>VLOOKUP($A18,'Nagradna igra-posiljke 2018'!$A$3:$CF$200,62,FALSE)</f>
        <v>0</v>
      </c>
      <c r="BL18" s="14">
        <f>VLOOKUP($A18,'Nagradna igra-posiljke 2018'!$A$3:$CF$200,63,FALSE)</f>
        <v>0</v>
      </c>
      <c r="BM18" s="14">
        <f>VLOOKUP($A18,'Nagradna igra-posiljke 2018'!$A$3:$CF$200,64,FALSE)</f>
        <v>0</v>
      </c>
      <c r="BN18" s="14">
        <f>VLOOKUP($A18,'Nagradna igra-posiljke 2018'!$A$3:$CF$200,65,FALSE)</f>
        <v>0</v>
      </c>
      <c r="BO18" s="14">
        <f>VLOOKUP($A18,'Nagradna igra-posiljke 2018'!$A$3:$CF$200,66,FALSE)</f>
        <v>0</v>
      </c>
      <c r="BP18" s="14">
        <f>VLOOKUP($A18,'Nagradna igra-posiljke 2018'!$A$3:$CF$200,67,FALSE)</f>
        <v>0</v>
      </c>
      <c r="BQ18" s="14">
        <f>VLOOKUP($A18,'Nagradna igra-posiljke 2018'!$A$3:$CF$200,68,FALSE)</f>
        <v>0</v>
      </c>
      <c r="BR18" s="14">
        <f>VLOOKUP($A18,'Nagradna igra-posiljke 2018'!$A$3:$CF$200,69,FALSE)</f>
        <v>0</v>
      </c>
      <c r="BS18" s="14">
        <f>VLOOKUP($A18,'Nagradna igra-posiljke 2018'!$A$3:$CF$200,70,FALSE)</f>
        <v>0</v>
      </c>
      <c r="BT18" s="14">
        <f>VLOOKUP($A18,'Nagradna igra-posiljke 2018'!$A$3:$CF$200,71,FALSE)</f>
        <v>0</v>
      </c>
      <c r="BU18" s="14">
        <f>VLOOKUP($A18,'Nagradna igra-posiljke 2018'!$A$3:$CF$200,72,FALSE)</f>
        <v>0</v>
      </c>
      <c r="BV18" s="14">
        <f>VLOOKUP($A18,'Nagradna igra-posiljke 2018'!$A$3:$CF$200,73,FALSE)</f>
        <v>0</v>
      </c>
      <c r="BW18" s="14">
        <f>VLOOKUP($A18,'Nagradna igra-posiljke 2018'!$A$3:$CF$200,74,FALSE)</f>
        <v>0</v>
      </c>
      <c r="BX18" s="14">
        <f>VLOOKUP($A18,'Nagradna igra-posiljke 2018'!$A$3:$CF$200,75,FALSE)</f>
        <v>0</v>
      </c>
      <c r="BY18" s="14">
        <f>VLOOKUP($A18,'Nagradna igra-posiljke 2018'!$A$3:$CF$200,76,FALSE)</f>
        <v>0</v>
      </c>
      <c r="BZ18" s="14">
        <f>VLOOKUP($A18,'Nagradna igra-posiljke 2018'!$A$3:$CF$200,77,FALSE)</f>
        <v>0</v>
      </c>
      <c r="CA18" s="14">
        <f>VLOOKUP($A18,'Nagradna igra-posiljke 2018'!$A$3:$CF$200,78,FALSE)</f>
        <v>0</v>
      </c>
      <c r="CB18" s="14">
        <f>VLOOKUP($A18,'Nagradna igra-posiljke 2018'!$A$3:$CF$200,79,FALSE)</f>
        <v>0</v>
      </c>
      <c r="CC18" s="14">
        <f>VLOOKUP($A18,'Nagradna igra-posiljke 2018'!$A$3:$CF$200,80,FALSE)</f>
        <v>0</v>
      </c>
      <c r="CD18" s="14">
        <f>VLOOKUP($A18,'Nagradna igra-posiljke 2018'!$A$3:$CF$200,81,FALSE)</f>
        <v>0</v>
      </c>
      <c r="CE18" s="14">
        <f>VLOOKUP($A18,'Nagradna igra-posiljke 2018'!$A$3:$CF$200,82,FALSE)</f>
        <v>0</v>
      </c>
      <c r="CF18" s="14">
        <f>VLOOKUP($A18,'Nagradna igra-posiljke 2018'!$A$3:$CF$200,83,FALSE)</f>
        <v>0</v>
      </c>
      <c r="CG18" s="14">
        <f>VLOOKUP($A18,'Nagradna igra-posiljke 2018'!$A$3:$CF$200,84,FALSE)</f>
        <v>0</v>
      </c>
    </row>
    <row r="19" spans="1:85" s="5" customFormat="1" ht="13.5" customHeight="1">
      <c r="A19" s="15">
        <v>70726</v>
      </c>
      <c r="B19" s="98" t="s">
        <v>168</v>
      </c>
      <c r="C19" s="14" t="s">
        <v>207</v>
      </c>
      <c r="D19" s="42">
        <v>138132</v>
      </c>
      <c r="E19" s="42">
        <v>34422</v>
      </c>
      <c r="F19" s="46">
        <f>E19/E$1</f>
        <v>0.74672972210772937</v>
      </c>
      <c r="G19" s="47">
        <f>D19*F19</f>
        <v>103147.26997418488</v>
      </c>
      <c r="H19" s="46">
        <f>+J19/D19</f>
        <v>7.4632235832392206</v>
      </c>
      <c r="I19" s="49">
        <f>+H19/F19</f>
        <v>9.9945446957346569</v>
      </c>
      <c r="J19" s="44">
        <f>10*K19</f>
        <v>1030910</v>
      </c>
      <c r="K19" s="44">
        <f>+SUM(L19:CG19)</f>
        <v>103091</v>
      </c>
      <c r="L19" s="31">
        <f>VLOOKUP(A19,'Nagradna igra-posiljke 2018'!$A$3:$W$200,11,FALSE)</f>
        <v>5</v>
      </c>
      <c r="M19" s="31">
        <f>VLOOKUP(A19,'Nagradna igra-posiljke 2018'!$A$3:$W$200,12,FALSE)</f>
        <v>44</v>
      </c>
      <c r="N19" s="31">
        <f>VLOOKUP(A19,'Nagradna igra-posiljke 2018'!$A$3:$W$200,13,FALSE)</f>
        <v>10</v>
      </c>
      <c r="O19" s="31">
        <f>VLOOKUP(A19,'Nagradna igra-posiljke 2018'!$A$3:$W$200,14,FALSE)</f>
        <v>77</v>
      </c>
      <c r="P19" s="31">
        <f>VLOOKUP(A19,'Nagradna igra-posiljke 2018'!$A$3:$W$200,15,FALSE)</f>
        <v>87</v>
      </c>
      <c r="Q19" s="31">
        <f>VLOOKUP(A19,'Nagradna igra-posiljke 2018'!$A$3:$W$200,16,FALSE)</f>
        <v>192</v>
      </c>
      <c r="R19" s="31">
        <f>VLOOKUP(A19,'Nagradna igra-posiljke 2018'!$A$3:$W$200,17,FALSE)</f>
        <v>138</v>
      </c>
      <c r="S19" s="31">
        <f>VLOOKUP(A19,'Nagradna igra-posiljke 2018'!$A$3:$W$200,18,FALSE)</f>
        <v>285</v>
      </c>
      <c r="T19" s="31">
        <f>VLOOKUP(A19,'Nagradna igra-posiljke 2018'!$A$3:$W$200,19,FALSE)</f>
        <v>149</v>
      </c>
      <c r="U19" s="31">
        <f>VLOOKUP(A19,'Nagradna igra-posiljke 2018'!$A$3:$W$200,20,FALSE)</f>
        <v>851</v>
      </c>
      <c r="V19" s="31">
        <f>VLOOKUP(A19,'Nagradna igra-posiljke 2018'!$A$3:$W$200,21,FALSE)</f>
        <v>688</v>
      </c>
      <c r="W19" s="31">
        <f>VLOOKUP(A19,'Nagradna igra-posiljke 2018'!$A$3:$W$200,22,FALSE)</f>
        <v>756</v>
      </c>
      <c r="X19" s="31">
        <f>VLOOKUP(A19,'Nagradna igra-posiljke 2018'!$A$3:$W$200,23,FALSE)</f>
        <v>1011</v>
      </c>
      <c r="Y19" s="31">
        <f>VLOOKUP(A19,'Nagradna igra-posiljke 2018'!$A$3:$CF$200,24,FALSE)</f>
        <v>2144</v>
      </c>
      <c r="Z19" s="31">
        <f>VLOOKUP(A19,'Nagradna igra-posiljke 2018'!$A$3:$CF$200,25,FALSE)</f>
        <v>1780</v>
      </c>
      <c r="AA19" s="31">
        <f>VLOOKUP(A19,'Nagradna igra-posiljke 2018'!$A$3:$CF$200,26,FALSE)</f>
        <v>2000</v>
      </c>
      <c r="AB19" s="31">
        <f>VLOOKUP(A19,'Nagradna igra-posiljke 2018'!$A$3:$CF$200,27,FALSE)</f>
        <v>2319</v>
      </c>
      <c r="AC19" s="31">
        <f>VLOOKUP(A19,'Nagradna igra-posiljke 2018'!$A$3:$CF$200,28,FALSE)</f>
        <v>2944</v>
      </c>
      <c r="AD19" s="31">
        <f>VLOOKUP(A19,'Nagradna igra-posiljke 2018'!$A$3:$CF$200,29,FALSE)</f>
        <v>1797</v>
      </c>
      <c r="AE19" s="31">
        <f>VLOOKUP(A19,'Nagradna igra-posiljke 2018'!$A$3:$CF$200,30,FALSE)</f>
        <v>4087</v>
      </c>
      <c r="AF19" s="31">
        <f>VLOOKUP(A19,'Nagradna igra-posiljke 2018'!$A$3:$CF$200,31,FALSE)</f>
        <v>4687</v>
      </c>
      <c r="AG19" s="31">
        <f>VLOOKUP($A19,'Nagradna igra-posiljke 2018'!$A$3:$CF$200,32,FALSE)</f>
        <v>4863</v>
      </c>
      <c r="AH19" s="14">
        <f>VLOOKUP($A19,'Nagradna igra-posiljke 2018'!$A$3:$CF$200,33,FALSE)</f>
        <v>4157</v>
      </c>
      <c r="AI19" s="14">
        <f>VLOOKUP($A19,'Nagradna igra-posiljke 2018'!$A$3:$CF$200,34,FALSE)</f>
        <v>3110</v>
      </c>
      <c r="AJ19" s="14">
        <f>VLOOKUP($A19,'Nagradna igra-posiljke 2018'!$A$3:$CF$200,35,FALSE)</f>
        <v>574</v>
      </c>
      <c r="AK19" s="14">
        <f>VLOOKUP($A19,'Nagradna igra-posiljke 2018'!$A$3:$CF$200,36,FALSE)</f>
        <v>2713</v>
      </c>
      <c r="AL19" s="14">
        <f>VLOOKUP($A19,'Nagradna igra-posiljke 2018'!$A$3:$CF$200,37,FALSE)</f>
        <v>2549</v>
      </c>
      <c r="AM19" s="45">
        <f>VLOOKUP($A19,'Nagradna igra-posiljke 2018'!$A$3:$CF$200,38,FALSE)</f>
        <v>3444</v>
      </c>
      <c r="AN19" s="45">
        <f>VLOOKUP($A19,'Nagradna igra-posiljke 2018'!$A$3:$CF$200,39,FALSE)</f>
        <v>2741</v>
      </c>
      <c r="AO19" s="14">
        <f>VLOOKUP($A19,'Nagradna igra-posiljke 2018'!$A$3:$CF$200,40,FALSE)</f>
        <v>3811</v>
      </c>
      <c r="AP19" s="14">
        <f>VLOOKUP($A19,'Nagradna igra-posiljke 2018'!$A$3:$CF$200,41,FALSE)</f>
        <v>993</v>
      </c>
      <c r="AQ19" s="14">
        <f>VLOOKUP($A19,'Nagradna igra-posiljke 2018'!$A$3:$CF$200,42,FALSE)</f>
        <v>2950</v>
      </c>
      <c r="AR19" s="14">
        <f>VLOOKUP($A19,'Nagradna igra-posiljke 2018'!$A$3:$CF$200,43,FALSE)</f>
        <v>4234</v>
      </c>
      <c r="AS19" s="14">
        <f>VLOOKUP($A19,'Nagradna igra-posiljke 2018'!$A$3:$CF$200,44,FALSE)</f>
        <v>5691</v>
      </c>
      <c r="AT19" s="14">
        <f>VLOOKUP($A19,'Nagradna igra-posiljke 2018'!$A$3:$CF$200,45,FALSE)</f>
        <v>5704</v>
      </c>
      <c r="AU19" s="14">
        <f>VLOOKUP($A19,'Nagradna igra-posiljke 2018'!$A$3:$CF$200,46,FALSE)</f>
        <v>4814</v>
      </c>
      <c r="AV19" s="14">
        <f>VLOOKUP($A19,'Nagradna igra-posiljke 2018'!$A$3:$CF$200,47,FALSE)</f>
        <v>922</v>
      </c>
      <c r="AW19" s="14">
        <f>VLOOKUP($A19,'Nagradna igra-posiljke 2018'!$A$3:$CF$200,48,FALSE)</f>
        <v>3478</v>
      </c>
      <c r="AX19" s="14">
        <f>VLOOKUP($A19,'Nagradna igra-posiljke 2018'!$A$3:$CF$200,49,FALSE)</f>
        <v>3655</v>
      </c>
      <c r="AY19" s="14">
        <f>VLOOKUP($A19,'Nagradna igra-posiljke 2018'!$A$3:$CF$200,50,FALSE)</f>
        <v>4839</v>
      </c>
      <c r="AZ19" s="14">
        <f>VLOOKUP($A19,'Nagradna igra-posiljke 2018'!$A$3:$CF$200,51,FALSE)</f>
        <v>5049</v>
      </c>
      <c r="BA19" s="14">
        <f>VLOOKUP($A19,'Nagradna igra-posiljke 2018'!$A$3:$CF$200,52,FALSE)</f>
        <v>3869</v>
      </c>
      <c r="BB19" s="14">
        <f>VLOOKUP($A19,'Nagradna igra-posiljke 2018'!$A$3:$CF$200,53,FALSE)</f>
        <v>676</v>
      </c>
      <c r="BC19" s="14">
        <f>VLOOKUP($A19,'Nagradna igra-posiljke 2018'!$A$3:$CF$200,54,FALSE)</f>
        <v>2204</v>
      </c>
      <c r="BD19" s="14">
        <f>VLOOKUP($A19,'Nagradna igra-posiljke 2018'!$A$3:$CF$200,55,FALSE)</f>
        <v>0</v>
      </c>
      <c r="BE19" s="14">
        <f>VLOOKUP($A19,'Nagradna igra-posiljke 2018'!$A$3:$CF$200,56,FALSE)</f>
        <v>0</v>
      </c>
      <c r="BF19" s="14">
        <f>VLOOKUP($A19,'Nagradna igra-posiljke 2018'!$A$3:$CF$200,57,FALSE)</f>
        <v>0</v>
      </c>
      <c r="BG19" s="14">
        <f>VLOOKUP($A19,'Nagradna igra-posiljke 2018'!$A$3:$CF$200,58,FALSE)</f>
        <v>0</v>
      </c>
      <c r="BH19" s="14">
        <f>VLOOKUP($A19,'Nagradna igra-posiljke 2018'!$A$3:$CF$200,59,FALSE)</f>
        <v>0</v>
      </c>
      <c r="BI19" s="14">
        <f>VLOOKUP($A19,'Nagradna igra-posiljke 2018'!$A$3:$CF$200,60,FALSE)</f>
        <v>0</v>
      </c>
      <c r="BJ19" s="14">
        <f>VLOOKUP($A19,'Nagradna igra-posiljke 2018'!$A$3:$CF$200,61,FALSE)</f>
        <v>0</v>
      </c>
      <c r="BK19" s="14">
        <f>VLOOKUP($A19,'Nagradna igra-posiljke 2018'!$A$3:$CF$200,62,FALSE)</f>
        <v>0</v>
      </c>
      <c r="BL19" s="14">
        <f>VLOOKUP($A19,'Nagradna igra-posiljke 2018'!$A$3:$CF$200,63,FALSE)</f>
        <v>0</v>
      </c>
      <c r="BM19" s="14">
        <f>VLOOKUP($A19,'Nagradna igra-posiljke 2018'!$A$3:$CF$200,64,FALSE)</f>
        <v>0</v>
      </c>
      <c r="BN19" s="14">
        <f>VLOOKUP($A19,'Nagradna igra-posiljke 2018'!$A$3:$CF$200,65,FALSE)</f>
        <v>0</v>
      </c>
      <c r="BO19" s="14">
        <f>VLOOKUP($A19,'Nagradna igra-posiljke 2018'!$A$3:$CF$200,66,FALSE)</f>
        <v>0</v>
      </c>
      <c r="BP19" s="14">
        <f>VLOOKUP($A19,'Nagradna igra-posiljke 2018'!$A$3:$CF$200,67,FALSE)</f>
        <v>0</v>
      </c>
      <c r="BQ19" s="14">
        <f>VLOOKUP($A19,'Nagradna igra-posiljke 2018'!$A$3:$CF$200,68,FALSE)</f>
        <v>0</v>
      </c>
      <c r="BR19" s="14">
        <f>VLOOKUP($A19,'Nagradna igra-posiljke 2018'!$A$3:$CF$200,69,FALSE)</f>
        <v>0</v>
      </c>
      <c r="BS19" s="14">
        <f>VLOOKUP($A19,'Nagradna igra-posiljke 2018'!$A$3:$CF$200,70,FALSE)</f>
        <v>0</v>
      </c>
      <c r="BT19" s="14">
        <f>VLOOKUP($A19,'Nagradna igra-posiljke 2018'!$A$3:$CF$200,71,FALSE)</f>
        <v>0</v>
      </c>
      <c r="BU19" s="14">
        <f>VLOOKUP($A19,'Nagradna igra-posiljke 2018'!$A$3:$CF$200,72,FALSE)</f>
        <v>0</v>
      </c>
      <c r="BV19" s="14">
        <f>VLOOKUP($A19,'Nagradna igra-posiljke 2018'!$A$3:$CF$200,73,FALSE)</f>
        <v>0</v>
      </c>
      <c r="BW19" s="14">
        <f>VLOOKUP($A19,'Nagradna igra-posiljke 2018'!$A$3:$CF$200,74,FALSE)</f>
        <v>0</v>
      </c>
      <c r="BX19" s="14">
        <f>VLOOKUP($A19,'Nagradna igra-posiljke 2018'!$A$3:$CF$200,75,FALSE)</f>
        <v>0</v>
      </c>
      <c r="BY19" s="14">
        <f>VLOOKUP($A19,'Nagradna igra-posiljke 2018'!$A$3:$CF$200,76,FALSE)</f>
        <v>0</v>
      </c>
      <c r="BZ19" s="14">
        <f>VLOOKUP($A19,'Nagradna igra-posiljke 2018'!$A$3:$CF$200,77,FALSE)</f>
        <v>0</v>
      </c>
      <c r="CA19" s="14">
        <f>VLOOKUP($A19,'Nagradna igra-posiljke 2018'!$A$3:$CF$200,78,FALSE)</f>
        <v>0</v>
      </c>
      <c r="CB19" s="14">
        <f>VLOOKUP($A19,'Nagradna igra-posiljke 2018'!$A$3:$CF$200,79,FALSE)</f>
        <v>0</v>
      </c>
      <c r="CC19" s="14">
        <f>VLOOKUP($A19,'Nagradna igra-posiljke 2018'!$A$3:$CF$200,80,FALSE)</f>
        <v>0</v>
      </c>
      <c r="CD19" s="14">
        <f>VLOOKUP($A19,'Nagradna igra-posiljke 2018'!$A$3:$CF$200,81,FALSE)</f>
        <v>0</v>
      </c>
      <c r="CE19" s="14">
        <f>VLOOKUP($A19,'Nagradna igra-posiljke 2018'!$A$3:$CF$200,82,FALSE)</f>
        <v>0</v>
      </c>
      <c r="CF19" s="14">
        <f>VLOOKUP($A19,'Nagradna igra-posiljke 2018'!$A$3:$CF$200,83,FALSE)</f>
        <v>0</v>
      </c>
      <c r="CG19" s="14">
        <f>VLOOKUP($A19,'Nagradna igra-posiljke 2018'!$A$3:$CF$200,84,FALSE)</f>
        <v>0</v>
      </c>
    </row>
    <row r="20" spans="1:85" s="1" customFormat="1" ht="13.5" customHeight="1">
      <c r="A20" s="15">
        <v>80063</v>
      </c>
      <c r="B20" s="98" t="s">
        <v>189</v>
      </c>
      <c r="C20" s="14" t="s">
        <v>207</v>
      </c>
      <c r="D20" s="42">
        <v>53218</v>
      </c>
      <c r="E20" s="42">
        <v>49521</v>
      </c>
      <c r="F20" s="46">
        <f>E20/E$1</f>
        <v>1.074278152591275</v>
      </c>
      <c r="G20" s="47">
        <f>D20*F20</f>
        <v>57170.934724602477</v>
      </c>
      <c r="H20" s="46">
        <f>+J20/D20</f>
        <v>10.708031117291142</v>
      </c>
      <c r="I20" s="49">
        <f>+H20/F20</f>
        <v>9.9676523174768228</v>
      </c>
      <c r="J20" s="44">
        <f>10*K20</f>
        <v>569860</v>
      </c>
      <c r="K20" s="44">
        <f>+SUM(L20:CG20)</f>
        <v>56986</v>
      </c>
      <c r="L20" s="31">
        <f>VLOOKUP(A20,'Nagradna igra-posiljke 2018'!$A$3:$W$200,11,FALSE)</f>
        <v>2</v>
      </c>
      <c r="M20" s="31">
        <f>VLOOKUP(A20,'Nagradna igra-posiljke 2018'!$A$3:$W$200,12,FALSE)</f>
        <v>12</v>
      </c>
      <c r="N20" s="31">
        <f>VLOOKUP(A20,'Nagradna igra-posiljke 2018'!$A$3:$W$200,13,FALSE)</f>
        <v>0</v>
      </c>
      <c r="O20" s="31">
        <f>VLOOKUP(A20,'Nagradna igra-posiljke 2018'!$A$3:$W$200,14,FALSE)</f>
        <v>22</v>
      </c>
      <c r="P20" s="31">
        <f>VLOOKUP(A20,'Nagradna igra-posiljke 2018'!$A$3:$W$200,15,FALSE)</f>
        <v>70</v>
      </c>
      <c r="Q20" s="31">
        <f>VLOOKUP(A20,'Nagradna igra-posiljke 2018'!$A$3:$W$200,16,FALSE)</f>
        <v>63</v>
      </c>
      <c r="R20" s="31">
        <f>VLOOKUP(A20,'Nagradna igra-posiljke 2018'!$A$3:$W$200,17,FALSE)</f>
        <v>63</v>
      </c>
      <c r="S20" s="31">
        <f>VLOOKUP(A20,'Nagradna igra-posiljke 2018'!$A$3:$W$200,18,FALSE)</f>
        <v>86</v>
      </c>
      <c r="T20" s="31">
        <f>VLOOKUP(A20,'Nagradna igra-posiljke 2018'!$A$3:$W$200,19,FALSE)</f>
        <v>71</v>
      </c>
      <c r="U20" s="31">
        <f>VLOOKUP(A20,'Nagradna igra-posiljke 2018'!$A$3:$W$200,20,FALSE)</f>
        <v>540</v>
      </c>
      <c r="V20" s="31">
        <f>VLOOKUP(A20,'Nagradna igra-posiljke 2018'!$A$3:$W$200,21,FALSE)</f>
        <v>357</v>
      </c>
      <c r="W20" s="31">
        <f>VLOOKUP(A20,'Nagradna igra-posiljke 2018'!$A$3:$W$200,22,FALSE)</f>
        <v>556</v>
      </c>
      <c r="X20" s="31">
        <f>VLOOKUP(A20,'Nagradna igra-posiljke 2018'!$A$3:$W$200,23,FALSE)</f>
        <v>571</v>
      </c>
      <c r="Y20" s="31">
        <f>VLOOKUP(A20,'Nagradna igra-posiljke 2018'!$A$3:$CF$200,24,FALSE)</f>
        <v>1320</v>
      </c>
      <c r="Z20" s="31">
        <f>VLOOKUP(A20,'Nagradna igra-posiljke 2018'!$A$3:$CF$200,25,FALSE)</f>
        <v>895</v>
      </c>
      <c r="AA20" s="31">
        <f>VLOOKUP(A20,'Nagradna igra-posiljke 2018'!$A$3:$CF$200,26,FALSE)</f>
        <v>1075</v>
      </c>
      <c r="AB20" s="31">
        <f>VLOOKUP(A20,'Nagradna igra-posiljke 2018'!$A$3:$CF$200,27,FALSE)</f>
        <v>986</v>
      </c>
      <c r="AC20" s="31">
        <f>VLOOKUP(A20,'Nagradna igra-posiljke 2018'!$A$3:$CF$200,28,FALSE)</f>
        <v>1416</v>
      </c>
      <c r="AD20" s="31">
        <f>VLOOKUP(A20,'Nagradna igra-posiljke 2018'!$A$3:$CF$200,29,FALSE)</f>
        <v>539</v>
      </c>
      <c r="AE20" s="31">
        <f>VLOOKUP(A20,'Nagradna igra-posiljke 2018'!$A$3:$CF$200,30,FALSE)</f>
        <v>2603</v>
      </c>
      <c r="AF20" s="31">
        <f>VLOOKUP(A20,'Nagradna igra-posiljke 2018'!$A$3:$CF$200,31,FALSE)</f>
        <v>2247</v>
      </c>
      <c r="AG20" s="31">
        <f>VLOOKUP($A20,'Nagradna igra-posiljke 2018'!$A$3:$CF$200,32,FALSE)</f>
        <v>2248</v>
      </c>
      <c r="AH20" s="14">
        <f>VLOOKUP($A20,'Nagradna igra-posiljke 2018'!$A$3:$CF$200,33,FALSE)</f>
        <v>2116</v>
      </c>
      <c r="AI20" s="14">
        <f>VLOOKUP($A20,'Nagradna igra-posiljke 2018'!$A$3:$CF$200,34,FALSE)</f>
        <v>1085</v>
      </c>
      <c r="AJ20" s="14">
        <f>VLOOKUP($A20,'Nagradna igra-posiljke 2018'!$A$3:$CF$200,35,FALSE)</f>
        <v>130</v>
      </c>
      <c r="AK20" s="14">
        <f>VLOOKUP($A20,'Nagradna igra-posiljke 2018'!$A$3:$CF$200,36,FALSE)</f>
        <v>1625</v>
      </c>
      <c r="AL20" s="14">
        <f>VLOOKUP($A20,'Nagradna igra-posiljke 2018'!$A$3:$CF$200,37,FALSE)</f>
        <v>1802</v>
      </c>
      <c r="AM20" s="45">
        <f>VLOOKUP($A20,'Nagradna igra-posiljke 2018'!$A$3:$CF$200,38,FALSE)</f>
        <v>2053</v>
      </c>
      <c r="AN20" s="45">
        <f>VLOOKUP($A20,'Nagradna igra-posiljke 2018'!$A$3:$CF$200,39,FALSE)</f>
        <v>2085</v>
      </c>
      <c r="AO20" s="14">
        <f>VLOOKUP($A20,'Nagradna igra-posiljke 2018'!$A$3:$CF$200,40,FALSE)</f>
        <v>1752</v>
      </c>
      <c r="AP20" s="14">
        <f>VLOOKUP($A20,'Nagradna igra-posiljke 2018'!$A$3:$CF$200,41,FALSE)</f>
        <v>372</v>
      </c>
      <c r="AQ20" s="14">
        <f>VLOOKUP($A20,'Nagradna igra-posiljke 2018'!$A$3:$CF$200,42,FALSE)</f>
        <v>2003</v>
      </c>
      <c r="AR20" s="14">
        <f>VLOOKUP($A20,'Nagradna igra-posiljke 2018'!$A$3:$CF$200,43,FALSE)</f>
        <v>2408</v>
      </c>
      <c r="AS20" s="14">
        <f>VLOOKUP($A20,'Nagradna igra-posiljke 2018'!$A$3:$CF$200,44,FALSE)</f>
        <v>2902</v>
      </c>
      <c r="AT20" s="14">
        <f>VLOOKUP($A20,'Nagradna igra-posiljke 2018'!$A$3:$CF$200,45,FALSE)</f>
        <v>3305</v>
      </c>
      <c r="AU20" s="14">
        <f>VLOOKUP($A20,'Nagradna igra-posiljke 2018'!$A$3:$CF$200,46,FALSE)</f>
        <v>2094</v>
      </c>
      <c r="AV20" s="14">
        <f>VLOOKUP($A20,'Nagradna igra-posiljke 2018'!$A$3:$CF$200,47,FALSE)</f>
        <v>300</v>
      </c>
      <c r="AW20" s="14">
        <f>VLOOKUP($A20,'Nagradna igra-posiljke 2018'!$A$3:$CF$200,48,FALSE)</f>
        <v>1954</v>
      </c>
      <c r="AX20" s="14">
        <f>VLOOKUP($A20,'Nagradna igra-posiljke 2018'!$A$3:$CF$200,49,FALSE)</f>
        <v>2682</v>
      </c>
      <c r="AY20" s="14">
        <f>VLOOKUP($A20,'Nagradna igra-posiljke 2018'!$A$3:$CF$200,50,FALSE)</f>
        <v>3050</v>
      </c>
      <c r="AZ20" s="14">
        <f>VLOOKUP($A20,'Nagradna igra-posiljke 2018'!$A$3:$CF$200,51,FALSE)</f>
        <v>3577</v>
      </c>
      <c r="BA20" s="14">
        <f>VLOOKUP($A20,'Nagradna igra-posiljke 2018'!$A$3:$CF$200,52,FALSE)</f>
        <v>2173</v>
      </c>
      <c r="BB20" s="14">
        <f>VLOOKUP($A20,'Nagradna igra-posiljke 2018'!$A$3:$CF$200,53,FALSE)</f>
        <v>354</v>
      </c>
      <c r="BC20" s="14">
        <f>VLOOKUP($A20,'Nagradna igra-posiljke 2018'!$A$3:$CF$200,54,FALSE)</f>
        <v>1422</v>
      </c>
      <c r="BD20" s="14">
        <f>VLOOKUP($A20,'Nagradna igra-posiljke 2018'!$A$3:$CF$200,55,FALSE)</f>
        <v>0</v>
      </c>
      <c r="BE20" s="14">
        <f>VLOOKUP($A20,'Nagradna igra-posiljke 2018'!$A$3:$CF$200,56,FALSE)</f>
        <v>0</v>
      </c>
      <c r="BF20" s="14">
        <f>VLOOKUP($A20,'Nagradna igra-posiljke 2018'!$A$3:$CF$200,57,FALSE)</f>
        <v>0</v>
      </c>
      <c r="BG20" s="14">
        <f>VLOOKUP($A20,'Nagradna igra-posiljke 2018'!$A$3:$CF$200,58,FALSE)</f>
        <v>0</v>
      </c>
      <c r="BH20" s="14">
        <f>VLOOKUP($A20,'Nagradna igra-posiljke 2018'!$A$3:$CF$200,59,FALSE)</f>
        <v>0</v>
      </c>
      <c r="BI20" s="14">
        <f>VLOOKUP($A20,'Nagradna igra-posiljke 2018'!$A$3:$CF$200,60,FALSE)</f>
        <v>0</v>
      </c>
      <c r="BJ20" s="14">
        <f>VLOOKUP($A20,'Nagradna igra-posiljke 2018'!$A$3:$CF$200,61,FALSE)</f>
        <v>0</v>
      </c>
      <c r="BK20" s="14">
        <f>VLOOKUP($A20,'Nagradna igra-posiljke 2018'!$A$3:$CF$200,62,FALSE)</f>
        <v>0</v>
      </c>
      <c r="BL20" s="14">
        <f>VLOOKUP($A20,'Nagradna igra-posiljke 2018'!$A$3:$CF$200,63,FALSE)</f>
        <v>0</v>
      </c>
      <c r="BM20" s="14">
        <f>VLOOKUP($A20,'Nagradna igra-posiljke 2018'!$A$3:$CF$200,64,FALSE)</f>
        <v>0</v>
      </c>
      <c r="BN20" s="14">
        <f>VLOOKUP($A20,'Nagradna igra-posiljke 2018'!$A$3:$CF$200,65,FALSE)</f>
        <v>0</v>
      </c>
      <c r="BO20" s="14">
        <f>VLOOKUP($A20,'Nagradna igra-posiljke 2018'!$A$3:$CF$200,66,FALSE)</f>
        <v>0</v>
      </c>
      <c r="BP20" s="14">
        <f>VLOOKUP($A20,'Nagradna igra-posiljke 2018'!$A$3:$CF$200,67,FALSE)</f>
        <v>0</v>
      </c>
      <c r="BQ20" s="14">
        <f>VLOOKUP($A20,'Nagradna igra-posiljke 2018'!$A$3:$CF$200,68,FALSE)</f>
        <v>0</v>
      </c>
      <c r="BR20" s="14">
        <f>VLOOKUP($A20,'Nagradna igra-posiljke 2018'!$A$3:$CF$200,69,FALSE)</f>
        <v>0</v>
      </c>
      <c r="BS20" s="14">
        <f>VLOOKUP($A20,'Nagradna igra-posiljke 2018'!$A$3:$CF$200,70,FALSE)</f>
        <v>0</v>
      </c>
      <c r="BT20" s="14">
        <f>VLOOKUP($A20,'Nagradna igra-posiljke 2018'!$A$3:$CF$200,71,FALSE)</f>
        <v>0</v>
      </c>
      <c r="BU20" s="14">
        <f>VLOOKUP($A20,'Nagradna igra-posiljke 2018'!$A$3:$CF$200,72,FALSE)</f>
        <v>0</v>
      </c>
      <c r="BV20" s="14">
        <f>VLOOKUP($A20,'Nagradna igra-posiljke 2018'!$A$3:$CF$200,73,FALSE)</f>
        <v>0</v>
      </c>
      <c r="BW20" s="14">
        <f>VLOOKUP($A20,'Nagradna igra-posiljke 2018'!$A$3:$CF$200,74,FALSE)</f>
        <v>0</v>
      </c>
      <c r="BX20" s="14">
        <f>VLOOKUP($A20,'Nagradna igra-posiljke 2018'!$A$3:$CF$200,75,FALSE)</f>
        <v>0</v>
      </c>
      <c r="BY20" s="14">
        <f>VLOOKUP($A20,'Nagradna igra-posiljke 2018'!$A$3:$CF$200,76,FALSE)</f>
        <v>0</v>
      </c>
      <c r="BZ20" s="14">
        <f>VLOOKUP($A20,'Nagradna igra-posiljke 2018'!$A$3:$CF$200,77,FALSE)</f>
        <v>0</v>
      </c>
      <c r="CA20" s="14">
        <f>VLOOKUP($A20,'Nagradna igra-posiljke 2018'!$A$3:$CF$200,78,FALSE)</f>
        <v>0</v>
      </c>
      <c r="CB20" s="14">
        <f>VLOOKUP($A20,'Nagradna igra-posiljke 2018'!$A$3:$CF$200,79,FALSE)</f>
        <v>0</v>
      </c>
      <c r="CC20" s="14">
        <f>VLOOKUP($A20,'Nagradna igra-posiljke 2018'!$A$3:$CF$200,80,FALSE)</f>
        <v>0</v>
      </c>
      <c r="CD20" s="14">
        <f>VLOOKUP($A20,'Nagradna igra-posiljke 2018'!$A$3:$CF$200,81,FALSE)</f>
        <v>0</v>
      </c>
      <c r="CE20" s="14">
        <f>VLOOKUP($A20,'Nagradna igra-posiljke 2018'!$A$3:$CF$200,82,FALSE)</f>
        <v>0</v>
      </c>
      <c r="CF20" s="14">
        <f>VLOOKUP($A20,'Nagradna igra-posiljke 2018'!$A$3:$CF$200,83,FALSE)</f>
        <v>0</v>
      </c>
      <c r="CG20" s="14">
        <f>VLOOKUP($A20,'Nagradna igra-posiljke 2018'!$A$3:$CF$200,84,FALSE)</f>
        <v>0</v>
      </c>
    </row>
    <row r="21" spans="1:85" s="1" customFormat="1" ht="13.5" customHeight="1">
      <c r="A21" s="15">
        <v>71145</v>
      </c>
      <c r="B21" s="98" t="s">
        <v>162</v>
      </c>
      <c r="C21" s="14" t="s">
        <v>207</v>
      </c>
      <c r="D21" s="42">
        <v>68314</v>
      </c>
      <c r="E21" s="42">
        <v>44431</v>
      </c>
      <c r="F21" s="46">
        <f>E21/E$1</f>
        <v>0.96385881944595098</v>
      </c>
      <c r="G21" s="47">
        <f>D21*F21</f>
        <v>65845.051391630695</v>
      </c>
      <c r="H21" s="46">
        <f>+J21/D21</f>
        <v>9.5744649705770417</v>
      </c>
      <c r="I21" s="49">
        <f>+H21/F21</f>
        <v>9.9334723897434198</v>
      </c>
      <c r="J21" s="44">
        <f>10*K21</f>
        <v>654070</v>
      </c>
      <c r="K21" s="44">
        <f>+SUM(L21:CG21)</f>
        <v>65407</v>
      </c>
      <c r="L21" s="31">
        <f>VLOOKUP(A21,'Nagradna igra-posiljke 2018'!$A$3:$W$200,11,FALSE)</f>
        <v>0</v>
      </c>
      <c r="M21" s="31">
        <f>VLOOKUP(A21,'Nagradna igra-posiljke 2018'!$A$3:$W$200,12,FALSE)</f>
        <v>1</v>
      </c>
      <c r="N21" s="31">
        <f>VLOOKUP(A21,'Nagradna igra-posiljke 2018'!$A$3:$W$200,13,FALSE)</f>
        <v>4</v>
      </c>
      <c r="O21" s="31">
        <f>VLOOKUP(A21,'Nagradna igra-posiljke 2018'!$A$3:$W$200,14,FALSE)</f>
        <v>40</v>
      </c>
      <c r="P21" s="31">
        <f>VLOOKUP(A21,'Nagradna igra-posiljke 2018'!$A$3:$W$200,15,FALSE)</f>
        <v>63</v>
      </c>
      <c r="Q21" s="31">
        <f>VLOOKUP(A21,'Nagradna igra-posiljke 2018'!$A$3:$W$200,16,FALSE)</f>
        <v>47</v>
      </c>
      <c r="R21" s="31">
        <f>VLOOKUP(A21,'Nagradna igra-posiljke 2018'!$A$3:$W$200,17,FALSE)</f>
        <v>91</v>
      </c>
      <c r="S21" s="31">
        <f>VLOOKUP(A21,'Nagradna igra-posiljke 2018'!$A$3:$W$200,18,FALSE)</f>
        <v>153</v>
      </c>
      <c r="T21" s="31">
        <f>VLOOKUP(A21,'Nagradna igra-posiljke 2018'!$A$3:$W$200,19,FALSE)</f>
        <v>99</v>
      </c>
      <c r="U21" s="31">
        <f>VLOOKUP(A21,'Nagradna igra-posiljke 2018'!$A$3:$W$200,20,FALSE)</f>
        <v>315</v>
      </c>
      <c r="V21" s="31">
        <f>VLOOKUP(A21,'Nagradna igra-posiljke 2018'!$A$3:$W$200,21,FALSE)</f>
        <v>260</v>
      </c>
      <c r="W21" s="31">
        <f>VLOOKUP(A21,'Nagradna igra-posiljke 2018'!$A$3:$W$200,22,FALSE)</f>
        <v>313</v>
      </c>
      <c r="X21" s="31">
        <f>VLOOKUP(A21,'Nagradna igra-posiljke 2018'!$A$3:$W$200,23,FALSE)</f>
        <v>477</v>
      </c>
      <c r="Y21" s="31">
        <f>VLOOKUP(A21,'Nagradna igra-posiljke 2018'!$A$3:$CF$200,24,FALSE)</f>
        <v>1091</v>
      </c>
      <c r="Z21" s="31">
        <f>VLOOKUP(A21,'Nagradna igra-posiljke 2018'!$A$3:$CF$200,25,FALSE)</f>
        <v>1112</v>
      </c>
      <c r="AA21" s="31">
        <f>VLOOKUP(A21,'Nagradna igra-posiljke 2018'!$A$3:$CF$200,26,FALSE)</f>
        <v>926</v>
      </c>
      <c r="AB21" s="31">
        <f>VLOOKUP(A21,'Nagradna igra-posiljke 2018'!$A$3:$CF$200,27,FALSE)</f>
        <v>1336</v>
      </c>
      <c r="AC21" s="31">
        <f>VLOOKUP(A21,'Nagradna igra-posiljke 2018'!$A$3:$CF$200,28,FALSE)</f>
        <v>1635</v>
      </c>
      <c r="AD21" s="31">
        <f>VLOOKUP(A21,'Nagradna igra-posiljke 2018'!$A$3:$CF$200,29,FALSE)</f>
        <v>902</v>
      </c>
      <c r="AE21" s="31">
        <f>VLOOKUP(A21,'Nagradna igra-posiljke 2018'!$A$3:$CF$200,30,FALSE)</f>
        <v>2690</v>
      </c>
      <c r="AF21" s="31">
        <f>VLOOKUP(A21,'Nagradna igra-posiljke 2018'!$A$3:$CF$200,31,FALSE)</f>
        <v>2800</v>
      </c>
      <c r="AG21" s="31">
        <f>VLOOKUP($A21,'Nagradna igra-posiljke 2018'!$A$3:$CF$200,32,FALSE)</f>
        <v>2924</v>
      </c>
      <c r="AH21" s="14">
        <f>VLOOKUP($A21,'Nagradna igra-posiljke 2018'!$A$3:$CF$200,33,FALSE)</f>
        <v>2672</v>
      </c>
      <c r="AI21" s="14">
        <f>VLOOKUP($A21,'Nagradna igra-posiljke 2018'!$A$3:$CF$200,34,FALSE)</f>
        <v>1671</v>
      </c>
      <c r="AJ21" s="14">
        <f>VLOOKUP($A21,'Nagradna igra-posiljke 2018'!$A$3:$CF$200,35,FALSE)</f>
        <v>398</v>
      </c>
      <c r="AK21" s="14">
        <f>VLOOKUP($A21,'Nagradna igra-posiljke 2018'!$A$3:$CF$200,36,FALSE)</f>
        <v>1430</v>
      </c>
      <c r="AL21" s="14">
        <f>VLOOKUP($A21,'Nagradna igra-posiljke 2018'!$A$3:$CF$200,37,FALSE)</f>
        <v>1934</v>
      </c>
      <c r="AM21" s="45">
        <f>VLOOKUP($A21,'Nagradna igra-posiljke 2018'!$A$3:$CF$200,38,FALSE)</f>
        <v>2407</v>
      </c>
      <c r="AN21" s="45">
        <f>VLOOKUP($A21,'Nagradna igra-posiljke 2018'!$A$3:$CF$200,39,FALSE)</f>
        <v>2819</v>
      </c>
      <c r="AO21" s="14">
        <f>VLOOKUP($A21,'Nagradna igra-posiljke 2018'!$A$3:$CF$200,40,FALSE)</f>
        <v>2002</v>
      </c>
      <c r="AP21" s="14">
        <f>VLOOKUP($A21,'Nagradna igra-posiljke 2018'!$A$3:$CF$200,41,FALSE)</f>
        <v>506</v>
      </c>
      <c r="AQ21" s="14">
        <f>VLOOKUP($A21,'Nagradna igra-posiljke 2018'!$A$3:$CF$200,42,FALSE)</f>
        <v>2424</v>
      </c>
      <c r="AR21" s="14">
        <f>VLOOKUP($A21,'Nagradna igra-posiljke 2018'!$A$3:$CF$200,43,FALSE)</f>
        <v>2598</v>
      </c>
      <c r="AS21" s="14">
        <f>VLOOKUP($A21,'Nagradna igra-posiljke 2018'!$A$3:$CF$200,44,FALSE)</f>
        <v>3129</v>
      </c>
      <c r="AT21" s="14">
        <f>VLOOKUP($A21,'Nagradna igra-posiljke 2018'!$A$3:$CF$200,45,FALSE)</f>
        <v>4277</v>
      </c>
      <c r="AU21" s="14">
        <f>VLOOKUP($A21,'Nagradna igra-posiljke 2018'!$A$3:$CF$200,46,FALSE)</f>
        <v>2621</v>
      </c>
      <c r="AV21" s="14">
        <f>VLOOKUP($A21,'Nagradna igra-posiljke 2018'!$A$3:$CF$200,47,FALSE)</f>
        <v>578</v>
      </c>
      <c r="AW21" s="14">
        <f>VLOOKUP($A21,'Nagradna igra-posiljke 2018'!$A$3:$CF$200,48,FALSE)</f>
        <v>1982</v>
      </c>
      <c r="AX21" s="14">
        <f>VLOOKUP($A21,'Nagradna igra-posiljke 2018'!$A$3:$CF$200,49,FALSE)</f>
        <v>2999</v>
      </c>
      <c r="AY21" s="14">
        <f>VLOOKUP($A21,'Nagradna igra-posiljke 2018'!$A$3:$CF$200,50,FALSE)</f>
        <v>3229</v>
      </c>
      <c r="AZ21" s="14">
        <f>VLOOKUP($A21,'Nagradna igra-posiljke 2018'!$A$3:$CF$200,51,FALSE)</f>
        <v>3759</v>
      </c>
      <c r="BA21" s="14">
        <f>VLOOKUP($A21,'Nagradna igra-posiljke 2018'!$A$3:$CF$200,52,FALSE)</f>
        <v>2775</v>
      </c>
      <c r="BB21" s="14">
        <f>VLOOKUP($A21,'Nagradna igra-posiljke 2018'!$A$3:$CF$200,53,FALSE)</f>
        <v>513</v>
      </c>
      <c r="BC21" s="14">
        <f>VLOOKUP($A21,'Nagradna igra-posiljke 2018'!$A$3:$CF$200,54,FALSE)</f>
        <v>1405</v>
      </c>
      <c r="BD21" s="14">
        <f>VLOOKUP($A21,'Nagradna igra-posiljke 2018'!$A$3:$CF$200,55,FALSE)</f>
        <v>0</v>
      </c>
      <c r="BE21" s="14">
        <f>VLOOKUP($A21,'Nagradna igra-posiljke 2018'!$A$3:$CF$200,56,FALSE)</f>
        <v>0</v>
      </c>
      <c r="BF21" s="14">
        <f>VLOOKUP($A21,'Nagradna igra-posiljke 2018'!$A$3:$CF$200,57,FALSE)</f>
        <v>0</v>
      </c>
      <c r="BG21" s="14">
        <f>VLOOKUP($A21,'Nagradna igra-posiljke 2018'!$A$3:$CF$200,58,FALSE)</f>
        <v>0</v>
      </c>
      <c r="BH21" s="14">
        <f>VLOOKUP($A21,'Nagradna igra-posiljke 2018'!$A$3:$CF$200,59,FALSE)</f>
        <v>0</v>
      </c>
      <c r="BI21" s="14">
        <f>VLOOKUP($A21,'Nagradna igra-posiljke 2018'!$A$3:$CF$200,60,FALSE)</f>
        <v>0</v>
      </c>
      <c r="BJ21" s="14">
        <f>VLOOKUP($A21,'Nagradna igra-posiljke 2018'!$A$3:$CF$200,61,FALSE)</f>
        <v>0</v>
      </c>
      <c r="BK21" s="14">
        <f>VLOOKUP($A21,'Nagradna igra-posiljke 2018'!$A$3:$CF$200,62,FALSE)</f>
        <v>0</v>
      </c>
      <c r="BL21" s="14">
        <f>VLOOKUP($A21,'Nagradna igra-posiljke 2018'!$A$3:$CF$200,63,FALSE)</f>
        <v>0</v>
      </c>
      <c r="BM21" s="14">
        <f>VLOOKUP($A21,'Nagradna igra-posiljke 2018'!$A$3:$CF$200,64,FALSE)</f>
        <v>0</v>
      </c>
      <c r="BN21" s="14">
        <f>VLOOKUP($A21,'Nagradna igra-posiljke 2018'!$A$3:$CF$200,65,FALSE)</f>
        <v>0</v>
      </c>
      <c r="BO21" s="14">
        <f>VLOOKUP($A21,'Nagradna igra-posiljke 2018'!$A$3:$CF$200,66,FALSE)</f>
        <v>0</v>
      </c>
      <c r="BP21" s="14">
        <f>VLOOKUP($A21,'Nagradna igra-posiljke 2018'!$A$3:$CF$200,67,FALSE)</f>
        <v>0</v>
      </c>
      <c r="BQ21" s="14">
        <f>VLOOKUP($A21,'Nagradna igra-posiljke 2018'!$A$3:$CF$200,68,FALSE)</f>
        <v>0</v>
      </c>
      <c r="BR21" s="14">
        <f>VLOOKUP($A21,'Nagradna igra-posiljke 2018'!$A$3:$CF$200,69,FALSE)</f>
        <v>0</v>
      </c>
      <c r="BS21" s="14">
        <f>VLOOKUP($A21,'Nagradna igra-posiljke 2018'!$A$3:$CF$200,70,FALSE)</f>
        <v>0</v>
      </c>
      <c r="BT21" s="14">
        <f>VLOOKUP($A21,'Nagradna igra-posiljke 2018'!$A$3:$CF$200,71,FALSE)</f>
        <v>0</v>
      </c>
      <c r="BU21" s="14">
        <f>VLOOKUP($A21,'Nagradna igra-posiljke 2018'!$A$3:$CF$200,72,FALSE)</f>
        <v>0</v>
      </c>
      <c r="BV21" s="14">
        <f>VLOOKUP($A21,'Nagradna igra-posiljke 2018'!$A$3:$CF$200,73,FALSE)</f>
        <v>0</v>
      </c>
      <c r="BW21" s="14">
        <f>VLOOKUP($A21,'Nagradna igra-posiljke 2018'!$A$3:$CF$200,74,FALSE)</f>
        <v>0</v>
      </c>
      <c r="BX21" s="14">
        <f>VLOOKUP($A21,'Nagradna igra-posiljke 2018'!$A$3:$CF$200,75,FALSE)</f>
        <v>0</v>
      </c>
      <c r="BY21" s="14">
        <f>VLOOKUP($A21,'Nagradna igra-posiljke 2018'!$A$3:$CF$200,76,FALSE)</f>
        <v>0</v>
      </c>
      <c r="BZ21" s="14">
        <f>VLOOKUP($A21,'Nagradna igra-posiljke 2018'!$A$3:$CF$200,77,FALSE)</f>
        <v>0</v>
      </c>
      <c r="CA21" s="14">
        <f>VLOOKUP($A21,'Nagradna igra-posiljke 2018'!$A$3:$CF$200,78,FALSE)</f>
        <v>0</v>
      </c>
      <c r="CB21" s="14">
        <f>VLOOKUP($A21,'Nagradna igra-posiljke 2018'!$A$3:$CF$200,79,FALSE)</f>
        <v>0</v>
      </c>
      <c r="CC21" s="14">
        <f>VLOOKUP($A21,'Nagradna igra-posiljke 2018'!$A$3:$CF$200,80,FALSE)</f>
        <v>0</v>
      </c>
      <c r="CD21" s="14">
        <f>VLOOKUP($A21,'Nagradna igra-posiljke 2018'!$A$3:$CF$200,81,FALSE)</f>
        <v>0</v>
      </c>
      <c r="CE21" s="14">
        <f>VLOOKUP($A21,'Nagradna igra-posiljke 2018'!$A$3:$CF$200,82,FALSE)</f>
        <v>0</v>
      </c>
      <c r="CF21" s="14">
        <f>VLOOKUP($A21,'Nagradna igra-posiljke 2018'!$A$3:$CF$200,83,FALSE)</f>
        <v>0</v>
      </c>
      <c r="CG21" s="14">
        <f>VLOOKUP($A21,'Nagradna igra-posiljke 2018'!$A$3:$CF$200,84,FALSE)</f>
        <v>0</v>
      </c>
    </row>
    <row r="22" spans="1:85" s="1" customFormat="1" ht="15">
      <c r="A22" s="15">
        <v>80357</v>
      </c>
      <c r="B22" s="98" t="s">
        <v>172</v>
      </c>
      <c r="C22" s="14" t="s">
        <v>207</v>
      </c>
      <c r="D22" s="42">
        <v>52280</v>
      </c>
      <c r="E22" s="42">
        <v>36831</v>
      </c>
      <c r="F22" s="46">
        <f>E22/E$1</f>
        <v>0.79898908822699954</v>
      </c>
      <c r="G22" s="47">
        <f>D22*F22</f>
        <v>41771.149532507538</v>
      </c>
      <c r="H22" s="46">
        <f>+J22/D22</f>
        <v>7.9278882938026012</v>
      </c>
      <c r="I22" s="49">
        <f>+H22/F22</f>
        <v>9.9223987043365245</v>
      </c>
      <c r="J22" s="44">
        <f>10*K22</f>
        <v>414470</v>
      </c>
      <c r="K22" s="44">
        <f>+SUM(L22:CG22)</f>
        <v>41447</v>
      </c>
      <c r="L22" s="31">
        <f>VLOOKUP(A22,'Nagradna igra-posiljke 2018'!$A$3:$W$200,11,FALSE)</f>
        <v>4</v>
      </c>
      <c r="M22" s="31">
        <f>VLOOKUP(A22,'Nagradna igra-posiljke 2018'!$A$3:$W$200,12,FALSE)</f>
        <v>0</v>
      </c>
      <c r="N22" s="31">
        <f>VLOOKUP(A22,'Nagradna igra-posiljke 2018'!$A$3:$W$200,13,FALSE)</f>
        <v>2</v>
      </c>
      <c r="O22" s="31">
        <f>VLOOKUP(A22,'Nagradna igra-posiljke 2018'!$A$3:$W$200,14,FALSE)</f>
        <v>69</v>
      </c>
      <c r="P22" s="31">
        <f>VLOOKUP(A22,'Nagradna igra-posiljke 2018'!$A$3:$W$200,15,FALSE)</f>
        <v>68</v>
      </c>
      <c r="Q22" s="31">
        <f>VLOOKUP(A22,'Nagradna igra-posiljke 2018'!$A$3:$W$200,16,FALSE)</f>
        <v>115</v>
      </c>
      <c r="R22" s="31">
        <f>VLOOKUP(A22,'Nagradna igra-posiljke 2018'!$A$3:$W$200,17,FALSE)</f>
        <v>57</v>
      </c>
      <c r="S22" s="31">
        <f>VLOOKUP(A22,'Nagradna igra-posiljke 2018'!$A$3:$W$200,18,FALSE)</f>
        <v>142</v>
      </c>
      <c r="T22" s="31">
        <f>VLOOKUP(A22,'Nagradna igra-posiljke 2018'!$A$3:$W$200,19,FALSE)</f>
        <v>34</v>
      </c>
      <c r="U22" s="31">
        <f>VLOOKUP(A22,'Nagradna igra-posiljke 2018'!$A$3:$W$200,20,FALSE)</f>
        <v>292</v>
      </c>
      <c r="V22" s="31">
        <f>VLOOKUP(A22,'Nagradna igra-posiljke 2018'!$A$3:$W$200,21,FALSE)</f>
        <v>446</v>
      </c>
      <c r="W22" s="31">
        <f>VLOOKUP(A22,'Nagradna igra-posiljke 2018'!$A$3:$W$200,22,FALSE)</f>
        <v>382</v>
      </c>
      <c r="X22" s="31">
        <f>VLOOKUP(A22,'Nagradna igra-posiljke 2018'!$A$3:$W$200,23,FALSE)</f>
        <v>242</v>
      </c>
      <c r="Y22" s="31">
        <f>VLOOKUP(A22,'Nagradna igra-posiljke 2018'!$A$3:$CF$200,24,FALSE)</f>
        <v>1123</v>
      </c>
      <c r="Z22" s="31">
        <f>VLOOKUP(A22,'Nagradna igra-posiljke 2018'!$A$3:$CF$200,25,FALSE)</f>
        <v>703</v>
      </c>
      <c r="AA22" s="31">
        <f>VLOOKUP(A22,'Nagradna igra-posiljke 2018'!$A$3:$CF$200,26,FALSE)</f>
        <v>779</v>
      </c>
      <c r="AB22" s="31">
        <f>VLOOKUP(A22,'Nagradna igra-posiljke 2018'!$A$3:$CF$200,27,FALSE)</f>
        <v>922</v>
      </c>
      <c r="AC22" s="31">
        <f>VLOOKUP(A22,'Nagradna igra-posiljke 2018'!$A$3:$CF$200,28,FALSE)</f>
        <v>931</v>
      </c>
      <c r="AD22" s="31">
        <f>VLOOKUP(A22,'Nagradna igra-posiljke 2018'!$A$3:$CF$200,29,FALSE)</f>
        <v>360</v>
      </c>
      <c r="AE22" s="31">
        <f>VLOOKUP(A22,'Nagradna igra-posiljke 2018'!$A$3:$CF$200,30,FALSE)</f>
        <v>1942</v>
      </c>
      <c r="AF22" s="31">
        <f>VLOOKUP(A22,'Nagradna igra-posiljke 2018'!$A$3:$CF$200,31,FALSE)</f>
        <v>1955</v>
      </c>
      <c r="AG22" s="31">
        <f>VLOOKUP($A22,'Nagradna igra-posiljke 2018'!$A$3:$CF$200,32,FALSE)</f>
        <v>1441</v>
      </c>
      <c r="AH22" s="14">
        <f>VLOOKUP($A22,'Nagradna igra-posiljke 2018'!$A$3:$CF$200,33,FALSE)</f>
        <v>1856</v>
      </c>
      <c r="AI22" s="14">
        <f>VLOOKUP($A22,'Nagradna igra-posiljke 2018'!$A$3:$CF$200,34,FALSE)</f>
        <v>1070</v>
      </c>
      <c r="AJ22" s="14">
        <f>VLOOKUP($A22,'Nagradna igra-posiljke 2018'!$A$3:$CF$200,35,FALSE)</f>
        <v>141</v>
      </c>
      <c r="AK22" s="14">
        <f>VLOOKUP($A22,'Nagradna igra-posiljke 2018'!$A$3:$CF$200,36,FALSE)</f>
        <v>1233</v>
      </c>
      <c r="AL22" s="14">
        <f>VLOOKUP($A22,'Nagradna igra-posiljke 2018'!$A$3:$CF$200,37,FALSE)</f>
        <v>1312</v>
      </c>
      <c r="AM22" s="45">
        <f>VLOOKUP($A22,'Nagradna igra-posiljke 2018'!$A$3:$CF$200,38,FALSE)</f>
        <v>1464</v>
      </c>
      <c r="AN22" s="45">
        <f>VLOOKUP($A22,'Nagradna igra-posiljke 2018'!$A$3:$CF$200,39,FALSE)</f>
        <v>1440</v>
      </c>
      <c r="AO22" s="14">
        <f>VLOOKUP($A22,'Nagradna igra-posiljke 2018'!$A$3:$CF$200,40,FALSE)</f>
        <v>1300</v>
      </c>
      <c r="AP22" s="14">
        <f>VLOOKUP($A22,'Nagradna igra-posiljke 2018'!$A$3:$CF$200,41,FALSE)</f>
        <v>234</v>
      </c>
      <c r="AQ22" s="14">
        <f>VLOOKUP($A22,'Nagradna igra-posiljke 2018'!$A$3:$CF$200,42,FALSE)</f>
        <v>1056</v>
      </c>
      <c r="AR22" s="14">
        <f>VLOOKUP($A22,'Nagradna igra-posiljke 2018'!$A$3:$CF$200,43,FALSE)</f>
        <v>1654</v>
      </c>
      <c r="AS22" s="14">
        <f>VLOOKUP($A22,'Nagradna igra-posiljke 2018'!$A$3:$CF$200,44,FALSE)</f>
        <v>2065</v>
      </c>
      <c r="AT22" s="14">
        <f>VLOOKUP($A22,'Nagradna igra-posiljke 2018'!$A$3:$CF$200,45,FALSE)</f>
        <v>2659</v>
      </c>
      <c r="AU22" s="14">
        <f>VLOOKUP($A22,'Nagradna igra-posiljke 2018'!$A$3:$CF$200,46,FALSE)</f>
        <v>1659</v>
      </c>
      <c r="AV22" s="14">
        <f>VLOOKUP($A22,'Nagradna igra-posiljke 2018'!$A$3:$CF$200,47,FALSE)</f>
        <v>100</v>
      </c>
      <c r="AW22" s="14">
        <f>VLOOKUP($A22,'Nagradna igra-posiljke 2018'!$A$3:$CF$200,48,FALSE)</f>
        <v>1493</v>
      </c>
      <c r="AX22" s="14">
        <f>VLOOKUP($A22,'Nagradna igra-posiljke 2018'!$A$3:$CF$200,49,FALSE)</f>
        <v>1569</v>
      </c>
      <c r="AY22" s="14">
        <f>VLOOKUP($A22,'Nagradna igra-posiljke 2018'!$A$3:$CF$200,50,FALSE)</f>
        <v>2038</v>
      </c>
      <c r="AZ22" s="14">
        <f>VLOOKUP($A22,'Nagradna igra-posiljke 2018'!$A$3:$CF$200,51,FALSE)</f>
        <v>2335</v>
      </c>
      <c r="BA22" s="14">
        <f>VLOOKUP($A22,'Nagradna igra-posiljke 2018'!$A$3:$CF$200,52,FALSE)</f>
        <v>1693</v>
      </c>
      <c r="BB22" s="14">
        <f>VLOOKUP($A22,'Nagradna igra-posiljke 2018'!$A$3:$CF$200,53,FALSE)</f>
        <v>179</v>
      </c>
      <c r="BC22" s="14">
        <f>VLOOKUP($A22,'Nagradna igra-posiljke 2018'!$A$3:$CF$200,54,FALSE)</f>
        <v>888</v>
      </c>
      <c r="BD22" s="14">
        <f>VLOOKUP($A22,'Nagradna igra-posiljke 2018'!$A$3:$CF$200,55,FALSE)</f>
        <v>0</v>
      </c>
      <c r="BE22" s="14">
        <f>VLOOKUP($A22,'Nagradna igra-posiljke 2018'!$A$3:$CF$200,56,FALSE)</f>
        <v>0</v>
      </c>
      <c r="BF22" s="14">
        <f>VLOOKUP($A22,'Nagradna igra-posiljke 2018'!$A$3:$CF$200,57,FALSE)</f>
        <v>0</v>
      </c>
      <c r="BG22" s="14">
        <f>VLOOKUP($A22,'Nagradna igra-posiljke 2018'!$A$3:$CF$200,58,FALSE)</f>
        <v>0</v>
      </c>
      <c r="BH22" s="14">
        <f>VLOOKUP($A22,'Nagradna igra-posiljke 2018'!$A$3:$CF$200,59,FALSE)</f>
        <v>0</v>
      </c>
      <c r="BI22" s="14">
        <f>VLOOKUP($A22,'Nagradna igra-posiljke 2018'!$A$3:$CF$200,60,FALSE)</f>
        <v>0</v>
      </c>
      <c r="BJ22" s="14">
        <f>VLOOKUP($A22,'Nagradna igra-posiljke 2018'!$A$3:$CF$200,61,FALSE)</f>
        <v>0</v>
      </c>
      <c r="BK22" s="14">
        <f>VLOOKUP($A22,'Nagradna igra-posiljke 2018'!$A$3:$CF$200,62,FALSE)</f>
        <v>0</v>
      </c>
      <c r="BL22" s="14">
        <f>VLOOKUP($A22,'Nagradna igra-posiljke 2018'!$A$3:$CF$200,63,FALSE)</f>
        <v>0</v>
      </c>
      <c r="BM22" s="14">
        <f>VLOOKUP($A22,'Nagradna igra-posiljke 2018'!$A$3:$CF$200,64,FALSE)</f>
        <v>0</v>
      </c>
      <c r="BN22" s="14">
        <f>VLOOKUP($A22,'Nagradna igra-posiljke 2018'!$A$3:$CF$200,65,FALSE)</f>
        <v>0</v>
      </c>
      <c r="BO22" s="14">
        <f>VLOOKUP($A22,'Nagradna igra-posiljke 2018'!$A$3:$CF$200,66,FALSE)</f>
        <v>0</v>
      </c>
      <c r="BP22" s="14">
        <f>VLOOKUP($A22,'Nagradna igra-posiljke 2018'!$A$3:$CF$200,67,FALSE)</f>
        <v>0</v>
      </c>
      <c r="BQ22" s="14">
        <f>VLOOKUP($A22,'Nagradna igra-posiljke 2018'!$A$3:$CF$200,68,FALSE)</f>
        <v>0</v>
      </c>
      <c r="BR22" s="14">
        <f>VLOOKUP($A22,'Nagradna igra-posiljke 2018'!$A$3:$CF$200,69,FALSE)</f>
        <v>0</v>
      </c>
      <c r="BS22" s="14">
        <f>VLOOKUP($A22,'Nagradna igra-posiljke 2018'!$A$3:$CF$200,70,FALSE)</f>
        <v>0</v>
      </c>
      <c r="BT22" s="14">
        <f>VLOOKUP($A22,'Nagradna igra-posiljke 2018'!$A$3:$CF$200,71,FALSE)</f>
        <v>0</v>
      </c>
      <c r="BU22" s="14">
        <f>VLOOKUP($A22,'Nagradna igra-posiljke 2018'!$A$3:$CF$200,72,FALSE)</f>
        <v>0</v>
      </c>
      <c r="BV22" s="14">
        <f>VLOOKUP($A22,'Nagradna igra-posiljke 2018'!$A$3:$CF$200,73,FALSE)</f>
        <v>0</v>
      </c>
      <c r="BW22" s="14">
        <f>VLOOKUP($A22,'Nagradna igra-posiljke 2018'!$A$3:$CF$200,74,FALSE)</f>
        <v>0</v>
      </c>
      <c r="BX22" s="14">
        <f>VLOOKUP($A22,'Nagradna igra-posiljke 2018'!$A$3:$CF$200,75,FALSE)</f>
        <v>0</v>
      </c>
      <c r="BY22" s="14">
        <f>VLOOKUP($A22,'Nagradna igra-posiljke 2018'!$A$3:$CF$200,76,FALSE)</f>
        <v>0</v>
      </c>
      <c r="BZ22" s="14">
        <f>VLOOKUP($A22,'Nagradna igra-posiljke 2018'!$A$3:$CF$200,77,FALSE)</f>
        <v>0</v>
      </c>
      <c r="CA22" s="14">
        <f>VLOOKUP($A22,'Nagradna igra-posiljke 2018'!$A$3:$CF$200,78,FALSE)</f>
        <v>0</v>
      </c>
      <c r="CB22" s="14">
        <f>VLOOKUP($A22,'Nagradna igra-posiljke 2018'!$A$3:$CF$200,79,FALSE)</f>
        <v>0</v>
      </c>
      <c r="CC22" s="14">
        <f>VLOOKUP($A22,'Nagradna igra-posiljke 2018'!$A$3:$CF$200,80,FALSE)</f>
        <v>0</v>
      </c>
      <c r="CD22" s="14">
        <f>VLOOKUP($A22,'Nagradna igra-posiljke 2018'!$A$3:$CF$200,81,FALSE)</f>
        <v>0</v>
      </c>
      <c r="CE22" s="14">
        <f>VLOOKUP($A22,'Nagradna igra-posiljke 2018'!$A$3:$CF$200,82,FALSE)</f>
        <v>0</v>
      </c>
      <c r="CF22" s="14">
        <f>VLOOKUP($A22,'Nagradna igra-posiljke 2018'!$A$3:$CF$200,83,FALSE)</f>
        <v>0</v>
      </c>
      <c r="CG22" s="14">
        <f>VLOOKUP($A22,'Nagradna igra-posiljke 2018'!$A$3:$CF$200,84,FALSE)</f>
        <v>0</v>
      </c>
    </row>
    <row r="23" spans="1:85" s="5" customFormat="1" ht="13.5" customHeight="1">
      <c r="A23" s="15">
        <v>80284</v>
      </c>
      <c r="B23" s="98" t="s">
        <v>154</v>
      </c>
      <c r="C23" s="14" t="s">
        <v>207</v>
      </c>
      <c r="D23" s="42">
        <v>319484</v>
      </c>
      <c r="E23" s="42">
        <v>53368</v>
      </c>
      <c r="F23" s="46">
        <f>E23/E$1</f>
        <v>1.1577326073280256</v>
      </c>
      <c r="G23" s="47">
        <f>D23*F23</f>
        <v>369877.04431958694</v>
      </c>
      <c r="H23" s="46">
        <f>+J23/D23</f>
        <v>11.408646442388351</v>
      </c>
      <c r="I23" s="49">
        <f>+H23/F23</f>
        <v>9.8543017361485497</v>
      </c>
      <c r="J23" s="44">
        <f>10*K23</f>
        <v>3644880</v>
      </c>
      <c r="K23" s="44">
        <f>+SUM(L23:CG23)</f>
        <v>364488</v>
      </c>
      <c r="L23" s="31">
        <f>VLOOKUP(A23,'Nagradna igra-posiljke 2018'!$A$3:$W$200,11,FALSE)</f>
        <v>10</v>
      </c>
      <c r="M23" s="31">
        <f>VLOOKUP(A23,'Nagradna igra-posiljke 2018'!$A$3:$W$200,12,FALSE)</f>
        <v>70</v>
      </c>
      <c r="N23" s="31">
        <f>VLOOKUP(A23,'Nagradna igra-posiljke 2018'!$A$3:$W$200,13,FALSE)</f>
        <v>38</v>
      </c>
      <c r="O23" s="31">
        <f>VLOOKUP(A23,'Nagradna igra-posiljke 2018'!$A$3:$W$200,14,FALSE)</f>
        <v>284</v>
      </c>
      <c r="P23" s="31">
        <f>VLOOKUP(A23,'Nagradna igra-posiljke 2018'!$A$3:$W$200,15,FALSE)</f>
        <v>410</v>
      </c>
      <c r="Q23" s="31">
        <f>VLOOKUP(A23,'Nagradna igra-posiljke 2018'!$A$3:$W$200,16,FALSE)</f>
        <v>515</v>
      </c>
      <c r="R23" s="31">
        <f>VLOOKUP(A23,'Nagradna igra-posiljke 2018'!$A$3:$W$200,17,FALSE)</f>
        <v>497</v>
      </c>
      <c r="S23" s="31">
        <f>VLOOKUP(A23,'Nagradna igra-posiljke 2018'!$A$3:$W$200,18,FALSE)</f>
        <v>870</v>
      </c>
      <c r="T23" s="31">
        <f>VLOOKUP(A23,'Nagradna igra-posiljke 2018'!$A$3:$W$200,19,FALSE)</f>
        <v>589</v>
      </c>
      <c r="U23" s="31">
        <f>VLOOKUP(A23,'Nagradna igra-posiljke 2018'!$A$3:$W$200,20,FALSE)</f>
        <v>3270</v>
      </c>
      <c r="V23" s="31">
        <f>VLOOKUP(A23,'Nagradna igra-posiljke 2018'!$A$3:$W$200,21,FALSE)</f>
        <v>2040</v>
      </c>
      <c r="W23" s="31">
        <f>VLOOKUP(A23,'Nagradna igra-posiljke 2018'!$A$3:$W$200,22,FALSE)</f>
        <v>2612</v>
      </c>
      <c r="X23" s="31">
        <f>VLOOKUP(A23,'Nagradna igra-posiljke 2018'!$A$3:$W$200,23,FALSE)</f>
        <v>3363</v>
      </c>
      <c r="Y23" s="31">
        <f>VLOOKUP(A23,'Nagradna igra-posiljke 2018'!$A$3:$CF$200,24,FALSE)</f>
        <v>7566</v>
      </c>
      <c r="Z23" s="31">
        <f>VLOOKUP(A23,'Nagradna igra-posiljke 2018'!$A$3:$CF$200,25,FALSE)</f>
        <v>5071</v>
      </c>
      <c r="AA23" s="31">
        <f>VLOOKUP(A23,'Nagradna igra-posiljke 2018'!$A$3:$CF$200,26,FALSE)</f>
        <v>6057</v>
      </c>
      <c r="AB23" s="31">
        <f>VLOOKUP(A23,'Nagradna igra-posiljke 2018'!$A$3:$CF$200,27,FALSE)</f>
        <v>7410</v>
      </c>
      <c r="AC23" s="31">
        <f>VLOOKUP(A23,'Nagradna igra-posiljke 2018'!$A$3:$CF$200,28,FALSE)</f>
        <v>8120</v>
      </c>
      <c r="AD23" s="31">
        <f>VLOOKUP(A23,'Nagradna igra-posiljke 2018'!$A$3:$CF$200,29,FALSE)</f>
        <v>4067</v>
      </c>
      <c r="AE23" s="31">
        <f>VLOOKUP(A23,'Nagradna igra-posiljke 2018'!$A$3:$CF$200,30,FALSE)</f>
        <v>15422</v>
      </c>
      <c r="AF23" s="31">
        <f>VLOOKUP(A23,'Nagradna igra-posiljke 2018'!$A$3:$CF$200,31,FALSE)</f>
        <v>14747</v>
      </c>
      <c r="AG23" s="31">
        <f>VLOOKUP($A23,'Nagradna igra-posiljke 2018'!$A$3:$CF$200,32,FALSE)</f>
        <v>16692</v>
      </c>
      <c r="AH23" s="14">
        <f>VLOOKUP($A23,'Nagradna igra-posiljke 2018'!$A$3:$CF$200,33,FALSE)</f>
        <v>14103</v>
      </c>
      <c r="AI23" s="14">
        <f>VLOOKUP($A23,'Nagradna igra-posiljke 2018'!$A$3:$CF$200,34,FALSE)</f>
        <v>9232</v>
      </c>
      <c r="AJ23" s="14">
        <f>VLOOKUP($A23,'Nagradna igra-posiljke 2018'!$A$3:$CF$200,35,FALSE)</f>
        <v>1944</v>
      </c>
      <c r="AK23" s="14">
        <f>VLOOKUP($A23,'Nagradna igra-posiljke 2018'!$A$3:$CF$200,36,FALSE)</f>
        <v>10182</v>
      </c>
      <c r="AL23" s="14">
        <f>VLOOKUP($A23,'Nagradna igra-posiljke 2018'!$A$3:$CF$200,37,FALSE)</f>
        <v>11157</v>
      </c>
      <c r="AM23" s="45">
        <f>VLOOKUP($A23,'Nagradna igra-posiljke 2018'!$A$3:$CF$200,38,FALSE)</f>
        <v>12188</v>
      </c>
      <c r="AN23" s="45">
        <f>VLOOKUP($A23,'Nagradna igra-posiljke 2018'!$A$3:$CF$200,39,FALSE)</f>
        <v>13546</v>
      </c>
      <c r="AO23" s="14">
        <f>VLOOKUP($A23,'Nagradna igra-posiljke 2018'!$A$3:$CF$200,40,FALSE)</f>
        <v>12510</v>
      </c>
      <c r="AP23" s="14">
        <f>VLOOKUP($A23,'Nagradna igra-posiljke 2018'!$A$3:$CF$200,41,FALSE)</f>
        <v>3006</v>
      </c>
      <c r="AQ23" s="14">
        <f>VLOOKUP($A23,'Nagradna igra-posiljke 2018'!$A$3:$CF$200,42,FALSE)</f>
        <v>13089</v>
      </c>
      <c r="AR23" s="14">
        <f>VLOOKUP($A23,'Nagradna igra-posiljke 2018'!$A$3:$CF$200,43,FALSE)</f>
        <v>14113</v>
      </c>
      <c r="AS23" s="14">
        <f>VLOOKUP($A23,'Nagradna igra-posiljke 2018'!$A$3:$CF$200,44,FALSE)</f>
        <v>17444</v>
      </c>
      <c r="AT23" s="14">
        <f>VLOOKUP($A23,'Nagradna igra-posiljke 2018'!$A$3:$CF$200,45,FALSE)</f>
        <v>21105</v>
      </c>
      <c r="AU23" s="14">
        <f>VLOOKUP($A23,'Nagradna igra-posiljke 2018'!$A$3:$CF$200,46,FALSE)</f>
        <v>16494</v>
      </c>
      <c r="AV23" s="14">
        <f>VLOOKUP($A23,'Nagradna igra-posiljke 2018'!$A$3:$CF$200,47,FALSE)</f>
        <v>3086</v>
      </c>
      <c r="AW23" s="14">
        <f>VLOOKUP($A23,'Nagradna igra-posiljke 2018'!$A$3:$CF$200,48,FALSE)</f>
        <v>11549</v>
      </c>
      <c r="AX23" s="14">
        <f>VLOOKUP($A23,'Nagradna igra-posiljke 2018'!$A$3:$CF$200,49,FALSE)</f>
        <v>15800</v>
      </c>
      <c r="AY23" s="14">
        <f>VLOOKUP($A23,'Nagradna igra-posiljke 2018'!$A$3:$CF$200,50,FALSE)</f>
        <v>17663</v>
      </c>
      <c r="AZ23" s="14">
        <f>VLOOKUP($A23,'Nagradna igra-posiljke 2018'!$A$3:$CF$200,51,FALSE)</f>
        <v>21870</v>
      </c>
      <c r="BA23" s="14">
        <f>VLOOKUP($A23,'Nagradna igra-posiljke 2018'!$A$3:$CF$200,52,FALSE)</f>
        <v>13513</v>
      </c>
      <c r="BB23" s="14">
        <f>VLOOKUP($A23,'Nagradna igra-posiljke 2018'!$A$3:$CF$200,53,FALSE)</f>
        <v>2880</v>
      </c>
      <c r="BC23" s="14">
        <f>VLOOKUP($A23,'Nagradna igra-posiljke 2018'!$A$3:$CF$200,54,FALSE)</f>
        <v>8294</v>
      </c>
      <c r="BD23" s="14">
        <f>VLOOKUP($A23,'Nagradna igra-posiljke 2018'!$A$3:$CF$200,55,FALSE)</f>
        <v>0</v>
      </c>
      <c r="BE23" s="14">
        <f>VLOOKUP($A23,'Nagradna igra-posiljke 2018'!$A$3:$CF$200,56,FALSE)</f>
        <v>0</v>
      </c>
      <c r="BF23" s="14">
        <f>VLOOKUP($A23,'Nagradna igra-posiljke 2018'!$A$3:$CF$200,57,FALSE)</f>
        <v>0</v>
      </c>
      <c r="BG23" s="14">
        <f>VLOOKUP($A23,'Nagradna igra-posiljke 2018'!$A$3:$CF$200,58,FALSE)</f>
        <v>0</v>
      </c>
      <c r="BH23" s="14">
        <f>VLOOKUP($A23,'Nagradna igra-posiljke 2018'!$A$3:$CF$200,59,FALSE)</f>
        <v>0</v>
      </c>
      <c r="BI23" s="14">
        <f>VLOOKUP($A23,'Nagradna igra-posiljke 2018'!$A$3:$CF$200,60,FALSE)</f>
        <v>0</v>
      </c>
      <c r="BJ23" s="14">
        <f>VLOOKUP($A23,'Nagradna igra-posiljke 2018'!$A$3:$CF$200,61,FALSE)</f>
        <v>0</v>
      </c>
      <c r="BK23" s="14">
        <f>VLOOKUP($A23,'Nagradna igra-posiljke 2018'!$A$3:$CF$200,62,FALSE)</f>
        <v>0</v>
      </c>
      <c r="BL23" s="14">
        <f>VLOOKUP($A23,'Nagradna igra-posiljke 2018'!$A$3:$CF$200,63,FALSE)</f>
        <v>0</v>
      </c>
      <c r="BM23" s="14">
        <f>VLOOKUP($A23,'Nagradna igra-posiljke 2018'!$A$3:$CF$200,64,FALSE)</f>
        <v>0</v>
      </c>
      <c r="BN23" s="14">
        <f>VLOOKUP($A23,'Nagradna igra-posiljke 2018'!$A$3:$CF$200,65,FALSE)</f>
        <v>0</v>
      </c>
      <c r="BO23" s="14">
        <f>VLOOKUP($A23,'Nagradna igra-posiljke 2018'!$A$3:$CF$200,66,FALSE)</f>
        <v>0</v>
      </c>
      <c r="BP23" s="14">
        <f>VLOOKUP($A23,'Nagradna igra-posiljke 2018'!$A$3:$CF$200,67,FALSE)</f>
        <v>0</v>
      </c>
      <c r="BQ23" s="14">
        <f>VLOOKUP($A23,'Nagradna igra-posiljke 2018'!$A$3:$CF$200,68,FALSE)</f>
        <v>0</v>
      </c>
      <c r="BR23" s="14">
        <f>VLOOKUP($A23,'Nagradna igra-posiljke 2018'!$A$3:$CF$200,69,FALSE)</f>
        <v>0</v>
      </c>
      <c r="BS23" s="14">
        <f>VLOOKUP($A23,'Nagradna igra-posiljke 2018'!$A$3:$CF$200,70,FALSE)</f>
        <v>0</v>
      </c>
      <c r="BT23" s="14">
        <f>VLOOKUP($A23,'Nagradna igra-posiljke 2018'!$A$3:$CF$200,71,FALSE)</f>
        <v>0</v>
      </c>
      <c r="BU23" s="14">
        <f>VLOOKUP($A23,'Nagradna igra-posiljke 2018'!$A$3:$CF$200,72,FALSE)</f>
        <v>0</v>
      </c>
      <c r="BV23" s="14">
        <f>VLOOKUP($A23,'Nagradna igra-posiljke 2018'!$A$3:$CF$200,73,FALSE)</f>
        <v>0</v>
      </c>
      <c r="BW23" s="14">
        <f>VLOOKUP($A23,'Nagradna igra-posiljke 2018'!$A$3:$CF$200,74,FALSE)</f>
        <v>0</v>
      </c>
      <c r="BX23" s="14">
        <f>VLOOKUP($A23,'Nagradna igra-posiljke 2018'!$A$3:$CF$200,75,FALSE)</f>
        <v>0</v>
      </c>
      <c r="BY23" s="14">
        <f>VLOOKUP($A23,'Nagradna igra-posiljke 2018'!$A$3:$CF$200,76,FALSE)</f>
        <v>0</v>
      </c>
      <c r="BZ23" s="14">
        <f>VLOOKUP($A23,'Nagradna igra-posiljke 2018'!$A$3:$CF$200,77,FALSE)</f>
        <v>0</v>
      </c>
      <c r="CA23" s="14">
        <f>VLOOKUP($A23,'Nagradna igra-posiljke 2018'!$A$3:$CF$200,78,FALSE)</f>
        <v>0</v>
      </c>
      <c r="CB23" s="14">
        <f>VLOOKUP($A23,'Nagradna igra-posiljke 2018'!$A$3:$CF$200,79,FALSE)</f>
        <v>0</v>
      </c>
      <c r="CC23" s="14">
        <f>VLOOKUP($A23,'Nagradna igra-posiljke 2018'!$A$3:$CF$200,80,FALSE)</f>
        <v>0</v>
      </c>
      <c r="CD23" s="14">
        <f>VLOOKUP($A23,'Nagradna igra-posiljke 2018'!$A$3:$CF$200,81,FALSE)</f>
        <v>0</v>
      </c>
      <c r="CE23" s="14">
        <f>VLOOKUP($A23,'Nagradna igra-posiljke 2018'!$A$3:$CF$200,82,FALSE)</f>
        <v>0</v>
      </c>
      <c r="CF23" s="14">
        <f>VLOOKUP($A23,'Nagradna igra-posiljke 2018'!$A$3:$CF$200,83,FALSE)</f>
        <v>0</v>
      </c>
      <c r="CG23" s="14">
        <f>VLOOKUP($A23,'Nagradna igra-posiljke 2018'!$A$3:$CF$200,84,FALSE)</f>
        <v>0</v>
      </c>
    </row>
    <row r="24" spans="1:85" s="1" customFormat="1" ht="13.5" customHeight="1">
      <c r="A24" s="15">
        <v>71269</v>
      </c>
      <c r="B24" s="98" t="s">
        <v>183</v>
      </c>
      <c r="C24" s="14" t="s">
        <v>207</v>
      </c>
      <c r="D24" s="42">
        <v>112414</v>
      </c>
      <c r="E24" s="42">
        <v>40024</v>
      </c>
      <c r="F24" s="46">
        <f>E24/E$1</f>
        <v>0.86825606872464589</v>
      </c>
      <c r="G24" s="47">
        <f>D24*F24</f>
        <v>97604.137709612347</v>
      </c>
      <c r="H24" s="46">
        <f>+J24/D24</f>
        <v>8.1530770188766528</v>
      </c>
      <c r="I24" s="49">
        <f>+H24/F24</f>
        <v>9.3901756780720831</v>
      </c>
      <c r="J24" s="44">
        <f>10*K24</f>
        <v>916520</v>
      </c>
      <c r="K24" s="44">
        <f>+SUM(L24:CG24)</f>
        <v>91652</v>
      </c>
      <c r="L24" s="31">
        <f>VLOOKUP(A24,'Nagradna igra-posiljke 2018'!$A$3:$W$200,11,FALSE)</f>
        <v>1</v>
      </c>
      <c r="M24" s="31">
        <f>VLOOKUP(A24,'Nagradna igra-posiljke 2018'!$A$3:$W$200,12,FALSE)</f>
        <v>9</v>
      </c>
      <c r="N24" s="31">
        <f>VLOOKUP(A24,'Nagradna igra-posiljke 2018'!$A$3:$W$200,13,FALSE)</f>
        <v>2</v>
      </c>
      <c r="O24" s="31">
        <f>VLOOKUP(A24,'Nagradna igra-posiljke 2018'!$A$3:$W$200,14,FALSE)</f>
        <v>29</v>
      </c>
      <c r="P24" s="31">
        <f>VLOOKUP(A24,'Nagradna igra-posiljke 2018'!$A$3:$W$200,15,FALSE)</f>
        <v>28</v>
      </c>
      <c r="Q24" s="31">
        <f>VLOOKUP(A24,'Nagradna igra-posiljke 2018'!$A$3:$W$200,16,FALSE)</f>
        <v>54</v>
      </c>
      <c r="R24" s="31">
        <f>VLOOKUP(A24,'Nagradna igra-posiljke 2018'!$A$3:$W$200,17,FALSE)</f>
        <v>116</v>
      </c>
      <c r="S24" s="31">
        <f>VLOOKUP(A24,'Nagradna igra-posiljke 2018'!$A$3:$W$200,18,FALSE)</f>
        <v>139</v>
      </c>
      <c r="T24" s="31">
        <f>VLOOKUP(A24,'Nagradna igra-posiljke 2018'!$A$3:$W$200,19,FALSE)</f>
        <v>59</v>
      </c>
      <c r="U24" s="31">
        <f>VLOOKUP(A24,'Nagradna igra-posiljke 2018'!$A$3:$W$200,20,FALSE)</f>
        <v>603</v>
      </c>
      <c r="V24" s="31">
        <f>VLOOKUP(A24,'Nagradna igra-posiljke 2018'!$A$3:$W$200,21,FALSE)</f>
        <v>539</v>
      </c>
      <c r="W24" s="31">
        <f>VLOOKUP(A24,'Nagradna igra-posiljke 2018'!$A$3:$W$200,22,FALSE)</f>
        <v>809</v>
      </c>
      <c r="X24" s="31">
        <f>VLOOKUP(A24,'Nagradna igra-posiljke 2018'!$A$3:$W$200,23,FALSE)</f>
        <v>503</v>
      </c>
      <c r="Y24" s="31">
        <f>VLOOKUP(A24,'Nagradna igra-posiljke 2018'!$A$3:$CF$200,24,FALSE)</f>
        <v>2094</v>
      </c>
      <c r="Z24" s="31">
        <f>VLOOKUP(A24,'Nagradna igra-posiljke 2018'!$A$3:$CF$200,25,FALSE)</f>
        <v>1301</v>
      </c>
      <c r="AA24" s="31">
        <f>VLOOKUP(A24,'Nagradna igra-posiljke 2018'!$A$3:$CF$200,26,FALSE)</f>
        <v>1942</v>
      </c>
      <c r="AB24" s="31">
        <f>VLOOKUP(A24,'Nagradna igra-posiljke 2018'!$A$3:$CF$200,27,FALSE)</f>
        <v>1836</v>
      </c>
      <c r="AC24" s="31">
        <f>VLOOKUP(A24,'Nagradna igra-posiljke 2018'!$A$3:$CF$200,28,FALSE)</f>
        <v>2363</v>
      </c>
      <c r="AD24" s="31">
        <f>VLOOKUP(A24,'Nagradna igra-posiljke 2018'!$A$3:$CF$200,29,FALSE)</f>
        <v>861</v>
      </c>
      <c r="AE24" s="31">
        <f>VLOOKUP(A24,'Nagradna igra-posiljke 2018'!$A$3:$CF$200,30,FALSE)</f>
        <v>3736</v>
      </c>
      <c r="AF24" s="31">
        <f>VLOOKUP(A24,'Nagradna igra-posiljke 2018'!$A$3:$CF$200,31,FALSE)</f>
        <v>4025</v>
      </c>
      <c r="AG24" s="31">
        <f>VLOOKUP($A24,'Nagradna igra-posiljke 2018'!$A$3:$CF$200,32,FALSE)</f>
        <v>3669</v>
      </c>
      <c r="AH24" s="14">
        <f>VLOOKUP($A24,'Nagradna igra-posiljke 2018'!$A$3:$CF$200,33,FALSE)</f>
        <v>3706</v>
      </c>
      <c r="AI24" s="14">
        <f>VLOOKUP($A24,'Nagradna igra-posiljke 2018'!$A$3:$CF$200,34,FALSE)</f>
        <v>2217</v>
      </c>
      <c r="AJ24" s="14">
        <f>VLOOKUP($A24,'Nagradna igra-posiljke 2018'!$A$3:$CF$200,35,FALSE)</f>
        <v>498</v>
      </c>
      <c r="AK24" s="14">
        <f>VLOOKUP($A24,'Nagradna igra-posiljke 2018'!$A$3:$CF$200,36,FALSE)</f>
        <v>2380</v>
      </c>
      <c r="AL24" s="14">
        <f>VLOOKUP($A24,'Nagradna igra-posiljke 2018'!$A$3:$CF$200,37,FALSE)</f>
        <v>2578</v>
      </c>
      <c r="AM24" s="45">
        <f>VLOOKUP($A24,'Nagradna igra-posiljke 2018'!$A$3:$CF$200,38,FALSE)</f>
        <v>3408</v>
      </c>
      <c r="AN24" s="45">
        <f>VLOOKUP($A24,'Nagradna igra-posiljke 2018'!$A$3:$CF$200,39,FALSE)</f>
        <v>3559</v>
      </c>
      <c r="AO24" s="14">
        <f>VLOOKUP($A24,'Nagradna igra-posiljke 2018'!$A$3:$CF$200,40,FALSE)</f>
        <v>3674</v>
      </c>
      <c r="AP24" s="14">
        <f>VLOOKUP($A24,'Nagradna igra-posiljke 2018'!$A$3:$CF$200,41,FALSE)</f>
        <v>478</v>
      </c>
      <c r="AQ24" s="14">
        <f>VLOOKUP($A24,'Nagradna igra-posiljke 2018'!$A$3:$CF$200,42,FALSE)</f>
        <v>3213</v>
      </c>
      <c r="AR24" s="14">
        <f>VLOOKUP($A24,'Nagradna igra-posiljke 2018'!$A$3:$CF$200,43,FALSE)</f>
        <v>3935</v>
      </c>
      <c r="AS24" s="14">
        <f>VLOOKUP($A24,'Nagradna igra-posiljke 2018'!$A$3:$CF$200,44,FALSE)</f>
        <v>3969</v>
      </c>
      <c r="AT24" s="14">
        <f>VLOOKUP($A24,'Nagradna igra-posiljke 2018'!$A$3:$CF$200,45,FALSE)</f>
        <v>5500</v>
      </c>
      <c r="AU24" s="14">
        <f>VLOOKUP($A24,'Nagradna igra-posiljke 2018'!$A$3:$CF$200,46,FALSE)</f>
        <v>4444</v>
      </c>
      <c r="AV24" s="14">
        <f>VLOOKUP($A24,'Nagradna igra-posiljke 2018'!$A$3:$CF$200,47,FALSE)</f>
        <v>548</v>
      </c>
      <c r="AW24" s="14">
        <f>VLOOKUP($A24,'Nagradna igra-posiljke 2018'!$A$3:$CF$200,48,FALSE)</f>
        <v>3121</v>
      </c>
      <c r="AX24" s="14">
        <f>VLOOKUP($A24,'Nagradna igra-posiljke 2018'!$A$3:$CF$200,49,FALSE)</f>
        <v>3850</v>
      </c>
      <c r="AY24" s="14">
        <f>VLOOKUP($A24,'Nagradna igra-posiljke 2018'!$A$3:$CF$200,50,FALSE)</f>
        <v>4708</v>
      </c>
      <c r="AZ24" s="14">
        <f>VLOOKUP($A24,'Nagradna igra-posiljke 2018'!$A$3:$CF$200,51,FALSE)</f>
        <v>5569</v>
      </c>
      <c r="BA24" s="14">
        <f>VLOOKUP($A24,'Nagradna igra-posiljke 2018'!$A$3:$CF$200,52,FALSE)</f>
        <v>3468</v>
      </c>
      <c r="BB24" s="14">
        <f>VLOOKUP($A24,'Nagradna igra-posiljke 2018'!$A$3:$CF$200,53,FALSE)</f>
        <v>432</v>
      </c>
      <c r="BC24" s="14">
        <f>VLOOKUP($A24,'Nagradna igra-posiljke 2018'!$A$3:$CF$200,54,FALSE)</f>
        <v>1679</v>
      </c>
      <c r="BD24" s="14">
        <f>VLOOKUP($A24,'Nagradna igra-posiljke 2018'!$A$3:$CF$200,55,FALSE)</f>
        <v>0</v>
      </c>
      <c r="BE24" s="14">
        <f>VLOOKUP($A24,'Nagradna igra-posiljke 2018'!$A$3:$CF$200,56,FALSE)</f>
        <v>0</v>
      </c>
      <c r="BF24" s="14">
        <f>VLOOKUP($A24,'Nagradna igra-posiljke 2018'!$A$3:$CF$200,57,FALSE)</f>
        <v>0</v>
      </c>
      <c r="BG24" s="14">
        <f>VLOOKUP($A24,'Nagradna igra-posiljke 2018'!$A$3:$CF$200,58,FALSE)</f>
        <v>0</v>
      </c>
      <c r="BH24" s="14">
        <f>VLOOKUP($A24,'Nagradna igra-posiljke 2018'!$A$3:$CF$200,59,FALSE)</f>
        <v>0</v>
      </c>
      <c r="BI24" s="14">
        <f>VLOOKUP($A24,'Nagradna igra-posiljke 2018'!$A$3:$CF$200,60,FALSE)</f>
        <v>0</v>
      </c>
      <c r="BJ24" s="14">
        <f>VLOOKUP($A24,'Nagradna igra-posiljke 2018'!$A$3:$CF$200,61,FALSE)</f>
        <v>0</v>
      </c>
      <c r="BK24" s="14">
        <f>VLOOKUP($A24,'Nagradna igra-posiljke 2018'!$A$3:$CF$200,62,FALSE)</f>
        <v>0</v>
      </c>
      <c r="BL24" s="14">
        <f>VLOOKUP($A24,'Nagradna igra-posiljke 2018'!$A$3:$CF$200,63,FALSE)</f>
        <v>0</v>
      </c>
      <c r="BM24" s="14">
        <f>VLOOKUP($A24,'Nagradna igra-posiljke 2018'!$A$3:$CF$200,64,FALSE)</f>
        <v>0</v>
      </c>
      <c r="BN24" s="14">
        <f>VLOOKUP($A24,'Nagradna igra-posiljke 2018'!$A$3:$CF$200,65,FALSE)</f>
        <v>0</v>
      </c>
      <c r="BO24" s="14">
        <f>VLOOKUP($A24,'Nagradna igra-posiljke 2018'!$A$3:$CF$200,66,FALSE)</f>
        <v>0</v>
      </c>
      <c r="BP24" s="14">
        <f>VLOOKUP($A24,'Nagradna igra-posiljke 2018'!$A$3:$CF$200,67,FALSE)</f>
        <v>0</v>
      </c>
      <c r="BQ24" s="14">
        <f>VLOOKUP($A24,'Nagradna igra-posiljke 2018'!$A$3:$CF$200,68,FALSE)</f>
        <v>0</v>
      </c>
      <c r="BR24" s="14">
        <f>VLOOKUP($A24,'Nagradna igra-posiljke 2018'!$A$3:$CF$200,69,FALSE)</f>
        <v>0</v>
      </c>
      <c r="BS24" s="14">
        <f>VLOOKUP($A24,'Nagradna igra-posiljke 2018'!$A$3:$CF$200,70,FALSE)</f>
        <v>0</v>
      </c>
      <c r="BT24" s="14">
        <f>VLOOKUP($A24,'Nagradna igra-posiljke 2018'!$A$3:$CF$200,71,FALSE)</f>
        <v>0</v>
      </c>
      <c r="BU24" s="14">
        <f>VLOOKUP($A24,'Nagradna igra-posiljke 2018'!$A$3:$CF$200,72,FALSE)</f>
        <v>0</v>
      </c>
      <c r="BV24" s="14">
        <f>VLOOKUP($A24,'Nagradna igra-posiljke 2018'!$A$3:$CF$200,73,FALSE)</f>
        <v>0</v>
      </c>
      <c r="BW24" s="14">
        <f>VLOOKUP($A24,'Nagradna igra-posiljke 2018'!$A$3:$CF$200,74,FALSE)</f>
        <v>0</v>
      </c>
      <c r="BX24" s="14">
        <f>VLOOKUP($A24,'Nagradna igra-posiljke 2018'!$A$3:$CF$200,75,FALSE)</f>
        <v>0</v>
      </c>
      <c r="BY24" s="14">
        <f>VLOOKUP($A24,'Nagradna igra-posiljke 2018'!$A$3:$CF$200,76,FALSE)</f>
        <v>0</v>
      </c>
      <c r="BZ24" s="14">
        <f>VLOOKUP($A24,'Nagradna igra-posiljke 2018'!$A$3:$CF$200,77,FALSE)</f>
        <v>0</v>
      </c>
      <c r="CA24" s="14">
        <f>VLOOKUP($A24,'Nagradna igra-posiljke 2018'!$A$3:$CF$200,78,FALSE)</f>
        <v>0</v>
      </c>
      <c r="CB24" s="14">
        <f>VLOOKUP($A24,'Nagradna igra-posiljke 2018'!$A$3:$CF$200,79,FALSE)</f>
        <v>0</v>
      </c>
      <c r="CC24" s="14">
        <f>VLOOKUP($A24,'Nagradna igra-posiljke 2018'!$A$3:$CF$200,80,FALSE)</f>
        <v>0</v>
      </c>
      <c r="CD24" s="14">
        <f>VLOOKUP($A24,'Nagradna igra-posiljke 2018'!$A$3:$CF$200,81,FALSE)</f>
        <v>0</v>
      </c>
      <c r="CE24" s="14">
        <f>VLOOKUP($A24,'Nagradna igra-posiljke 2018'!$A$3:$CF$200,82,FALSE)</f>
        <v>0</v>
      </c>
      <c r="CF24" s="14">
        <f>VLOOKUP($A24,'Nagradna igra-posiljke 2018'!$A$3:$CF$200,83,FALSE)</f>
        <v>0</v>
      </c>
      <c r="CG24" s="14">
        <f>VLOOKUP($A24,'Nagradna igra-posiljke 2018'!$A$3:$CF$200,84,FALSE)</f>
        <v>0</v>
      </c>
    </row>
    <row r="25" spans="1:85" s="1" customFormat="1" ht="13.5" customHeight="1">
      <c r="A25" s="15">
        <v>70947</v>
      </c>
      <c r="B25" s="98" t="s">
        <v>144</v>
      </c>
      <c r="C25" s="14" t="s">
        <v>207</v>
      </c>
      <c r="D25" s="42">
        <v>60035</v>
      </c>
      <c r="E25" s="42">
        <v>40495</v>
      </c>
      <c r="F25" s="46">
        <f>E25/E$1</f>
        <v>0.87847365338308347</v>
      </c>
      <c r="G25" s="47">
        <f>D25*F25</f>
        <v>52739.165780853415</v>
      </c>
      <c r="H25" s="46">
        <f>+J25/D25</f>
        <v>8.199550262346964</v>
      </c>
      <c r="I25" s="49">
        <f>+H25/F25</f>
        <v>9.3338601912188661</v>
      </c>
      <c r="J25" s="44">
        <f>10*K25</f>
        <v>492260</v>
      </c>
      <c r="K25" s="44">
        <f>+SUM(L25:CG25)</f>
        <v>49226</v>
      </c>
      <c r="L25" s="31">
        <f>VLOOKUP(A25,'Nagradna igra-posiljke 2018'!$A$3:$W$200,11,FALSE)</f>
        <v>1</v>
      </c>
      <c r="M25" s="31">
        <f>VLOOKUP(A25,'Nagradna igra-posiljke 2018'!$A$3:$W$200,12,FALSE)</f>
        <v>6</v>
      </c>
      <c r="N25" s="31">
        <f>VLOOKUP(A25,'Nagradna igra-posiljke 2018'!$A$3:$W$200,13,FALSE)</f>
        <v>4</v>
      </c>
      <c r="O25" s="31">
        <f>VLOOKUP(A25,'Nagradna igra-posiljke 2018'!$A$3:$W$200,14,FALSE)</f>
        <v>33</v>
      </c>
      <c r="P25" s="31">
        <f>VLOOKUP(A25,'Nagradna igra-posiljke 2018'!$A$3:$W$200,15,FALSE)</f>
        <v>33</v>
      </c>
      <c r="Q25" s="31">
        <f>VLOOKUP(A25,'Nagradna igra-posiljke 2018'!$A$3:$W$200,16,FALSE)</f>
        <v>66</v>
      </c>
      <c r="R25" s="31">
        <f>VLOOKUP(A25,'Nagradna igra-posiljke 2018'!$A$3:$W$200,17,FALSE)</f>
        <v>60</v>
      </c>
      <c r="S25" s="31">
        <f>VLOOKUP(A25,'Nagradna igra-posiljke 2018'!$A$3:$W$200,18,FALSE)</f>
        <v>227</v>
      </c>
      <c r="T25" s="31">
        <f>VLOOKUP(A25,'Nagradna igra-posiljke 2018'!$A$3:$W$200,19,FALSE)</f>
        <v>102</v>
      </c>
      <c r="U25" s="31">
        <f>VLOOKUP(A25,'Nagradna igra-posiljke 2018'!$A$3:$W$200,20,FALSE)</f>
        <v>411</v>
      </c>
      <c r="V25" s="31">
        <f>VLOOKUP(A25,'Nagradna igra-posiljke 2018'!$A$3:$W$200,21,FALSE)</f>
        <v>448</v>
      </c>
      <c r="W25" s="31">
        <f>VLOOKUP(A25,'Nagradna igra-posiljke 2018'!$A$3:$W$200,22,FALSE)</f>
        <v>259</v>
      </c>
      <c r="X25" s="31">
        <f>VLOOKUP(A25,'Nagradna igra-posiljke 2018'!$A$3:$W$200,23,FALSE)</f>
        <v>472</v>
      </c>
      <c r="Y25" s="31">
        <f>VLOOKUP(A25,'Nagradna igra-posiljke 2018'!$A$3:$CF$200,24,FALSE)</f>
        <v>1133</v>
      </c>
      <c r="Z25" s="31">
        <f>VLOOKUP(A25,'Nagradna igra-posiljke 2018'!$A$3:$CF$200,25,FALSE)</f>
        <v>672</v>
      </c>
      <c r="AA25" s="31">
        <f>VLOOKUP(A25,'Nagradna igra-posiljke 2018'!$A$3:$CF$200,26,FALSE)</f>
        <v>934</v>
      </c>
      <c r="AB25" s="31">
        <f>VLOOKUP(A25,'Nagradna igra-posiljke 2018'!$A$3:$CF$200,27,FALSE)</f>
        <v>953</v>
      </c>
      <c r="AC25" s="31">
        <f>VLOOKUP(A25,'Nagradna igra-posiljke 2018'!$A$3:$CF$200,28,FALSE)</f>
        <v>871</v>
      </c>
      <c r="AD25" s="31">
        <f>VLOOKUP(A25,'Nagradna igra-posiljke 2018'!$A$3:$CF$200,29,FALSE)</f>
        <v>695</v>
      </c>
      <c r="AE25" s="31">
        <f>VLOOKUP(A25,'Nagradna igra-posiljke 2018'!$A$3:$CF$200,30,FALSE)</f>
        <v>1828</v>
      </c>
      <c r="AF25" s="31">
        <f>VLOOKUP(A25,'Nagradna igra-posiljke 2018'!$A$3:$CF$200,31,FALSE)</f>
        <v>1853</v>
      </c>
      <c r="AG25" s="31">
        <f>VLOOKUP($A25,'Nagradna igra-posiljke 2018'!$A$3:$CF$200,32,FALSE)</f>
        <v>2186</v>
      </c>
      <c r="AH25" s="14">
        <f>VLOOKUP($A25,'Nagradna igra-posiljke 2018'!$A$3:$CF$200,33,FALSE)</f>
        <v>3974</v>
      </c>
      <c r="AI25" s="14">
        <f>VLOOKUP($A25,'Nagradna igra-posiljke 2018'!$A$3:$CF$200,34,FALSE)</f>
        <v>1325</v>
      </c>
      <c r="AJ25" s="14">
        <f>VLOOKUP($A25,'Nagradna igra-posiljke 2018'!$A$3:$CF$200,35,FALSE)</f>
        <v>215</v>
      </c>
      <c r="AK25" s="14">
        <f>VLOOKUP($A25,'Nagradna igra-posiljke 2018'!$A$3:$CF$200,36,FALSE)</f>
        <v>1666</v>
      </c>
      <c r="AL25" s="14">
        <f>VLOOKUP($A25,'Nagradna igra-posiljke 2018'!$A$3:$CF$200,37,FALSE)</f>
        <v>1273</v>
      </c>
      <c r="AM25" s="45">
        <f>VLOOKUP($A25,'Nagradna igra-posiljke 2018'!$A$3:$CF$200,38,FALSE)</f>
        <v>1514</v>
      </c>
      <c r="AN25" s="45">
        <f>VLOOKUP($A25,'Nagradna igra-posiljke 2018'!$A$3:$CF$200,39,FALSE)</f>
        <v>1509</v>
      </c>
      <c r="AO25" s="14">
        <f>VLOOKUP($A25,'Nagradna igra-posiljke 2018'!$A$3:$CF$200,40,FALSE)</f>
        <v>1857</v>
      </c>
      <c r="AP25" s="14">
        <f>VLOOKUP($A25,'Nagradna igra-posiljke 2018'!$A$3:$CF$200,41,FALSE)</f>
        <v>310</v>
      </c>
      <c r="AQ25" s="14">
        <f>VLOOKUP($A25,'Nagradna igra-posiljke 2018'!$A$3:$CF$200,42,FALSE)</f>
        <v>1596</v>
      </c>
      <c r="AR25" s="14">
        <f>VLOOKUP($A25,'Nagradna igra-posiljke 2018'!$A$3:$CF$200,43,FALSE)</f>
        <v>1801</v>
      </c>
      <c r="AS25" s="14">
        <f>VLOOKUP($A25,'Nagradna igra-posiljke 2018'!$A$3:$CF$200,44,FALSE)</f>
        <v>2292</v>
      </c>
      <c r="AT25" s="14">
        <f>VLOOKUP($A25,'Nagradna igra-posiljke 2018'!$A$3:$CF$200,45,FALSE)</f>
        <v>2982</v>
      </c>
      <c r="AU25" s="14">
        <f>VLOOKUP($A25,'Nagradna igra-posiljke 2018'!$A$3:$CF$200,46,FALSE)</f>
        <v>2109</v>
      </c>
      <c r="AV25" s="14">
        <f>VLOOKUP($A25,'Nagradna igra-posiljke 2018'!$A$3:$CF$200,47,FALSE)</f>
        <v>299</v>
      </c>
      <c r="AW25" s="14">
        <f>VLOOKUP($A25,'Nagradna igra-posiljke 2018'!$A$3:$CF$200,48,FALSE)</f>
        <v>1306</v>
      </c>
      <c r="AX25" s="14">
        <f>VLOOKUP($A25,'Nagradna igra-posiljke 2018'!$A$3:$CF$200,49,FALSE)</f>
        <v>1786</v>
      </c>
      <c r="AY25" s="14">
        <f>VLOOKUP($A25,'Nagradna igra-posiljke 2018'!$A$3:$CF$200,50,FALSE)</f>
        <v>2231</v>
      </c>
      <c r="AZ25" s="14">
        <f>VLOOKUP($A25,'Nagradna igra-posiljke 2018'!$A$3:$CF$200,51,FALSE)</f>
        <v>2529</v>
      </c>
      <c r="BA25" s="14">
        <f>VLOOKUP($A25,'Nagradna igra-posiljke 2018'!$A$3:$CF$200,52,FALSE)</f>
        <v>2085</v>
      </c>
      <c r="BB25" s="14">
        <f>VLOOKUP($A25,'Nagradna igra-posiljke 2018'!$A$3:$CF$200,53,FALSE)</f>
        <v>263</v>
      </c>
      <c r="BC25" s="14">
        <f>VLOOKUP($A25,'Nagradna igra-posiljke 2018'!$A$3:$CF$200,54,FALSE)</f>
        <v>1057</v>
      </c>
      <c r="BD25" s="14">
        <f>VLOOKUP($A25,'Nagradna igra-posiljke 2018'!$A$3:$CF$200,55,FALSE)</f>
        <v>0</v>
      </c>
      <c r="BE25" s="14">
        <f>VLOOKUP($A25,'Nagradna igra-posiljke 2018'!$A$3:$CF$200,56,FALSE)</f>
        <v>0</v>
      </c>
      <c r="BF25" s="14">
        <f>VLOOKUP($A25,'Nagradna igra-posiljke 2018'!$A$3:$CF$200,57,FALSE)</f>
        <v>0</v>
      </c>
      <c r="BG25" s="14">
        <f>VLOOKUP($A25,'Nagradna igra-posiljke 2018'!$A$3:$CF$200,58,FALSE)</f>
        <v>0</v>
      </c>
      <c r="BH25" s="14">
        <f>VLOOKUP($A25,'Nagradna igra-posiljke 2018'!$A$3:$CF$200,59,FALSE)</f>
        <v>0</v>
      </c>
      <c r="BI25" s="14">
        <f>VLOOKUP($A25,'Nagradna igra-posiljke 2018'!$A$3:$CF$200,60,FALSE)</f>
        <v>0</v>
      </c>
      <c r="BJ25" s="14">
        <f>VLOOKUP($A25,'Nagradna igra-posiljke 2018'!$A$3:$CF$200,61,FALSE)</f>
        <v>0</v>
      </c>
      <c r="BK25" s="14">
        <f>VLOOKUP($A25,'Nagradna igra-posiljke 2018'!$A$3:$CF$200,62,FALSE)</f>
        <v>0</v>
      </c>
      <c r="BL25" s="14">
        <f>VLOOKUP($A25,'Nagradna igra-posiljke 2018'!$A$3:$CF$200,63,FALSE)</f>
        <v>0</v>
      </c>
      <c r="BM25" s="14">
        <f>VLOOKUP($A25,'Nagradna igra-posiljke 2018'!$A$3:$CF$200,64,FALSE)</f>
        <v>0</v>
      </c>
      <c r="BN25" s="14">
        <f>VLOOKUP($A25,'Nagradna igra-posiljke 2018'!$A$3:$CF$200,65,FALSE)</f>
        <v>0</v>
      </c>
      <c r="BO25" s="14">
        <f>VLOOKUP($A25,'Nagradna igra-posiljke 2018'!$A$3:$CF$200,66,FALSE)</f>
        <v>0</v>
      </c>
      <c r="BP25" s="14">
        <f>VLOOKUP($A25,'Nagradna igra-posiljke 2018'!$A$3:$CF$200,67,FALSE)</f>
        <v>0</v>
      </c>
      <c r="BQ25" s="14">
        <f>VLOOKUP($A25,'Nagradna igra-posiljke 2018'!$A$3:$CF$200,68,FALSE)</f>
        <v>0</v>
      </c>
      <c r="BR25" s="14">
        <f>VLOOKUP($A25,'Nagradna igra-posiljke 2018'!$A$3:$CF$200,69,FALSE)</f>
        <v>0</v>
      </c>
      <c r="BS25" s="14">
        <f>VLOOKUP($A25,'Nagradna igra-posiljke 2018'!$A$3:$CF$200,70,FALSE)</f>
        <v>0</v>
      </c>
      <c r="BT25" s="14">
        <f>VLOOKUP($A25,'Nagradna igra-posiljke 2018'!$A$3:$CF$200,71,FALSE)</f>
        <v>0</v>
      </c>
      <c r="BU25" s="14">
        <f>VLOOKUP($A25,'Nagradna igra-posiljke 2018'!$A$3:$CF$200,72,FALSE)</f>
        <v>0</v>
      </c>
      <c r="BV25" s="14">
        <f>VLOOKUP($A25,'Nagradna igra-posiljke 2018'!$A$3:$CF$200,73,FALSE)</f>
        <v>0</v>
      </c>
      <c r="BW25" s="14">
        <f>VLOOKUP($A25,'Nagradna igra-posiljke 2018'!$A$3:$CF$200,74,FALSE)</f>
        <v>0</v>
      </c>
      <c r="BX25" s="14">
        <f>VLOOKUP($A25,'Nagradna igra-posiljke 2018'!$A$3:$CF$200,75,FALSE)</f>
        <v>0</v>
      </c>
      <c r="BY25" s="14">
        <f>VLOOKUP($A25,'Nagradna igra-posiljke 2018'!$A$3:$CF$200,76,FALSE)</f>
        <v>0</v>
      </c>
      <c r="BZ25" s="14">
        <f>VLOOKUP($A25,'Nagradna igra-posiljke 2018'!$A$3:$CF$200,77,FALSE)</f>
        <v>0</v>
      </c>
      <c r="CA25" s="14">
        <f>VLOOKUP($A25,'Nagradna igra-posiljke 2018'!$A$3:$CF$200,78,FALSE)</f>
        <v>0</v>
      </c>
      <c r="CB25" s="14">
        <f>VLOOKUP($A25,'Nagradna igra-posiljke 2018'!$A$3:$CF$200,79,FALSE)</f>
        <v>0</v>
      </c>
      <c r="CC25" s="14">
        <f>VLOOKUP($A25,'Nagradna igra-posiljke 2018'!$A$3:$CF$200,80,FALSE)</f>
        <v>0</v>
      </c>
      <c r="CD25" s="14">
        <f>VLOOKUP($A25,'Nagradna igra-posiljke 2018'!$A$3:$CF$200,81,FALSE)</f>
        <v>0</v>
      </c>
      <c r="CE25" s="14">
        <f>VLOOKUP($A25,'Nagradna igra-posiljke 2018'!$A$3:$CF$200,82,FALSE)</f>
        <v>0</v>
      </c>
      <c r="CF25" s="14">
        <f>VLOOKUP($A25,'Nagradna igra-posiljke 2018'!$A$3:$CF$200,83,FALSE)</f>
        <v>0</v>
      </c>
      <c r="CG25" s="14">
        <f>VLOOKUP($A25,'Nagradna igra-posiljke 2018'!$A$3:$CF$200,84,FALSE)</f>
        <v>0</v>
      </c>
    </row>
    <row r="26" spans="1:85" s="1" customFormat="1" ht="13.5" customHeight="1">
      <c r="A26" s="15">
        <v>70556</v>
      </c>
      <c r="B26" s="98" t="s">
        <v>164</v>
      </c>
      <c r="C26" s="14" t="s">
        <v>207</v>
      </c>
      <c r="D26" s="42">
        <v>55987</v>
      </c>
      <c r="E26" s="42">
        <v>39662</v>
      </c>
      <c r="F26" s="46">
        <f>E26/E$1</f>
        <v>0.86040306310605896</v>
      </c>
      <c r="G26" s="47">
        <f>D26*F26</f>
        <v>48171.386294118922</v>
      </c>
      <c r="H26" s="46">
        <f>+J26/D26</f>
        <v>7.9972136388804547</v>
      </c>
      <c r="I26" s="49">
        <f>+H26/F26</f>
        <v>9.2947293911419582</v>
      </c>
      <c r="J26" s="44">
        <f>10*K26</f>
        <v>447740</v>
      </c>
      <c r="K26" s="44">
        <f>+SUM(L26:CG26)</f>
        <v>44774</v>
      </c>
      <c r="L26" s="31">
        <f>VLOOKUP(A26,'Nagradna igra-posiljke 2018'!$A$3:$W$200,11,FALSE)</f>
        <v>0</v>
      </c>
      <c r="M26" s="31">
        <f>VLOOKUP(A26,'Nagradna igra-posiljke 2018'!$A$3:$W$200,12,FALSE)</f>
        <v>8</v>
      </c>
      <c r="N26" s="31">
        <f>VLOOKUP(A26,'Nagradna igra-posiljke 2018'!$A$3:$W$200,13,FALSE)</f>
        <v>7</v>
      </c>
      <c r="O26" s="31">
        <f>VLOOKUP(A26,'Nagradna igra-posiljke 2018'!$A$3:$W$200,14,FALSE)</f>
        <v>13</v>
      </c>
      <c r="P26" s="31">
        <f>VLOOKUP(A26,'Nagradna igra-posiljke 2018'!$A$3:$W$200,15,FALSE)</f>
        <v>36</v>
      </c>
      <c r="Q26" s="31">
        <f>VLOOKUP(A26,'Nagradna igra-posiljke 2018'!$A$3:$W$200,16,FALSE)</f>
        <v>30</v>
      </c>
      <c r="R26" s="31">
        <f>VLOOKUP(A26,'Nagradna igra-posiljke 2018'!$A$3:$W$200,17,FALSE)</f>
        <v>47</v>
      </c>
      <c r="S26" s="31">
        <f>VLOOKUP(A26,'Nagradna igra-posiljke 2018'!$A$3:$W$200,18,FALSE)</f>
        <v>152</v>
      </c>
      <c r="T26" s="31">
        <f>VLOOKUP(A26,'Nagradna igra-posiljke 2018'!$A$3:$W$200,19,FALSE)</f>
        <v>30</v>
      </c>
      <c r="U26" s="31">
        <f>VLOOKUP(A26,'Nagradna igra-posiljke 2018'!$A$3:$W$200,20,FALSE)</f>
        <v>442</v>
      </c>
      <c r="V26" s="31">
        <f>VLOOKUP(A26,'Nagradna igra-posiljke 2018'!$A$3:$W$200,21,FALSE)</f>
        <v>283</v>
      </c>
      <c r="W26" s="31">
        <f>VLOOKUP(A26,'Nagradna igra-posiljke 2018'!$A$3:$W$200,22,FALSE)</f>
        <v>68</v>
      </c>
      <c r="X26" s="31">
        <f>VLOOKUP(A26,'Nagradna igra-posiljke 2018'!$A$3:$W$200,23,FALSE)</f>
        <v>730</v>
      </c>
      <c r="Y26" s="31">
        <f>VLOOKUP(A26,'Nagradna igra-posiljke 2018'!$A$3:$CF$200,24,FALSE)</f>
        <v>810</v>
      </c>
      <c r="Z26" s="31">
        <f>VLOOKUP(A26,'Nagradna igra-posiljke 2018'!$A$3:$CF$200,25,FALSE)</f>
        <v>616</v>
      </c>
      <c r="AA26" s="31">
        <f>VLOOKUP(A26,'Nagradna igra-posiljke 2018'!$A$3:$CF$200,26,FALSE)</f>
        <v>844</v>
      </c>
      <c r="AB26" s="31">
        <f>VLOOKUP(A26,'Nagradna igra-posiljke 2018'!$A$3:$CF$200,27,FALSE)</f>
        <v>959</v>
      </c>
      <c r="AC26" s="31">
        <f>VLOOKUP(A26,'Nagradna igra-posiljke 2018'!$A$3:$CF$200,28,FALSE)</f>
        <v>997</v>
      </c>
      <c r="AD26" s="31">
        <f>VLOOKUP(A26,'Nagradna igra-posiljke 2018'!$A$3:$CF$200,29,FALSE)</f>
        <v>472</v>
      </c>
      <c r="AE26" s="31">
        <f>VLOOKUP(A26,'Nagradna igra-posiljke 2018'!$A$3:$CF$200,30,FALSE)</f>
        <v>2471</v>
      </c>
      <c r="AF26" s="31">
        <f>VLOOKUP(A26,'Nagradna igra-posiljke 2018'!$A$3:$CF$200,31,FALSE)</f>
        <v>1618</v>
      </c>
      <c r="AG26" s="31">
        <f>VLOOKUP($A26,'Nagradna igra-posiljke 2018'!$A$3:$CF$200,32,FALSE)</f>
        <v>1556</v>
      </c>
      <c r="AH26" s="14">
        <f>VLOOKUP($A26,'Nagradna igra-posiljke 2018'!$A$3:$CF$200,33,FALSE)</f>
        <v>1384</v>
      </c>
      <c r="AI26" s="14">
        <f>VLOOKUP($A26,'Nagradna igra-posiljke 2018'!$A$3:$CF$200,34,FALSE)</f>
        <v>1362</v>
      </c>
      <c r="AJ26" s="14">
        <f>VLOOKUP($A26,'Nagradna igra-posiljke 2018'!$A$3:$CF$200,35,FALSE)</f>
        <v>306</v>
      </c>
      <c r="AK26" s="14">
        <f>VLOOKUP($A26,'Nagradna igra-posiljke 2018'!$A$3:$CF$200,36,FALSE)</f>
        <v>925</v>
      </c>
      <c r="AL26" s="14">
        <f>VLOOKUP($A26,'Nagradna igra-posiljke 2018'!$A$3:$CF$200,37,FALSE)</f>
        <v>1159</v>
      </c>
      <c r="AM26" s="45">
        <f>VLOOKUP($A26,'Nagradna igra-posiljke 2018'!$A$3:$CF$200,38,FALSE)</f>
        <v>1028</v>
      </c>
      <c r="AN26" s="45">
        <f>VLOOKUP($A26,'Nagradna igra-posiljke 2018'!$A$3:$CF$200,39,FALSE)</f>
        <v>1729</v>
      </c>
      <c r="AO26" s="14">
        <f>VLOOKUP($A26,'Nagradna igra-posiljke 2018'!$A$3:$CF$200,40,FALSE)</f>
        <v>1584</v>
      </c>
      <c r="AP26" s="14">
        <f>VLOOKUP($A26,'Nagradna igra-posiljke 2018'!$A$3:$CF$200,41,FALSE)</f>
        <v>175</v>
      </c>
      <c r="AQ26" s="14">
        <f>VLOOKUP($A26,'Nagradna igra-posiljke 2018'!$A$3:$CF$200,42,FALSE)</f>
        <v>2294</v>
      </c>
      <c r="AR26" s="14">
        <f>VLOOKUP($A26,'Nagradna igra-posiljke 2018'!$A$3:$CF$200,43,FALSE)</f>
        <v>1778</v>
      </c>
      <c r="AS26" s="14">
        <f>VLOOKUP($A26,'Nagradna igra-posiljke 2018'!$A$3:$CF$200,44,FALSE)</f>
        <v>2742</v>
      </c>
      <c r="AT26" s="14">
        <f>VLOOKUP($A26,'Nagradna igra-posiljke 2018'!$A$3:$CF$200,45,FALSE)</f>
        <v>2250</v>
      </c>
      <c r="AU26" s="14">
        <f>VLOOKUP($A26,'Nagradna igra-posiljke 2018'!$A$3:$CF$200,46,FALSE)</f>
        <v>2234</v>
      </c>
      <c r="AV26" s="14">
        <f>VLOOKUP($A26,'Nagradna igra-posiljke 2018'!$A$3:$CF$200,47,FALSE)</f>
        <v>532</v>
      </c>
      <c r="AW26" s="14">
        <f>VLOOKUP($A26,'Nagradna igra-posiljke 2018'!$A$3:$CF$200,48,FALSE)</f>
        <v>1878</v>
      </c>
      <c r="AX26" s="14">
        <f>VLOOKUP($A26,'Nagradna igra-posiljke 2018'!$A$3:$CF$200,49,FALSE)</f>
        <v>2227</v>
      </c>
      <c r="AY26" s="14">
        <f>VLOOKUP($A26,'Nagradna igra-posiljke 2018'!$A$3:$CF$200,50,FALSE)</f>
        <v>1523</v>
      </c>
      <c r="AZ26" s="14">
        <f>VLOOKUP($A26,'Nagradna igra-posiljke 2018'!$A$3:$CF$200,51,FALSE)</f>
        <v>2780</v>
      </c>
      <c r="BA26" s="14">
        <f>VLOOKUP($A26,'Nagradna igra-posiljke 2018'!$A$3:$CF$200,52,FALSE)</f>
        <v>1120</v>
      </c>
      <c r="BB26" s="14">
        <f>VLOOKUP($A26,'Nagradna igra-posiljke 2018'!$A$3:$CF$200,53,FALSE)</f>
        <v>363</v>
      </c>
      <c r="BC26" s="14">
        <f>VLOOKUP($A26,'Nagradna igra-posiljke 2018'!$A$3:$CF$200,54,FALSE)</f>
        <v>1212</v>
      </c>
      <c r="BD26" s="14">
        <f>VLOOKUP($A26,'Nagradna igra-posiljke 2018'!$A$3:$CF$200,55,FALSE)</f>
        <v>0</v>
      </c>
      <c r="BE26" s="14">
        <f>VLOOKUP($A26,'Nagradna igra-posiljke 2018'!$A$3:$CF$200,56,FALSE)</f>
        <v>0</v>
      </c>
      <c r="BF26" s="14">
        <f>VLOOKUP($A26,'Nagradna igra-posiljke 2018'!$A$3:$CF$200,57,FALSE)</f>
        <v>0</v>
      </c>
      <c r="BG26" s="14">
        <f>VLOOKUP($A26,'Nagradna igra-posiljke 2018'!$A$3:$CF$200,58,FALSE)</f>
        <v>0</v>
      </c>
      <c r="BH26" s="14">
        <f>VLOOKUP($A26,'Nagradna igra-posiljke 2018'!$A$3:$CF$200,59,FALSE)</f>
        <v>0</v>
      </c>
      <c r="BI26" s="14">
        <f>VLOOKUP($A26,'Nagradna igra-posiljke 2018'!$A$3:$CF$200,60,FALSE)</f>
        <v>0</v>
      </c>
      <c r="BJ26" s="14">
        <f>VLOOKUP($A26,'Nagradna igra-posiljke 2018'!$A$3:$CF$200,61,FALSE)</f>
        <v>0</v>
      </c>
      <c r="BK26" s="14">
        <f>VLOOKUP($A26,'Nagradna igra-posiljke 2018'!$A$3:$CF$200,62,FALSE)</f>
        <v>0</v>
      </c>
      <c r="BL26" s="14">
        <f>VLOOKUP($A26,'Nagradna igra-posiljke 2018'!$A$3:$CF$200,63,FALSE)</f>
        <v>0</v>
      </c>
      <c r="BM26" s="14">
        <f>VLOOKUP($A26,'Nagradna igra-posiljke 2018'!$A$3:$CF$200,64,FALSE)</f>
        <v>0</v>
      </c>
      <c r="BN26" s="14">
        <f>VLOOKUP($A26,'Nagradna igra-posiljke 2018'!$A$3:$CF$200,65,FALSE)</f>
        <v>0</v>
      </c>
      <c r="BO26" s="14">
        <f>VLOOKUP($A26,'Nagradna igra-posiljke 2018'!$A$3:$CF$200,66,FALSE)</f>
        <v>0</v>
      </c>
      <c r="BP26" s="14">
        <f>VLOOKUP($A26,'Nagradna igra-posiljke 2018'!$A$3:$CF$200,67,FALSE)</f>
        <v>0</v>
      </c>
      <c r="BQ26" s="14">
        <f>VLOOKUP($A26,'Nagradna igra-posiljke 2018'!$A$3:$CF$200,68,FALSE)</f>
        <v>0</v>
      </c>
      <c r="BR26" s="14">
        <f>VLOOKUP($A26,'Nagradna igra-posiljke 2018'!$A$3:$CF$200,69,FALSE)</f>
        <v>0</v>
      </c>
      <c r="BS26" s="14">
        <f>VLOOKUP($A26,'Nagradna igra-posiljke 2018'!$A$3:$CF$200,70,FALSE)</f>
        <v>0</v>
      </c>
      <c r="BT26" s="14">
        <f>VLOOKUP($A26,'Nagradna igra-posiljke 2018'!$A$3:$CF$200,71,FALSE)</f>
        <v>0</v>
      </c>
      <c r="BU26" s="14">
        <f>VLOOKUP($A26,'Nagradna igra-posiljke 2018'!$A$3:$CF$200,72,FALSE)</f>
        <v>0</v>
      </c>
      <c r="BV26" s="14">
        <f>VLOOKUP($A26,'Nagradna igra-posiljke 2018'!$A$3:$CF$200,73,FALSE)</f>
        <v>0</v>
      </c>
      <c r="BW26" s="14">
        <f>VLOOKUP($A26,'Nagradna igra-posiljke 2018'!$A$3:$CF$200,74,FALSE)</f>
        <v>0</v>
      </c>
      <c r="BX26" s="14">
        <f>VLOOKUP($A26,'Nagradna igra-posiljke 2018'!$A$3:$CF$200,75,FALSE)</f>
        <v>0</v>
      </c>
      <c r="BY26" s="14">
        <f>VLOOKUP($A26,'Nagradna igra-posiljke 2018'!$A$3:$CF$200,76,FALSE)</f>
        <v>0</v>
      </c>
      <c r="BZ26" s="14">
        <f>VLOOKUP($A26,'Nagradna igra-posiljke 2018'!$A$3:$CF$200,77,FALSE)</f>
        <v>0</v>
      </c>
      <c r="CA26" s="14">
        <f>VLOOKUP($A26,'Nagradna igra-posiljke 2018'!$A$3:$CF$200,78,FALSE)</f>
        <v>0</v>
      </c>
      <c r="CB26" s="14">
        <f>VLOOKUP($A26,'Nagradna igra-posiljke 2018'!$A$3:$CF$200,79,FALSE)</f>
        <v>0</v>
      </c>
      <c r="CC26" s="14">
        <f>VLOOKUP($A26,'Nagradna igra-posiljke 2018'!$A$3:$CF$200,80,FALSE)</f>
        <v>0</v>
      </c>
      <c r="CD26" s="14">
        <f>VLOOKUP($A26,'Nagradna igra-posiljke 2018'!$A$3:$CF$200,81,FALSE)</f>
        <v>0</v>
      </c>
      <c r="CE26" s="14">
        <f>VLOOKUP($A26,'Nagradna igra-posiljke 2018'!$A$3:$CF$200,82,FALSE)</f>
        <v>0</v>
      </c>
      <c r="CF26" s="14">
        <f>VLOOKUP($A26,'Nagradna igra-posiljke 2018'!$A$3:$CF$200,83,FALSE)</f>
        <v>0</v>
      </c>
      <c r="CG26" s="14">
        <f>VLOOKUP($A26,'Nagradna igra-posiljke 2018'!$A$3:$CF$200,84,FALSE)</f>
        <v>0</v>
      </c>
    </row>
    <row r="27" spans="1:85" s="1" customFormat="1" ht="13.5" customHeight="1">
      <c r="A27" s="15">
        <v>70173</v>
      </c>
      <c r="B27" s="98" t="s">
        <v>143</v>
      </c>
      <c r="C27" s="14" t="s">
        <v>207</v>
      </c>
      <c r="D27" s="42">
        <v>52390</v>
      </c>
      <c r="E27" s="42">
        <v>32236</v>
      </c>
      <c r="F27" s="46">
        <f>E27/E$1</f>
        <v>0.69930798099659419</v>
      </c>
      <c r="G27" s="47">
        <f>D27*F27</f>
        <v>36636.745124411573</v>
      </c>
      <c r="H27" s="46">
        <f>+J27/D27</f>
        <v>6.4019851116625306</v>
      </c>
      <c r="I27" s="49">
        <f>+H27/F27</f>
        <v>9.1547433829354645</v>
      </c>
      <c r="J27" s="44">
        <f>10*K27</f>
        <v>335400</v>
      </c>
      <c r="K27" s="44">
        <f>+SUM(L27:CG27)</f>
        <v>33540</v>
      </c>
      <c r="L27" s="31">
        <f>VLOOKUP(A27,'Nagradna igra-posiljke 2018'!$A$3:$W$200,11,FALSE)</f>
        <v>1</v>
      </c>
      <c r="M27" s="31">
        <f>VLOOKUP(A27,'Nagradna igra-posiljke 2018'!$A$3:$W$200,12,FALSE)</f>
        <v>6</v>
      </c>
      <c r="N27" s="31">
        <f>VLOOKUP(A27,'Nagradna igra-posiljke 2018'!$A$3:$W$200,13,FALSE)</f>
        <v>0</v>
      </c>
      <c r="O27" s="31">
        <f>VLOOKUP(A27,'Nagradna igra-posiljke 2018'!$A$3:$W$200,14,FALSE)</f>
        <v>16</v>
      </c>
      <c r="P27" s="31">
        <f>VLOOKUP(A27,'Nagradna igra-posiljke 2018'!$A$3:$W$200,15,FALSE)</f>
        <v>28</v>
      </c>
      <c r="Q27" s="31">
        <f>VLOOKUP(A27,'Nagradna igra-posiljke 2018'!$A$3:$W$200,16,FALSE)</f>
        <v>50</v>
      </c>
      <c r="R27" s="31">
        <f>VLOOKUP(A27,'Nagradna igra-posiljke 2018'!$A$3:$W$200,17,FALSE)</f>
        <v>37</v>
      </c>
      <c r="S27" s="31">
        <f>VLOOKUP(A27,'Nagradna igra-posiljke 2018'!$A$3:$W$200,18,FALSE)</f>
        <v>52</v>
      </c>
      <c r="T27" s="31">
        <f>VLOOKUP(A27,'Nagradna igra-posiljke 2018'!$A$3:$W$200,19,FALSE)</f>
        <v>48</v>
      </c>
      <c r="U27" s="31">
        <f>VLOOKUP(A27,'Nagradna igra-posiljke 2018'!$A$3:$W$200,20,FALSE)</f>
        <v>269</v>
      </c>
      <c r="V27" s="31">
        <f>VLOOKUP(A27,'Nagradna igra-posiljke 2018'!$A$3:$W$200,21,FALSE)</f>
        <v>213</v>
      </c>
      <c r="W27" s="31">
        <f>VLOOKUP(A27,'Nagradna igra-posiljke 2018'!$A$3:$W$200,22,FALSE)</f>
        <v>300</v>
      </c>
      <c r="X27" s="31">
        <f>VLOOKUP(A27,'Nagradna igra-posiljke 2018'!$A$3:$W$200,23,FALSE)</f>
        <v>232</v>
      </c>
      <c r="Y27" s="31">
        <f>VLOOKUP(A27,'Nagradna igra-posiljke 2018'!$A$3:$CF$200,24,FALSE)</f>
        <v>606</v>
      </c>
      <c r="Z27" s="31">
        <f>VLOOKUP(A27,'Nagradna igra-posiljke 2018'!$A$3:$CF$200,25,FALSE)</f>
        <v>635</v>
      </c>
      <c r="AA27" s="31">
        <f>VLOOKUP(A27,'Nagradna igra-posiljke 2018'!$A$3:$CF$200,26,FALSE)</f>
        <v>538</v>
      </c>
      <c r="AB27" s="31">
        <f>VLOOKUP(A27,'Nagradna igra-posiljke 2018'!$A$3:$CF$200,27,FALSE)</f>
        <v>613</v>
      </c>
      <c r="AC27" s="31">
        <f>VLOOKUP(A27,'Nagradna igra-posiljke 2018'!$A$3:$CF$200,28,FALSE)</f>
        <v>819</v>
      </c>
      <c r="AD27" s="31">
        <f>VLOOKUP(A27,'Nagradna igra-posiljke 2018'!$A$3:$CF$200,29,FALSE)</f>
        <v>355</v>
      </c>
      <c r="AE27" s="31">
        <f>VLOOKUP(A27,'Nagradna igra-posiljke 2018'!$A$3:$CF$200,30,FALSE)</f>
        <v>1456</v>
      </c>
      <c r="AF27" s="31">
        <f>VLOOKUP(A27,'Nagradna igra-posiljke 2018'!$A$3:$CF$200,31,FALSE)</f>
        <v>1303</v>
      </c>
      <c r="AG27" s="31">
        <f>VLOOKUP($A27,'Nagradna igra-posiljke 2018'!$A$3:$CF$200,32,FALSE)</f>
        <v>1664</v>
      </c>
      <c r="AH27" s="14">
        <f>VLOOKUP($A27,'Nagradna igra-posiljke 2018'!$A$3:$CF$200,33,FALSE)</f>
        <v>1303</v>
      </c>
      <c r="AI27" s="14">
        <f>VLOOKUP($A27,'Nagradna igra-posiljke 2018'!$A$3:$CF$200,34,FALSE)</f>
        <v>1146</v>
      </c>
      <c r="AJ27" s="14">
        <f>VLOOKUP($A27,'Nagradna igra-posiljke 2018'!$A$3:$CF$200,35,FALSE)</f>
        <v>141</v>
      </c>
      <c r="AK27" s="14">
        <f>VLOOKUP($A27,'Nagradna igra-posiljke 2018'!$A$3:$CF$200,36,FALSE)</f>
        <v>712</v>
      </c>
      <c r="AL27" s="14">
        <f>VLOOKUP($A27,'Nagradna igra-posiljke 2018'!$A$3:$CF$200,37,FALSE)</f>
        <v>1068</v>
      </c>
      <c r="AM27" s="45">
        <f>VLOOKUP($A27,'Nagradna igra-posiljke 2018'!$A$3:$CF$200,38,FALSE)</f>
        <v>1115</v>
      </c>
      <c r="AN27" s="45">
        <f>VLOOKUP($A27,'Nagradna igra-posiljke 2018'!$A$3:$CF$200,39,FALSE)</f>
        <v>1338</v>
      </c>
      <c r="AO27" s="14">
        <f>VLOOKUP($A27,'Nagradna igra-posiljke 2018'!$A$3:$CF$200,40,FALSE)</f>
        <v>1445</v>
      </c>
      <c r="AP27" s="14">
        <f>VLOOKUP($A27,'Nagradna igra-posiljke 2018'!$A$3:$CF$200,41,FALSE)</f>
        <v>273</v>
      </c>
      <c r="AQ27" s="14">
        <f>VLOOKUP($A27,'Nagradna igra-posiljke 2018'!$A$3:$CF$200,42,FALSE)</f>
        <v>986</v>
      </c>
      <c r="AR27" s="14">
        <f>VLOOKUP($A27,'Nagradna igra-posiljke 2018'!$A$3:$CF$200,43,FALSE)</f>
        <v>1147</v>
      </c>
      <c r="AS27" s="14">
        <f>VLOOKUP($A27,'Nagradna igra-posiljke 2018'!$A$3:$CF$200,44,FALSE)</f>
        <v>1482</v>
      </c>
      <c r="AT27" s="14">
        <f>VLOOKUP($A27,'Nagradna igra-posiljke 2018'!$A$3:$CF$200,45,FALSE)</f>
        <v>1919</v>
      </c>
      <c r="AU27" s="14">
        <f>VLOOKUP($A27,'Nagradna igra-posiljke 2018'!$A$3:$CF$200,46,FALSE)</f>
        <v>1753</v>
      </c>
      <c r="AV27" s="14">
        <f>VLOOKUP($A27,'Nagradna igra-posiljke 2018'!$A$3:$CF$200,47,FALSE)</f>
        <v>288</v>
      </c>
      <c r="AW27" s="14">
        <f>VLOOKUP($A27,'Nagradna igra-posiljke 2018'!$A$3:$CF$200,48,FALSE)</f>
        <v>971</v>
      </c>
      <c r="AX27" s="14">
        <f>VLOOKUP($A27,'Nagradna igra-posiljke 2018'!$A$3:$CF$200,49,FALSE)</f>
        <v>1379</v>
      </c>
      <c r="AY27" s="14">
        <f>VLOOKUP($A27,'Nagradna igra-posiljke 2018'!$A$3:$CF$200,50,FALSE)</f>
        <v>1575</v>
      </c>
      <c r="AZ27" s="14">
        <f>VLOOKUP($A27,'Nagradna igra-posiljke 2018'!$A$3:$CF$200,51,FALSE)</f>
        <v>1855</v>
      </c>
      <c r="BA27" s="14">
        <f>VLOOKUP($A27,'Nagradna igra-posiljke 2018'!$A$3:$CF$200,52,FALSE)</f>
        <v>1505</v>
      </c>
      <c r="BB27" s="14">
        <f>VLOOKUP($A27,'Nagradna igra-posiljke 2018'!$A$3:$CF$200,53,FALSE)</f>
        <v>265</v>
      </c>
      <c r="BC27" s="14">
        <f>VLOOKUP($A27,'Nagradna igra-posiljke 2018'!$A$3:$CF$200,54,FALSE)</f>
        <v>633</v>
      </c>
      <c r="BD27" s="14">
        <f>VLOOKUP($A27,'Nagradna igra-posiljke 2018'!$A$3:$CF$200,55,FALSE)</f>
        <v>0</v>
      </c>
      <c r="BE27" s="14">
        <f>VLOOKUP($A27,'Nagradna igra-posiljke 2018'!$A$3:$CF$200,56,FALSE)</f>
        <v>0</v>
      </c>
      <c r="BF27" s="14">
        <f>VLOOKUP($A27,'Nagradna igra-posiljke 2018'!$A$3:$CF$200,57,FALSE)</f>
        <v>0</v>
      </c>
      <c r="BG27" s="14">
        <f>VLOOKUP($A27,'Nagradna igra-posiljke 2018'!$A$3:$CF$200,58,FALSE)</f>
        <v>0</v>
      </c>
      <c r="BH27" s="14">
        <f>VLOOKUP($A27,'Nagradna igra-posiljke 2018'!$A$3:$CF$200,59,FALSE)</f>
        <v>0</v>
      </c>
      <c r="BI27" s="14">
        <f>VLOOKUP($A27,'Nagradna igra-posiljke 2018'!$A$3:$CF$200,60,FALSE)</f>
        <v>0</v>
      </c>
      <c r="BJ27" s="14">
        <f>VLOOKUP($A27,'Nagradna igra-posiljke 2018'!$A$3:$CF$200,61,FALSE)</f>
        <v>0</v>
      </c>
      <c r="BK27" s="14">
        <f>VLOOKUP($A27,'Nagradna igra-posiljke 2018'!$A$3:$CF$200,62,FALSE)</f>
        <v>0</v>
      </c>
      <c r="BL27" s="14">
        <f>VLOOKUP($A27,'Nagradna igra-posiljke 2018'!$A$3:$CF$200,63,FALSE)</f>
        <v>0</v>
      </c>
      <c r="BM27" s="14">
        <f>VLOOKUP($A27,'Nagradna igra-posiljke 2018'!$A$3:$CF$200,64,FALSE)</f>
        <v>0</v>
      </c>
      <c r="BN27" s="14">
        <f>VLOOKUP($A27,'Nagradna igra-posiljke 2018'!$A$3:$CF$200,65,FALSE)</f>
        <v>0</v>
      </c>
      <c r="BO27" s="14">
        <f>VLOOKUP($A27,'Nagradna igra-posiljke 2018'!$A$3:$CF$200,66,FALSE)</f>
        <v>0</v>
      </c>
      <c r="BP27" s="14">
        <f>VLOOKUP($A27,'Nagradna igra-posiljke 2018'!$A$3:$CF$200,67,FALSE)</f>
        <v>0</v>
      </c>
      <c r="BQ27" s="14">
        <f>VLOOKUP($A27,'Nagradna igra-posiljke 2018'!$A$3:$CF$200,68,FALSE)</f>
        <v>0</v>
      </c>
      <c r="BR27" s="14">
        <f>VLOOKUP($A27,'Nagradna igra-posiljke 2018'!$A$3:$CF$200,69,FALSE)</f>
        <v>0</v>
      </c>
      <c r="BS27" s="14">
        <f>VLOOKUP($A27,'Nagradna igra-posiljke 2018'!$A$3:$CF$200,70,FALSE)</f>
        <v>0</v>
      </c>
      <c r="BT27" s="14">
        <f>VLOOKUP($A27,'Nagradna igra-posiljke 2018'!$A$3:$CF$200,71,FALSE)</f>
        <v>0</v>
      </c>
      <c r="BU27" s="14">
        <f>VLOOKUP($A27,'Nagradna igra-posiljke 2018'!$A$3:$CF$200,72,FALSE)</f>
        <v>0</v>
      </c>
      <c r="BV27" s="14">
        <f>VLOOKUP($A27,'Nagradna igra-posiljke 2018'!$A$3:$CF$200,73,FALSE)</f>
        <v>0</v>
      </c>
      <c r="BW27" s="14">
        <f>VLOOKUP($A27,'Nagradna igra-posiljke 2018'!$A$3:$CF$200,74,FALSE)</f>
        <v>0</v>
      </c>
      <c r="BX27" s="14">
        <f>VLOOKUP($A27,'Nagradna igra-posiljke 2018'!$A$3:$CF$200,75,FALSE)</f>
        <v>0</v>
      </c>
      <c r="BY27" s="14">
        <f>VLOOKUP($A27,'Nagradna igra-posiljke 2018'!$A$3:$CF$200,76,FALSE)</f>
        <v>0</v>
      </c>
      <c r="BZ27" s="14">
        <f>VLOOKUP($A27,'Nagradna igra-posiljke 2018'!$A$3:$CF$200,77,FALSE)</f>
        <v>0</v>
      </c>
      <c r="CA27" s="14">
        <f>VLOOKUP($A27,'Nagradna igra-posiljke 2018'!$A$3:$CF$200,78,FALSE)</f>
        <v>0</v>
      </c>
      <c r="CB27" s="14">
        <f>VLOOKUP($A27,'Nagradna igra-posiljke 2018'!$A$3:$CF$200,79,FALSE)</f>
        <v>0</v>
      </c>
      <c r="CC27" s="14">
        <f>VLOOKUP($A27,'Nagradna igra-posiljke 2018'!$A$3:$CF$200,80,FALSE)</f>
        <v>0</v>
      </c>
      <c r="CD27" s="14">
        <f>VLOOKUP($A27,'Nagradna igra-posiljke 2018'!$A$3:$CF$200,81,FALSE)</f>
        <v>0</v>
      </c>
      <c r="CE27" s="14">
        <f>VLOOKUP($A27,'Nagradna igra-posiljke 2018'!$A$3:$CF$200,82,FALSE)</f>
        <v>0</v>
      </c>
      <c r="CF27" s="14">
        <f>VLOOKUP($A27,'Nagradna igra-posiljke 2018'!$A$3:$CF$200,83,FALSE)</f>
        <v>0</v>
      </c>
      <c r="CG27" s="14">
        <f>VLOOKUP($A27,'Nagradna igra-posiljke 2018'!$A$3:$CF$200,84,FALSE)</f>
        <v>0</v>
      </c>
    </row>
    <row r="28" spans="1:85" s="1" customFormat="1" ht="13.5" customHeight="1">
      <c r="A28" s="15">
        <v>80420</v>
      </c>
      <c r="B28" s="98" t="s">
        <v>180</v>
      </c>
      <c r="C28" s="14" t="s">
        <v>207</v>
      </c>
      <c r="D28" s="42">
        <v>65088</v>
      </c>
      <c r="E28" s="42">
        <v>38422</v>
      </c>
      <c r="F28" s="46">
        <f>E28/E$1</f>
        <v>0.83350326485454584</v>
      </c>
      <c r="G28" s="47">
        <f>D28*F28</f>
        <v>54251.060502852677</v>
      </c>
      <c r="H28" s="46">
        <f>+J28/D28</f>
        <v>7.4033616027531961</v>
      </c>
      <c r="I28" s="49">
        <f>+H28/F28</f>
        <v>8.8822226797697699</v>
      </c>
      <c r="J28" s="44">
        <f>10*K28</f>
        <v>481870</v>
      </c>
      <c r="K28" s="44">
        <f>+SUM(L28:CG28)</f>
        <v>48187</v>
      </c>
      <c r="L28" s="31">
        <f>VLOOKUP(A28,'Nagradna igra-posiljke 2018'!$A$3:$W$200,11,FALSE)</f>
        <v>0</v>
      </c>
      <c r="M28" s="31">
        <f>VLOOKUP(A28,'Nagradna igra-posiljke 2018'!$A$3:$W$200,12,FALSE)</f>
        <v>0</v>
      </c>
      <c r="N28" s="31">
        <f>VLOOKUP(A28,'Nagradna igra-posiljke 2018'!$A$3:$W$200,13,FALSE)</f>
        <v>2</v>
      </c>
      <c r="O28" s="31">
        <f>VLOOKUP(A28,'Nagradna igra-posiljke 2018'!$A$3:$W$200,14,FALSE)</f>
        <v>40</v>
      </c>
      <c r="P28" s="31">
        <f>VLOOKUP(A28,'Nagradna igra-posiljke 2018'!$A$3:$W$200,15,FALSE)</f>
        <v>54</v>
      </c>
      <c r="Q28" s="31">
        <f>VLOOKUP(A28,'Nagradna igra-posiljke 2018'!$A$3:$W$200,16,FALSE)</f>
        <v>62</v>
      </c>
      <c r="R28" s="31">
        <f>VLOOKUP(A28,'Nagradna igra-posiljke 2018'!$A$3:$W$200,17,FALSE)</f>
        <v>65</v>
      </c>
      <c r="S28" s="31">
        <f>VLOOKUP(A28,'Nagradna igra-posiljke 2018'!$A$3:$W$200,18,FALSE)</f>
        <v>116</v>
      </c>
      <c r="T28" s="31">
        <f>VLOOKUP(A28,'Nagradna igra-posiljke 2018'!$A$3:$W$200,19,FALSE)</f>
        <v>106</v>
      </c>
      <c r="U28" s="31">
        <f>VLOOKUP(A28,'Nagradna igra-posiljke 2018'!$A$3:$W$200,20,FALSE)</f>
        <v>347</v>
      </c>
      <c r="V28" s="31">
        <f>VLOOKUP(A28,'Nagradna igra-posiljke 2018'!$A$3:$W$200,21,FALSE)</f>
        <v>267</v>
      </c>
      <c r="W28" s="31">
        <f>VLOOKUP(A28,'Nagradna igra-posiljke 2018'!$A$3:$W$200,22,FALSE)</f>
        <v>378</v>
      </c>
      <c r="X28" s="31">
        <f>VLOOKUP(A28,'Nagradna igra-posiljke 2018'!$A$3:$W$200,23,FALSE)</f>
        <v>331</v>
      </c>
      <c r="Y28" s="31">
        <f>VLOOKUP(A28,'Nagradna igra-posiljke 2018'!$A$3:$CF$200,24,FALSE)</f>
        <v>1190</v>
      </c>
      <c r="Z28" s="31">
        <f>VLOOKUP(A28,'Nagradna igra-posiljke 2018'!$A$3:$CF$200,25,FALSE)</f>
        <v>901</v>
      </c>
      <c r="AA28" s="31">
        <f>VLOOKUP(A28,'Nagradna igra-posiljke 2018'!$A$3:$CF$200,26,FALSE)</f>
        <v>835</v>
      </c>
      <c r="AB28" s="31">
        <f>VLOOKUP(A28,'Nagradna igra-posiljke 2018'!$A$3:$CF$200,27,FALSE)</f>
        <v>1079</v>
      </c>
      <c r="AC28" s="31">
        <f>VLOOKUP(A28,'Nagradna igra-posiljke 2018'!$A$3:$CF$200,28,FALSE)</f>
        <v>1025</v>
      </c>
      <c r="AD28" s="31">
        <f>VLOOKUP(A28,'Nagradna igra-posiljke 2018'!$A$3:$CF$200,29,FALSE)</f>
        <v>602</v>
      </c>
      <c r="AE28" s="31">
        <f>VLOOKUP(A28,'Nagradna igra-posiljke 2018'!$A$3:$CF$200,30,FALSE)</f>
        <v>1667</v>
      </c>
      <c r="AF28" s="31">
        <f>VLOOKUP(A28,'Nagradna igra-posiljke 2018'!$A$3:$CF$200,31,FALSE)</f>
        <v>1903</v>
      </c>
      <c r="AG28" s="31">
        <f>VLOOKUP($A28,'Nagradna igra-posiljke 2018'!$A$3:$CF$200,32,FALSE)</f>
        <v>2151</v>
      </c>
      <c r="AH28" s="14">
        <f>VLOOKUP($A28,'Nagradna igra-posiljke 2018'!$A$3:$CF$200,33,FALSE)</f>
        <v>2305</v>
      </c>
      <c r="AI28" s="14">
        <f>VLOOKUP($A28,'Nagradna igra-posiljke 2018'!$A$3:$CF$200,34,FALSE)</f>
        <v>1168</v>
      </c>
      <c r="AJ28" s="14">
        <f>VLOOKUP($A28,'Nagradna igra-posiljke 2018'!$A$3:$CF$200,35,FALSE)</f>
        <v>231</v>
      </c>
      <c r="AK28" s="14">
        <f>VLOOKUP($A28,'Nagradna igra-posiljke 2018'!$A$3:$CF$200,36,FALSE)</f>
        <v>1278</v>
      </c>
      <c r="AL28" s="14">
        <f>VLOOKUP($A28,'Nagradna igra-posiljke 2018'!$A$3:$CF$200,37,FALSE)</f>
        <v>1361</v>
      </c>
      <c r="AM28" s="45">
        <f>VLOOKUP($A28,'Nagradna igra-posiljke 2018'!$A$3:$CF$200,38,FALSE)</f>
        <v>1483</v>
      </c>
      <c r="AN28" s="45">
        <f>VLOOKUP($A28,'Nagradna igra-posiljke 2018'!$A$3:$CF$200,39,FALSE)</f>
        <v>2036</v>
      </c>
      <c r="AO28" s="14">
        <f>VLOOKUP($A28,'Nagradna igra-posiljke 2018'!$A$3:$CF$200,40,FALSE)</f>
        <v>1786</v>
      </c>
      <c r="AP28" s="14">
        <f>VLOOKUP($A28,'Nagradna igra-posiljke 2018'!$A$3:$CF$200,41,FALSE)</f>
        <v>253</v>
      </c>
      <c r="AQ28" s="14">
        <f>VLOOKUP($A28,'Nagradna igra-posiljke 2018'!$A$3:$CF$200,42,FALSE)</f>
        <v>1666</v>
      </c>
      <c r="AR28" s="14">
        <f>VLOOKUP($A28,'Nagradna igra-posiljke 2018'!$A$3:$CF$200,43,FALSE)</f>
        <v>1963</v>
      </c>
      <c r="AS28" s="14">
        <f>VLOOKUP($A28,'Nagradna igra-posiljke 2018'!$A$3:$CF$200,44,FALSE)</f>
        <v>2353</v>
      </c>
      <c r="AT28" s="14">
        <f>VLOOKUP($A28,'Nagradna igra-posiljke 2018'!$A$3:$CF$200,45,FALSE)</f>
        <v>2582</v>
      </c>
      <c r="AU28" s="14">
        <f>VLOOKUP($A28,'Nagradna igra-posiljke 2018'!$A$3:$CF$200,46,FALSE)</f>
        <v>2327</v>
      </c>
      <c r="AV28" s="14">
        <f>VLOOKUP($A28,'Nagradna igra-posiljke 2018'!$A$3:$CF$200,47,FALSE)</f>
        <v>406</v>
      </c>
      <c r="AW28" s="14">
        <f>VLOOKUP($A28,'Nagradna igra-posiljke 2018'!$A$3:$CF$200,48,FALSE)</f>
        <v>1268</v>
      </c>
      <c r="AX28" s="14">
        <f>VLOOKUP($A28,'Nagradna igra-posiljke 2018'!$A$3:$CF$200,49,FALSE)</f>
        <v>2097</v>
      </c>
      <c r="AY28" s="14">
        <f>VLOOKUP($A28,'Nagradna igra-posiljke 2018'!$A$3:$CF$200,50,FALSE)</f>
        <v>2044</v>
      </c>
      <c r="AZ28" s="14">
        <f>VLOOKUP($A28,'Nagradna igra-posiljke 2018'!$A$3:$CF$200,51,FALSE)</f>
        <v>3045</v>
      </c>
      <c r="BA28" s="14">
        <f>VLOOKUP($A28,'Nagradna igra-posiljke 2018'!$A$3:$CF$200,52,FALSE)</f>
        <v>1865</v>
      </c>
      <c r="BB28" s="14">
        <f>VLOOKUP($A28,'Nagradna igra-posiljke 2018'!$A$3:$CF$200,53,FALSE)</f>
        <v>353</v>
      </c>
      <c r="BC28" s="14">
        <f>VLOOKUP($A28,'Nagradna igra-posiljke 2018'!$A$3:$CF$200,54,FALSE)</f>
        <v>1196</v>
      </c>
      <c r="BD28" s="14">
        <f>VLOOKUP($A28,'Nagradna igra-posiljke 2018'!$A$3:$CF$200,55,FALSE)</f>
        <v>0</v>
      </c>
      <c r="BE28" s="14">
        <f>VLOOKUP($A28,'Nagradna igra-posiljke 2018'!$A$3:$CF$200,56,FALSE)</f>
        <v>0</v>
      </c>
      <c r="BF28" s="14">
        <f>VLOOKUP($A28,'Nagradna igra-posiljke 2018'!$A$3:$CF$200,57,FALSE)</f>
        <v>0</v>
      </c>
      <c r="BG28" s="14">
        <f>VLOOKUP($A28,'Nagradna igra-posiljke 2018'!$A$3:$CF$200,58,FALSE)</f>
        <v>0</v>
      </c>
      <c r="BH28" s="14">
        <f>VLOOKUP($A28,'Nagradna igra-posiljke 2018'!$A$3:$CF$200,59,FALSE)</f>
        <v>0</v>
      </c>
      <c r="BI28" s="14">
        <f>VLOOKUP($A28,'Nagradna igra-posiljke 2018'!$A$3:$CF$200,60,FALSE)</f>
        <v>0</v>
      </c>
      <c r="BJ28" s="14">
        <f>VLOOKUP($A28,'Nagradna igra-posiljke 2018'!$A$3:$CF$200,61,FALSE)</f>
        <v>0</v>
      </c>
      <c r="BK28" s="14">
        <f>VLOOKUP($A28,'Nagradna igra-posiljke 2018'!$A$3:$CF$200,62,FALSE)</f>
        <v>0</v>
      </c>
      <c r="BL28" s="14">
        <f>VLOOKUP($A28,'Nagradna igra-posiljke 2018'!$A$3:$CF$200,63,FALSE)</f>
        <v>0</v>
      </c>
      <c r="BM28" s="14">
        <f>VLOOKUP($A28,'Nagradna igra-posiljke 2018'!$A$3:$CF$200,64,FALSE)</f>
        <v>0</v>
      </c>
      <c r="BN28" s="14">
        <f>VLOOKUP($A28,'Nagradna igra-posiljke 2018'!$A$3:$CF$200,65,FALSE)</f>
        <v>0</v>
      </c>
      <c r="BO28" s="14">
        <f>VLOOKUP($A28,'Nagradna igra-posiljke 2018'!$A$3:$CF$200,66,FALSE)</f>
        <v>0</v>
      </c>
      <c r="BP28" s="14">
        <f>VLOOKUP($A28,'Nagradna igra-posiljke 2018'!$A$3:$CF$200,67,FALSE)</f>
        <v>0</v>
      </c>
      <c r="BQ28" s="14">
        <f>VLOOKUP($A28,'Nagradna igra-posiljke 2018'!$A$3:$CF$200,68,FALSE)</f>
        <v>0</v>
      </c>
      <c r="BR28" s="14">
        <f>VLOOKUP($A28,'Nagradna igra-posiljke 2018'!$A$3:$CF$200,69,FALSE)</f>
        <v>0</v>
      </c>
      <c r="BS28" s="14">
        <f>VLOOKUP($A28,'Nagradna igra-posiljke 2018'!$A$3:$CF$200,70,FALSE)</f>
        <v>0</v>
      </c>
      <c r="BT28" s="14">
        <f>VLOOKUP($A28,'Nagradna igra-posiljke 2018'!$A$3:$CF$200,71,FALSE)</f>
        <v>0</v>
      </c>
      <c r="BU28" s="14">
        <f>VLOOKUP($A28,'Nagradna igra-posiljke 2018'!$A$3:$CF$200,72,FALSE)</f>
        <v>0</v>
      </c>
      <c r="BV28" s="14">
        <f>VLOOKUP($A28,'Nagradna igra-posiljke 2018'!$A$3:$CF$200,73,FALSE)</f>
        <v>0</v>
      </c>
      <c r="BW28" s="14">
        <f>VLOOKUP($A28,'Nagradna igra-posiljke 2018'!$A$3:$CF$200,74,FALSE)</f>
        <v>0</v>
      </c>
      <c r="BX28" s="14">
        <f>VLOOKUP($A28,'Nagradna igra-posiljke 2018'!$A$3:$CF$200,75,FALSE)</f>
        <v>0</v>
      </c>
      <c r="BY28" s="14">
        <f>VLOOKUP($A28,'Nagradna igra-posiljke 2018'!$A$3:$CF$200,76,FALSE)</f>
        <v>0</v>
      </c>
      <c r="BZ28" s="14">
        <f>VLOOKUP($A28,'Nagradna igra-posiljke 2018'!$A$3:$CF$200,77,FALSE)</f>
        <v>0</v>
      </c>
      <c r="CA28" s="14">
        <f>VLOOKUP($A28,'Nagradna igra-posiljke 2018'!$A$3:$CF$200,78,FALSE)</f>
        <v>0</v>
      </c>
      <c r="CB28" s="14">
        <f>VLOOKUP($A28,'Nagradna igra-posiljke 2018'!$A$3:$CF$200,79,FALSE)</f>
        <v>0</v>
      </c>
      <c r="CC28" s="14">
        <f>VLOOKUP($A28,'Nagradna igra-posiljke 2018'!$A$3:$CF$200,80,FALSE)</f>
        <v>0</v>
      </c>
      <c r="CD28" s="14">
        <f>VLOOKUP($A28,'Nagradna igra-posiljke 2018'!$A$3:$CF$200,81,FALSE)</f>
        <v>0</v>
      </c>
      <c r="CE28" s="14">
        <f>VLOOKUP($A28,'Nagradna igra-posiljke 2018'!$A$3:$CF$200,82,FALSE)</f>
        <v>0</v>
      </c>
      <c r="CF28" s="14">
        <f>VLOOKUP($A28,'Nagradna igra-posiljke 2018'!$A$3:$CF$200,83,FALSE)</f>
        <v>0</v>
      </c>
      <c r="CG28" s="14">
        <f>VLOOKUP($A28,'Nagradna igra-posiljke 2018'!$A$3:$CF$200,84,FALSE)</f>
        <v>0</v>
      </c>
    </row>
    <row r="29" spans="1:85" s="1" customFormat="1" ht="15">
      <c r="A29" s="15">
        <v>70670</v>
      </c>
      <c r="B29" s="98" t="s">
        <v>188</v>
      </c>
      <c r="C29" s="14" t="s">
        <v>207</v>
      </c>
      <c r="D29" s="42">
        <v>123631</v>
      </c>
      <c r="E29" s="42">
        <v>39571</v>
      </c>
      <c r="F29" s="46">
        <f>E29/E$1</f>
        <v>0.85842896500856891</v>
      </c>
      <c r="G29" s="47">
        <f>D29*F29</f>
        <v>106128.43137297439</v>
      </c>
      <c r="H29" s="46">
        <f>+J29/D29</f>
        <v>7.5383196771036394</v>
      </c>
      <c r="I29" s="49">
        <f>+H29/F29</f>
        <v>8.78152996273651</v>
      </c>
      <c r="J29" s="44">
        <f>10*K29</f>
        <v>931970</v>
      </c>
      <c r="K29" s="44">
        <f>+SUM(L29:CG29)</f>
        <v>93197</v>
      </c>
      <c r="L29" s="31">
        <f>VLOOKUP(A29,'Nagradna igra-posiljke 2018'!$A$3:$W$200,11,FALSE)</f>
        <v>0</v>
      </c>
      <c r="M29" s="31">
        <f>VLOOKUP(A29,'Nagradna igra-posiljke 2018'!$A$3:$W$200,12,FALSE)</f>
        <v>9</v>
      </c>
      <c r="N29" s="31">
        <f>VLOOKUP(A29,'Nagradna igra-posiljke 2018'!$A$3:$W$200,13,FALSE)</f>
        <v>18</v>
      </c>
      <c r="O29" s="31">
        <f>VLOOKUP(A29,'Nagradna igra-posiljke 2018'!$A$3:$W$200,14,FALSE)</f>
        <v>51</v>
      </c>
      <c r="P29" s="31">
        <f>VLOOKUP(A29,'Nagradna igra-posiljke 2018'!$A$3:$W$200,15,FALSE)</f>
        <v>86</v>
      </c>
      <c r="Q29" s="31">
        <f>VLOOKUP(A29,'Nagradna igra-posiljke 2018'!$A$3:$W$200,16,FALSE)</f>
        <v>145</v>
      </c>
      <c r="R29" s="31">
        <f>VLOOKUP(A29,'Nagradna igra-posiljke 2018'!$A$3:$W$200,17,FALSE)</f>
        <v>209</v>
      </c>
      <c r="S29" s="31">
        <f>VLOOKUP(A29,'Nagradna igra-posiljke 2018'!$A$3:$W$200,18,FALSE)</f>
        <v>133</v>
      </c>
      <c r="T29" s="31">
        <f>VLOOKUP(A29,'Nagradna igra-posiljke 2018'!$A$3:$W$200,19,FALSE)</f>
        <v>142</v>
      </c>
      <c r="U29" s="31">
        <f>VLOOKUP(A29,'Nagradna igra-posiljke 2018'!$A$3:$W$200,20,FALSE)</f>
        <v>811</v>
      </c>
      <c r="V29" s="31">
        <f>VLOOKUP(A29,'Nagradna igra-posiljke 2018'!$A$3:$W$200,21,FALSE)</f>
        <v>495</v>
      </c>
      <c r="W29" s="31">
        <f>VLOOKUP(A29,'Nagradna igra-posiljke 2018'!$A$3:$W$200,22,FALSE)</f>
        <v>638</v>
      </c>
      <c r="X29" s="31">
        <f>VLOOKUP(A29,'Nagradna igra-posiljke 2018'!$A$3:$W$200,23,FALSE)</f>
        <v>997</v>
      </c>
      <c r="Y29" s="31">
        <f>VLOOKUP(A29,'Nagradna igra-posiljke 2018'!$A$3:$CF$200,24,FALSE)</f>
        <v>2060</v>
      </c>
      <c r="Z29" s="31">
        <f>VLOOKUP(A29,'Nagradna igra-posiljke 2018'!$A$3:$CF$200,25,FALSE)</f>
        <v>1385</v>
      </c>
      <c r="AA29" s="31">
        <f>VLOOKUP(A29,'Nagradna igra-posiljke 2018'!$A$3:$CF$200,26,FALSE)</f>
        <v>1659</v>
      </c>
      <c r="AB29" s="31">
        <f>VLOOKUP(A29,'Nagradna igra-posiljke 2018'!$A$3:$CF$200,27,FALSE)</f>
        <v>2054</v>
      </c>
      <c r="AC29" s="31">
        <f>VLOOKUP(A29,'Nagradna igra-posiljke 2018'!$A$3:$CF$200,28,FALSE)</f>
        <v>2311</v>
      </c>
      <c r="AD29" s="31">
        <f>VLOOKUP(A29,'Nagradna igra-posiljke 2018'!$A$3:$CF$200,29,FALSE)</f>
        <v>929</v>
      </c>
      <c r="AE29" s="31">
        <f>VLOOKUP(A29,'Nagradna igra-posiljke 2018'!$A$3:$CF$200,30,FALSE)</f>
        <v>4238</v>
      </c>
      <c r="AF29" s="31">
        <f>VLOOKUP(A29,'Nagradna igra-posiljke 2018'!$A$3:$CF$200,31,FALSE)</f>
        <v>4036</v>
      </c>
      <c r="AG29" s="31">
        <f>VLOOKUP($A29,'Nagradna igra-posiljke 2018'!$A$3:$CF$200,32,FALSE)</f>
        <v>4146</v>
      </c>
      <c r="AH29" s="14">
        <f>VLOOKUP($A29,'Nagradna igra-posiljke 2018'!$A$3:$CF$200,33,FALSE)</f>
        <v>3858</v>
      </c>
      <c r="AI29" s="14">
        <f>VLOOKUP($A29,'Nagradna igra-posiljke 2018'!$A$3:$CF$200,34,FALSE)</f>
        <v>3072</v>
      </c>
      <c r="AJ29" s="14">
        <f>VLOOKUP($A29,'Nagradna igra-posiljke 2018'!$A$3:$CF$200,35,FALSE)</f>
        <v>338</v>
      </c>
      <c r="AK29" s="14">
        <f>VLOOKUP($A29,'Nagradna igra-posiljke 2018'!$A$3:$CF$200,36,FALSE)</f>
        <v>2481</v>
      </c>
      <c r="AL29" s="14">
        <f>VLOOKUP($A29,'Nagradna igra-posiljke 2018'!$A$3:$CF$200,37,FALSE)</f>
        <v>2905</v>
      </c>
      <c r="AM29" s="45">
        <f>VLOOKUP($A29,'Nagradna igra-posiljke 2018'!$A$3:$CF$200,38,FALSE)</f>
        <v>3168</v>
      </c>
      <c r="AN29" s="45">
        <f>VLOOKUP($A29,'Nagradna igra-posiljke 2018'!$A$3:$CF$200,39,FALSE)</f>
        <v>3328</v>
      </c>
      <c r="AO29" s="14">
        <f>VLOOKUP($A29,'Nagradna igra-posiljke 2018'!$A$3:$CF$200,40,FALSE)</f>
        <v>3649</v>
      </c>
      <c r="AP29" s="14">
        <f>VLOOKUP($A29,'Nagradna igra-posiljke 2018'!$A$3:$CF$200,41,FALSE)</f>
        <v>581</v>
      </c>
      <c r="AQ29" s="14">
        <f>VLOOKUP($A29,'Nagradna igra-posiljke 2018'!$A$3:$CF$200,42,FALSE)</f>
        <v>3310</v>
      </c>
      <c r="AR29" s="14">
        <f>VLOOKUP($A29,'Nagradna igra-posiljke 2018'!$A$3:$CF$200,43,FALSE)</f>
        <v>3415</v>
      </c>
      <c r="AS29" s="14">
        <f>VLOOKUP($A29,'Nagradna igra-posiljke 2018'!$A$3:$CF$200,44,FALSE)</f>
        <v>4129</v>
      </c>
      <c r="AT29" s="14">
        <f>VLOOKUP($A29,'Nagradna igra-posiljke 2018'!$A$3:$CF$200,45,FALSE)</f>
        <v>5587</v>
      </c>
      <c r="AU29" s="14">
        <f>VLOOKUP($A29,'Nagradna igra-posiljke 2018'!$A$3:$CF$200,46,FALSE)</f>
        <v>3833</v>
      </c>
      <c r="AV29" s="14">
        <f>VLOOKUP($A29,'Nagradna igra-posiljke 2018'!$A$3:$CF$200,47,FALSE)</f>
        <v>667</v>
      </c>
      <c r="AW29" s="14">
        <f>VLOOKUP($A29,'Nagradna igra-posiljke 2018'!$A$3:$CF$200,48,FALSE)</f>
        <v>2627</v>
      </c>
      <c r="AX29" s="14">
        <f>VLOOKUP($A29,'Nagradna igra-posiljke 2018'!$A$3:$CF$200,49,FALSE)</f>
        <v>3593</v>
      </c>
      <c r="AY29" s="14">
        <f>VLOOKUP($A29,'Nagradna igra-posiljke 2018'!$A$3:$CF$200,50,FALSE)</f>
        <v>4400</v>
      </c>
      <c r="AZ29" s="14">
        <f>VLOOKUP($A29,'Nagradna igra-posiljke 2018'!$A$3:$CF$200,51,FALSE)</f>
        <v>4247</v>
      </c>
      <c r="BA29" s="14">
        <f>VLOOKUP($A29,'Nagradna igra-posiljke 2018'!$A$3:$CF$200,52,FALSE)</f>
        <v>3630</v>
      </c>
      <c r="BB29" s="14">
        <f>VLOOKUP($A29,'Nagradna igra-posiljke 2018'!$A$3:$CF$200,53,FALSE)</f>
        <v>1791</v>
      </c>
      <c r="BC29" s="14">
        <f>VLOOKUP($A29,'Nagradna igra-posiljke 2018'!$A$3:$CF$200,54,FALSE)</f>
        <v>2036</v>
      </c>
      <c r="BD29" s="14">
        <f>VLOOKUP($A29,'Nagradna igra-posiljke 2018'!$A$3:$CF$200,55,FALSE)</f>
        <v>0</v>
      </c>
      <c r="BE29" s="14">
        <f>VLOOKUP($A29,'Nagradna igra-posiljke 2018'!$A$3:$CF$200,56,FALSE)</f>
        <v>0</v>
      </c>
      <c r="BF29" s="14">
        <f>VLOOKUP($A29,'Nagradna igra-posiljke 2018'!$A$3:$CF$200,57,FALSE)</f>
        <v>0</v>
      </c>
      <c r="BG29" s="14">
        <f>VLOOKUP($A29,'Nagradna igra-posiljke 2018'!$A$3:$CF$200,58,FALSE)</f>
        <v>0</v>
      </c>
      <c r="BH29" s="14">
        <f>VLOOKUP($A29,'Nagradna igra-posiljke 2018'!$A$3:$CF$200,59,FALSE)</f>
        <v>0</v>
      </c>
      <c r="BI29" s="14">
        <f>VLOOKUP($A29,'Nagradna igra-posiljke 2018'!$A$3:$CF$200,60,FALSE)</f>
        <v>0</v>
      </c>
      <c r="BJ29" s="14">
        <f>VLOOKUP($A29,'Nagradna igra-posiljke 2018'!$A$3:$CF$200,61,FALSE)</f>
        <v>0</v>
      </c>
      <c r="BK29" s="14">
        <f>VLOOKUP($A29,'Nagradna igra-posiljke 2018'!$A$3:$CF$200,62,FALSE)</f>
        <v>0</v>
      </c>
      <c r="BL29" s="14">
        <f>VLOOKUP($A29,'Nagradna igra-posiljke 2018'!$A$3:$CF$200,63,FALSE)</f>
        <v>0</v>
      </c>
      <c r="BM29" s="14">
        <f>VLOOKUP($A29,'Nagradna igra-posiljke 2018'!$A$3:$CF$200,64,FALSE)</f>
        <v>0</v>
      </c>
      <c r="BN29" s="14">
        <f>VLOOKUP($A29,'Nagradna igra-posiljke 2018'!$A$3:$CF$200,65,FALSE)</f>
        <v>0</v>
      </c>
      <c r="BO29" s="14">
        <f>VLOOKUP($A29,'Nagradna igra-posiljke 2018'!$A$3:$CF$200,66,FALSE)</f>
        <v>0</v>
      </c>
      <c r="BP29" s="14">
        <f>VLOOKUP($A29,'Nagradna igra-posiljke 2018'!$A$3:$CF$200,67,FALSE)</f>
        <v>0</v>
      </c>
      <c r="BQ29" s="14">
        <f>VLOOKUP($A29,'Nagradna igra-posiljke 2018'!$A$3:$CF$200,68,FALSE)</f>
        <v>0</v>
      </c>
      <c r="BR29" s="14">
        <f>VLOOKUP($A29,'Nagradna igra-posiljke 2018'!$A$3:$CF$200,69,FALSE)</f>
        <v>0</v>
      </c>
      <c r="BS29" s="14">
        <f>VLOOKUP($A29,'Nagradna igra-posiljke 2018'!$A$3:$CF$200,70,FALSE)</f>
        <v>0</v>
      </c>
      <c r="BT29" s="14">
        <f>VLOOKUP($A29,'Nagradna igra-posiljke 2018'!$A$3:$CF$200,71,FALSE)</f>
        <v>0</v>
      </c>
      <c r="BU29" s="14">
        <f>VLOOKUP($A29,'Nagradna igra-posiljke 2018'!$A$3:$CF$200,72,FALSE)</f>
        <v>0</v>
      </c>
      <c r="BV29" s="14">
        <f>VLOOKUP($A29,'Nagradna igra-posiljke 2018'!$A$3:$CF$200,73,FALSE)</f>
        <v>0</v>
      </c>
      <c r="BW29" s="14">
        <f>VLOOKUP($A29,'Nagradna igra-posiljke 2018'!$A$3:$CF$200,74,FALSE)</f>
        <v>0</v>
      </c>
      <c r="BX29" s="14">
        <f>VLOOKUP($A29,'Nagradna igra-posiljke 2018'!$A$3:$CF$200,75,FALSE)</f>
        <v>0</v>
      </c>
      <c r="BY29" s="14">
        <f>VLOOKUP($A29,'Nagradna igra-posiljke 2018'!$A$3:$CF$200,76,FALSE)</f>
        <v>0</v>
      </c>
      <c r="BZ29" s="14">
        <f>VLOOKUP($A29,'Nagradna igra-posiljke 2018'!$A$3:$CF$200,77,FALSE)</f>
        <v>0</v>
      </c>
      <c r="CA29" s="14">
        <f>VLOOKUP($A29,'Nagradna igra-posiljke 2018'!$A$3:$CF$200,78,FALSE)</f>
        <v>0</v>
      </c>
      <c r="CB29" s="14">
        <f>VLOOKUP($A29,'Nagradna igra-posiljke 2018'!$A$3:$CF$200,79,FALSE)</f>
        <v>0</v>
      </c>
      <c r="CC29" s="14">
        <f>VLOOKUP($A29,'Nagradna igra-posiljke 2018'!$A$3:$CF$200,80,FALSE)</f>
        <v>0</v>
      </c>
      <c r="CD29" s="14">
        <f>VLOOKUP($A29,'Nagradna igra-posiljke 2018'!$A$3:$CF$200,81,FALSE)</f>
        <v>0</v>
      </c>
      <c r="CE29" s="14">
        <f>VLOOKUP($A29,'Nagradna igra-posiljke 2018'!$A$3:$CF$200,82,FALSE)</f>
        <v>0</v>
      </c>
      <c r="CF29" s="14">
        <f>VLOOKUP($A29,'Nagradna igra-posiljke 2018'!$A$3:$CF$200,83,FALSE)</f>
        <v>0</v>
      </c>
      <c r="CG29" s="14">
        <f>VLOOKUP($A29,'Nagradna igra-posiljke 2018'!$A$3:$CF$200,84,FALSE)</f>
        <v>0</v>
      </c>
    </row>
    <row r="30" spans="1:85" s="1" customFormat="1" ht="13.5" customHeight="1">
      <c r="A30" s="15">
        <v>80438</v>
      </c>
      <c r="B30" s="98" t="s">
        <v>186</v>
      </c>
      <c r="C30" s="14" t="s">
        <v>207</v>
      </c>
      <c r="D30" s="42">
        <v>138331</v>
      </c>
      <c r="E30" s="42">
        <v>42992</v>
      </c>
      <c r="F30" s="46">
        <f>E30/E$1</f>
        <v>0.93264203744278373</v>
      </c>
      <c r="G30" s="47">
        <f>D30*F30</f>
        <v>129013.30568149772</v>
      </c>
      <c r="H30" s="46">
        <f>+J30/D30</f>
        <v>8.1758246524640175</v>
      </c>
      <c r="I30" s="49">
        <f>+H30/F30</f>
        <v>8.7663051033828108</v>
      </c>
      <c r="J30" s="44">
        <f>10*K30</f>
        <v>1130970</v>
      </c>
      <c r="K30" s="44">
        <f>+SUM(L30:CG30)</f>
        <v>113097</v>
      </c>
      <c r="L30" s="31">
        <f>VLOOKUP(A30,'Nagradna igra-posiljke 2018'!$A$3:$W$200,11,FALSE)</f>
        <v>13</v>
      </c>
      <c r="M30" s="31">
        <f>VLOOKUP(A30,'Nagradna igra-posiljke 2018'!$A$3:$W$200,12,FALSE)</f>
        <v>39</v>
      </c>
      <c r="N30" s="31">
        <f>VLOOKUP(A30,'Nagradna igra-posiljke 2018'!$A$3:$W$200,13,FALSE)</f>
        <v>16</v>
      </c>
      <c r="O30" s="31">
        <f>VLOOKUP(A30,'Nagradna igra-posiljke 2018'!$A$3:$W$200,14,FALSE)</f>
        <v>91</v>
      </c>
      <c r="P30" s="31">
        <f>VLOOKUP(A30,'Nagradna igra-posiljke 2018'!$A$3:$W$200,15,FALSE)</f>
        <v>167</v>
      </c>
      <c r="Q30" s="31">
        <f>VLOOKUP(A30,'Nagradna igra-posiljke 2018'!$A$3:$W$200,16,FALSE)</f>
        <v>181</v>
      </c>
      <c r="R30" s="31">
        <f>VLOOKUP(A30,'Nagradna igra-posiljke 2018'!$A$3:$W$200,17,FALSE)</f>
        <v>189</v>
      </c>
      <c r="S30" s="31">
        <f>VLOOKUP(A30,'Nagradna igra-posiljke 2018'!$A$3:$W$200,18,FALSE)</f>
        <v>398</v>
      </c>
      <c r="T30" s="31">
        <f>VLOOKUP(A30,'Nagradna igra-posiljke 2018'!$A$3:$W$200,19,FALSE)</f>
        <v>260</v>
      </c>
      <c r="U30" s="31">
        <f>VLOOKUP(A30,'Nagradna igra-posiljke 2018'!$A$3:$W$200,20,FALSE)</f>
        <v>1050</v>
      </c>
      <c r="V30" s="31">
        <f>VLOOKUP(A30,'Nagradna igra-posiljke 2018'!$A$3:$W$200,21,FALSE)</f>
        <v>811</v>
      </c>
      <c r="W30" s="31">
        <f>VLOOKUP(A30,'Nagradna igra-posiljke 2018'!$A$3:$W$200,22,FALSE)</f>
        <v>1041</v>
      </c>
      <c r="X30" s="31">
        <f>VLOOKUP(A30,'Nagradna igra-posiljke 2018'!$A$3:$W$200,23,FALSE)</f>
        <v>1096</v>
      </c>
      <c r="Y30" s="31">
        <f>VLOOKUP(A30,'Nagradna igra-posiljke 2018'!$A$3:$CF$200,24,FALSE)</f>
        <v>3044</v>
      </c>
      <c r="Z30" s="31">
        <f>VLOOKUP(A30,'Nagradna igra-posiljke 2018'!$A$3:$CF$200,25,FALSE)</f>
        <v>2220</v>
      </c>
      <c r="AA30" s="31">
        <f>VLOOKUP(A30,'Nagradna igra-posiljke 2018'!$A$3:$CF$200,26,FALSE)</f>
        <v>2141</v>
      </c>
      <c r="AB30" s="31">
        <f>VLOOKUP(A30,'Nagradna igra-posiljke 2018'!$A$3:$CF$200,27,FALSE)</f>
        <v>2689</v>
      </c>
      <c r="AC30" s="31">
        <f>VLOOKUP(A30,'Nagradna igra-posiljke 2018'!$A$3:$CF$200,28,FALSE)</f>
        <v>2479</v>
      </c>
      <c r="AD30" s="31">
        <f>VLOOKUP(A30,'Nagradna igra-posiljke 2018'!$A$3:$CF$200,29,FALSE)</f>
        <v>1132</v>
      </c>
      <c r="AE30" s="31">
        <f>VLOOKUP(A30,'Nagradna igra-posiljke 2018'!$A$3:$CF$200,30,FALSE)</f>
        <v>5265</v>
      </c>
      <c r="AF30" s="31">
        <f>VLOOKUP(A30,'Nagradna igra-posiljke 2018'!$A$3:$CF$200,31,FALSE)</f>
        <v>4345</v>
      </c>
      <c r="AG30" s="31">
        <f>VLOOKUP($A30,'Nagradna igra-posiljke 2018'!$A$3:$CF$200,32,FALSE)</f>
        <v>4528</v>
      </c>
      <c r="AH30" s="14">
        <f>VLOOKUP($A30,'Nagradna igra-posiljke 2018'!$A$3:$CF$200,33,FALSE)</f>
        <v>4094</v>
      </c>
      <c r="AI30" s="14">
        <f>VLOOKUP($A30,'Nagradna igra-posiljke 2018'!$A$3:$CF$200,34,FALSE)</f>
        <v>2143</v>
      </c>
      <c r="AJ30" s="14">
        <f>VLOOKUP($A30,'Nagradna igra-posiljke 2018'!$A$3:$CF$200,35,FALSE)</f>
        <v>704</v>
      </c>
      <c r="AK30" s="14">
        <f>VLOOKUP($A30,'Nagradna igra-posiljke 2018'!$A$3:$CF$200,36,FALSE)</f>
        <v>2968</v>
      </c>
      <c r="AL30" s="14">
        <f>VLOOKUP($A30,'Nagradna igra-posiljke 2018'!$A$3:$CF$200,37,FALSE)</f>
        <v>3868</v>
      </c>
      <c r="AM30" s="45">
        <f>VLOOKUP($A30,'Nagradna igra-posiljke 2018'!$A$3:$CF$200,38,FALSE)</f>
        <v>4289</v>
      </c>
      <c r="AN30" s="45">
        <f>VLOOKUP($A30,'Nagradna igra-posiljke 2018'!$A$3:$CF$200,39,FALSE)</f>
        <v>3289</v>
      </c>
      <c r="AO30" s="14">
        <f>VLOOKUP($A30,'Nagradna igra-posiljke 2018'!$A$3:$CF$200,40,FALSE)</f>
        <v>3815</v>
      </c>
      <c r="AP30" s="14">
        <f>VLOOKUP($A30,'Nagradna igra-posiljke 2018'!$A$3:$CF$200,41,FALSE)</f>
        <v>923</v>
      </c>
      <c r="AQ30" s="14">
        <f>VLOOKUP($A30,'Nagradna igra-posiljke 2018'!$A$3:$CF$200,42,FALSE)</f>
        <v>4417</v>
      </c>
      <c r="AR30" s="14">
        <f>VLOOKUP($A30,'Nagradna igra-posiljke 2018'!$A$3:$CF$200,43,FALSE)</f>
        <v>4913</v>
      </c>
      <c r="AS30" s="14">
        <f>VLOOKUP($A30,'Nagradna igra-posiljke 2018'!$A$3:$CF$200,44,FALSE)</f>
        <v>5744</v>
      </c>
      <c r="AT30" s="14">
        <f>VLOOKUP($A30,'Nagradna igra-posiljke 2018'!$A$3:$CF$200,45,FALSE)</f>
        <v>5911</v>
      </c>
      <c r="AU30" s="14">
        <f>VLOOKUP($A30,'Nagradna igra-posiljke 2018'!$A$3:$CF$200,46,FALSE)</f>
        <v>3894</v>
      </c>
      <c r="AV30" s="14">
        <f>VLOOKUP($A30,'Nagradna igra-posiljke 2018'!$A$3:$CF$200,47,FALSE)</f>
        <v>775</v>
      </c>
      <c r="AW30" s="14">
        <f>VLOOKUP($A30,'Nagradna igra-posiljke 2018'!$A$3:$CF$200,48,FALSE)</f>
        <v>3765</v>
      </c>
      <c r="AX30" s="14">
        <f>VLOOKUP($A30,'Nagradna igra-posiljke 2018'!$A$3:$CF$200,49,FALSE)</f>
        <v>5103</v>
      </c>
      <c r="AY30" s="14">
        <f>VLOOKUP($A30,'Nagradna igra-posiljke 2018'!$A$3:$CF$200,50,FALSE)</f>
        <v>6063</v>
      </c>
      <c r="AZ30" s="14">
        <f>VLOOKUP($A30,'Nagradna igra-posiljke 2018'!$A$3:$CF$200,51,FALSE)</f>
        <v>6343</v>
      </c>
      <c r="BA30" s="14">
        <f>VLOOKUP($A30,'Nagradna igra-posiljke 2018'!$A$3:$CF$200,52,FALSE)</f>
        <v>3512</v>
      </c>
      <c r="BB30" s="14">
        <f>VLOOKUP($A30,'Nagradna igra-posiljke 2018'!$A$3:$CF$200,53,FALSE)</f>
        <v>613</v>
      </c>
      <c r="BC30" s="14">
        <f>VLOOKUP($A30,'Nagradna igra-posiljke 2018'!$A$3:$CF$200,54,FALSE)</f>
        <v>2756</v>
      </c>
      <c r="BD30" s="14">
        <f>VLOOKUP($A30,'Nagradna igra-posiljke 2018'!$A$3:$CF$200,55,FALSE)</f>
        <v>0</v>
      </c>
      <c r="BE30" s="14">
        <f>VLOOKUP($A30,'Nagradna igra-posiljke 2018'!$A$3:$CF$200,56,FALSE)</f>
        <v>0</v>
      </c>
      <c r="BF30" s="14">
        <f>VLOOKUP($A30,'Nagradna igra-posiljke 2018'!$A$3:$CF$200,57,FALSE)</f>
        <v>0</v>
      </c>
      <c r="BG30" s="14">
        <f>VLOOKUP($A30,'Nagradna igra-posiljke 2018'!$A$3:$CF$200,58,FALSE)</f>
        <v>0</v>
      </c>
      <c r="BH30" s="14">
        <f>VLOOKUP($A30,'Nagradna igra-posiljke 2018'!$A$3:$CF$200,59,FALSE)</f>
        <v>0</v>
      </c>
      <c r="BI30" s="14">
        <f>VLOOKUP($A30,'Nagradna igra-posiljke 2018'!$A$3:$CF$200,60,FALSE)</f>
        <v>0</v>
      </c>
      <c r="BJ30" s="14">
        <f>VLOOKUP($A30,'Nagradna igra-posiljke 2018'!$A$3:$CF$200,61,FALSE)</f>
        <v>0</v>
      </c>
      <c r="BK30" s="14">
        <f>VLOOKUP($A30,'Nagradna igra-posiljke 2018'!$A$3:$CF$200,62,FALSE)</f>
        <v>0</v>
      </c>
      <c r="BL30" s="14">
        <f>VLOOKUP($A30,'Nagradna igra-posiljke 2018'!$A$3:$CF$200,63,FALSE)</f>
        <v>0</v>
      </c>
      <c r="BM30" s="14">
        <f>VLOOKUP($A30,'Nagradna igra-posiljke 2018'!$A$3:$CF$200,64,FALSE)</f>
        <v>0</v>
      </c>
      <c r="BN30" s="14">
        <f>VLOOKUP($A30,'Nagradna igra-posiljke 2018'!$A$3:$CF$200,65,FALSE)</f>
        <v>0</v>
      </c>
      <c r="BO30" s="14">
        <f>VLOOKUP($A30,'Nagradna igra-posiljke 2018'!$A$3:$CF$200,66,FALSE)</f>
        <v>0</v>
      </c>
      <c r="BP30" s="14">
        <f>VLOOKUP($A30,'Nagradna igra-posiljke 2018'!$A$3:$CF$200,67,FALSE)</f>
        <v>0</v>
      </c>
      <c r="BQ30" s="14">
        <f>VLOOKUP($A30,'Nagradna igra-posiljke 2018'!$A$3:$CF$200,68,FALSE)</f>
        <v>0</v>
      </c>
      <c r="BR30" s="14">
        <f>VLOOKUP($A30,'Nagradna igra-posiljke 2018'!$A$3:$CF$200,69,FALSE)</f>
        <v>0</v>
      </c>
      <c r="BS30" s="14">
        <f>VLOOKUP($A30,'Nagradna igra-posiljke 2018'!$A$3:$CF$200,70,FALSE)</f>
        <v>0</v>
      </c>
      <c r="BT30" s="14">
        <f>VLOOKUP($A30,'Nagradna igra-posiljke 2018'!$A$3:$CF$200,71,FALSE)</f>
        <v>0</v>
      </c>
      <c r="BU30" s="14">
        <f>VLOOKUP($A30,'Nagradna igra-posiljke 2018'!$A$3:$CF$200,72,FALSE)</f>
        <v>0</v>
      </c>
      <c r="BV30" s="14">
        <f>VLOOKUP($A30,'Nagradna igra-posiljke 2018'!$A$3:$CF$200,73,FALSE)</f>
        <v>0</v>
      </c>
      <c r="BW30" s="14">
        <f>VLOOKUP($A30,'Nagradna igra-posiljke 2018'!$A$3:$CF$200,74,FALSE)</f>
        <v>0</v>
      </c>
      <c r="BX30" s="14">
        <f>VLOOKUP($A30,'Nagradna igra-posiljke 2018'!$A$3:$CF$200,75,FALSE)</f>
        <v>0</v>
      </c>
      <c r="BY30" s="14">
        <f>VLOOKUP($A30,'Nagradna igra-posiljke 2018'!$A$3:$CF$200,76,FALSE)</f>
        <v>0</v>
      </c>
      <c r="BZ30" s="14">
        <f>VLOOKUP($A30,'Nagradna igra-posiljke 2018'!$A$3:$CF$200,77,FALSE)</f>
        <v>0</v>
      </c>
      <c r="CA30" s="14">
        <f>VLOOKUP($A30,'Nagradna igra-posiljke 2018'!$A$3:$CF$200,78,FALSE)</f>
        <v>0</v>
      </c>
      <c r="CB30" s="14">
        <f>VLOOKUP($A30,'Nagradna igra-posiljke 2018'!$A$3:$CF$200,79,FALSE)</f>
        <v>0</v>
      </c>
      <c r="CC30" s="14">
        <f>VLOOKUP($A30,'Nagradna igra-posiljke 2018'!$A$3:$CF$200,80,FALSE)</f>
        <v>0</v>
      </c>
      <c r="CD30" s="14">
        <f>VLOOKUP($A30,'Nagradna igra-posiljke 2018'!$A$3:$CF$200,81,FALSE)</f>
        <v>0</v>
      </c>
      <c r="CE30" s="14">
        <f>VLOOKUP($A30,'Nagradna igra-posiljke 2018'!$A$3:$CF$200,82,FALSE)</f>
        <v>0</v>
      </c>
      <c r="CF30" s="14">
        <f>VLOOKUP($A30,'Nagradna igra-posiljke 2018'!$A$3:$CF$200,83,FALSE)</f>
        <v>0</v>
      </c>
      <c r="CG30" s="14">
        <f>VLOOKUP($A30,'Nagradna igra-posiljke 2018'!$A$3:$CF$200,84,FALSE)</f>
        <v>0</v>
      </c>
    </row>
    <row r="31" spans="1:85" s="1" customFormat="1" ht="15">
      <c r="A31" s="15">
        <v>71102</v>
      </c>
      <c r="B31" s="98" t="s">
        <v>163</v>
      </c>
      <c r="C31" s="14" t="s">
        <v>207</v>
      </c>
      <c r="D31" s="42">
        <v>47221</v>
      </c>
      <c r="E31" s="42">
        <v>33352</v>
      </c>
      <c r="F31" s="46">
        <f>E31/E$1</f>
        <v>0.72351779942295591</v>
      </c>
      <c r="G31" s="47">
        <f>D31*F31</f>
        <v>34165.2340065514</v>
      </c>
      <c r="H31" s="46">
        <f>+J31/D31</f>
        <v>6.2347260752631248</v>
      </c>
      <c r="I31" s="49">
        <f>+H31/F31</f>
        <v>8.6172393826878224</v>
      </c>
      <c r="J31" s="44">
        <f>10*K31</f>
        <v>294410</v>
      </c>
      <c r="K31" s="44">
        <f>+SUM(L31:CG31)</f>
        <v>29441</v>
      </c>
      <c r="L31" s="31">
        <f>VLOOKUP(A31,'Nagradna igra-posiljke 2018'!$A$3:$W$200,11,FALSE)</f>
        <v>2</v>
      </c>
      <c r="M31" s="31">
        <f>VLOOKUP(A31,'Nagradna igra-posiljke 2018'!$A$3:$W$200,12,FALSE)</f>
        <v>0</v>
      </c>
      <c r="N31" s="31">
        <f>VLOOKUP(A31,'Nagradna igra-posiljke 2018'!$A$3:$W$200,13,FALSE)</f>
        <v>0</v>
      </c>
      <c r="O31" s="31">
        <f>VLOOKUP(A31,'Nagradna igra-posiljke 2018'!$A$3:$W$200,14,FALSE)</f>
        <v>8</v>
      </c>
      <c r="P31" s="31">
        <f>VLOOKUP(A31,'Nagradna igra-posiljke 2018'!$A$3:$W$200,15,FALSE)</f>
        <v>18</v>
      </c>
      <c r="Q31" s="31">
        <f>VLOOKUP(A31,'Nagradna igra-posiljke 2018'!$A$3:$W$200,16,FALSE)</f>
        <v>37</v>
      </c>
      <c r="R31" s="31">
        <f>VLOOKUP(A31,'Nagradna igra-posiljke 2018'!$A$3:$W$200,17,FALSE)</f>
        <v>46</v>
      </c>
      <c r="S31" s="31">
        <f>VLOOKUP(A31,'Nagradna igra-posiljke 2018'!$A$3:$W$200,18,FALSE)</f>
        <v>116</v>
      </c>
      <c r="T31" s="31">
        <f>VLOOKUP(A31,'Nagradna igra-posiljke 2018'!$A$3:$W$200,19,FALSE)</f>
        <v>13</v>
      </c>
      <c r="U31" s="31">
        <f>VLOOKUP(A31,'Nagradna igra-posiljke 2018'!$A$3:$W$200,20,FALSE)</f>
        <v>180</v>
      </c>
      <c r="V31" s="31">
        <f>VLOOKUP(A31,'Nagradna igra-posiljke 2018'!$A$3:$W$200,21,FALSE)</f>
        <v>160</v>
      </c>
      <c r="W31" s="31">
        <f>VLOOKUP(A31,'Nagradna igra-posiljke 2018'!$A$3:$W$200,22,FALSE)</f>
        <v>223</v>
      </c>
      <c r="X31" s="31">
        <f>VLOOKUP(A31,'Nagradna igra-posiljke 2018'!$A$3:$W$200,23,FALSE)</f>
        <v>100</v>
      </c>
      <c r="Y31" s="31">
        <f>VLOOKUP(A31,'Nagradna igra-posiljke 2018'!$A$3:$CF$200,24,FALSE)</f>
        <v>502</v>
      </c>
      <c r="Z31" s="31">
        <f>VLOOKUP(A31,'Nagradna igra-posiljke 2018'!$A$3:$CF$200,25,FALSE)</f>
        <v>394</v>
      </c>
      <c r="AA31" s="31">
        <f>VLOOKUP(A31,'Nagradna igra-posiljke 2018'!$A$3:$CF$200,26,FALSE)</f>
        <v>565</v>
      </c>
      <c r="AB31" s="31">
        <f>VLOOKUP(A31,'Nagradna igra-posiljke 2018'!$A$3:$CF$200,27,FALSE)</f>
        <v>699</v>
      </c>
      <c r="AC31" s="31">
        <f>VLOOKUP(A31,'Nagradna igra-posiljke 2018'!$A$3:$CF$200,28,FALSE)</f>
        <v>639</v>
      </c>
      <c r="AD31" s="31">
        <f>VLOOKUP(A31,'Nagradna igra-posiljke 2018'!$A$3:$CF$200,29,FALSE)</f>
        <v>401</v>
      </c>
      <c r="AE31" s="31">
        <f>VLOOKUP(A31,'Nagradna igra-posiljke 2018'!$A$3:$CF$200,30,FALSE)</f>
        <v>1297</v>
      </c>
      <c r="AF31" s="31">
        <f>VLOOKUP(A31,'Nagradna igra-posiljke 2018'!$A$3:$CF$200,31,FALSE)</f>
        <v>1076</v>
      </c>
      <c r="AG31" s="31">
        <f>VLOOKUP($A31,'Nagradna igra-posiljke 2018'!$A$3:$CF$200,32,FALSE)</f>
        <v>1276</v>
      </c>
      <c r="AH31" s="14">
        <f>VLOOKUP($A31,'Nagradna igra-posiljke 2018'!$A$3:$CF$200,33,FALSE)</f>
        <v>1175</v>
      </c>
      <c r="AI31" s="14">
        <f>VLOOKUP($A31,'Nagradna igra-posiljke 2018'!$A$3:$CF$200,34,FALSE)</f>
        <v>853</v>
      </c>
      <c r="AJ31" s="14">
        <f>VLOOKUP($A31,'Nagradna igra-posiljke 2018'!$A$3:$CF$200,35,FALSE)</f>
        <v>82</v>
      </c>
      <c r="AK31" s="14">
        <f>VLOOKUP($A31,'Nagradna igra-posiljke 2018'!$A$3:$CF$200,36,FALSE)</f>
        <v>925</v>
      </c>
      <c r="AL31" s="14">
        <f>VLOOKUP($A31,'Nagradna igra-posiljke 2018'!$A$3:$CF$200,37,FALSE)</f>
        <v>842</v>
      </c>
      <c r="AM31" s="45">
        <f>VLOOKUP($A31,'Nagradna igra-posiljke 2018'!$A$3:$CF$200,38,FALSE)</f>
        <v>938</v>
      </c>
      <c r="AN31" s="45">
        <f>VLOOKUP($A31,'Nagradna igra-posiljke 2018'!$A$3:$CF$200,39,FALSE)</f>
        <v>1103</v>
      </c>
      <c r="AO31" s="14">
        <f>VLOOKUP($A31,'Nagradna igra-posiljke 2018'!$A$3:$CF$200,40,FALSE)</f>
        <v>1055</v>
      </c>
      <c r="AP31" s="14">
        <f>VLOOKUP($A31,'Nagradna igra-posiljke 2018'!$A$3:$CF$200,41,FALSE)</f>
        <v>185</v>
      </c>
      <c r="AQ31" s="14">
        <f>VLOOKUP($A31,'Nagradna igra-posiljke 2018'!$A$3:$CF$200,42,FALSE)</f>
        <v>780</v>
      </c>
      <c r="AR31" s="14">
        <f>VLOOKUP($A31,'Nagradna igra-posiljke 2018'!$A$3:$CF$200,43,FALSE)</f>
        <v>1188</v>
      </c>
      <c r="AS31" s="14">
        <f>VLOOKUP($A31,'Nagradna igra-posiljke 2018'!$A$3:$CF$200,44,FALSE)</f>
        <v>1256</v>
      </c>
      <c r="AT31" s="14">
        <f>VLOOKUP($A31,'Nagradna igra-posiljke 2018'!$A$3:$CF$200,45,FALSE)</f>
        <v>1600</v>
      </c>
      <c r="AU31" s="14">
        <f>VLOOKUP($A31,'Nagradna igra-posiljke 2018'!$A$3:$CF$200,46,FALSE)</f>
        <v>1283</v>
      </c>
      <c r="AV31" s="14">
        <f>VLOOKUP($A31,'Nagradna igra-posiljke 2018'!$A$3:$CF$200,47,FALSE)</f>
        <v>248</v>
      </c>
      <c r="AW31" s="14">
        <f>VLOOKUP($A31,'Nagradna igra-posiljke 2018'!$A$3:$CF$200,48,FALSE)</f>
        <v>1454</v>
      </c>
      <c r="AX31" s="14">
        <f>VLOOKUP($A31,'Nagradna igra-posiljke 2018'!$A$3:$CF$200,49,FALSE)</f>
        <v>1160</v>
      </c>
      <c r="AY31" s="14">
        <f>VLOOKUP($A31,'Nagradna igra-posiljke 2018'!$A$3:$CF$200,50,FALSE)</f>
        <v>1836</v>
      </c>
      <c r="AZ31" s="14">
        <f>VLOOKUP($A31,'Nagradna igra-posiljke 2018'!$A$3:$CF$200,51,FALSE)</f>
        <v>1531</v>
      </c>
      <c r="BA31" s="14">
        <f>VLOOKUP($A31,'Nagradna igra-posiljke 2018'!$A$3:$CF$200,52,FALSE)</f>
        <v>1368</v>
      </c>
      <c r="BB31" s="14">
        <f>VLOOKUP($A31,'Nagradna igra-posiljke 2018'!$A$3:$CF$200,53,FALSE)</f>
        <v>239</v>
      </c>
      <c r="BC31" s="14">
        <f>VLOOKUP($A31,'Nagradna igra-posiljke 2018'!$A$3:$CF$200,54,FALSE)</f>
        <v>588</v>
      </c>
      <c r="BD31" s="14">
        <f>VLOOKUP($A31,'Nagradna igra-posiljke 2018'!$A$3:$CF$200,55,FALSE)</f>
        <v>0</v>
      </c>
      <c r="BE31" s="14">
        <f>VLOOKUP($A31,'Nagradna igra-posiljke 2018'!$A$3:$CF$200,56,FALSE)</f>
        <v>0</v>
      </c>
      <c r="BF31" s="14">
        <f>VLOOKUP($A31,'Nagradna igra-posiljke 2018'!$A$3:$CF$200,57,FALSE)</f>
        <v>0</v>
      </c>
      <c r="BG31" s="14">
        <f>VLOOKUP($A31,'Nagradna igra-posiljke 2018'!$A$3:$CF$200,58,FALSE)</f>
        <v>0</v>
      </c>
      <c r="BH31" s="14">
        <f>VLOOKUP($A31,'Nagradna igra-posiljke 2018'!$A$3:$CF$200,59,FALSE)</f>
        <v>0</v>
      </c>
      <c r="BI31" s="14">
        <f>VLOOKUP($A31,'Nagradna igra-posiljke 2018'!$A$3:$CF$200,60,FALSE)</f>
        <v>0</v>
      </c>
      <c r="BJ31" s="14">
        <f>VLOOKUP($A31,'Nagradna igra-posiljke 2018'!$A$3:$CF$200,61,FALSE)</f>
        <v>0</v>
      </c>
      <c r="BK31" s="14">
        <f>VLOOKUP($A31,'Nagradna igra-posiljke 2018'!$A$3:$CF$200,62,FALSE)</f>
        <v>0</v>
      </c>
      <c r="BL31" s="14">
        <f>VLOOKUP($A31,'Nagradna igra-posiljke 2018'!$A$3:$CF$200,63,FALSE)</f>
        <v>0</v>
      </c>
      <c r="BM31" s="14">
        <f>VLOOKUP($A31,'Nagradna igra-posiljke 2018'!$A$3:$CF$200,64,FALSE)</f>
        <v>0</v>
      </c>
      <c r="BN31" s="14">
        <f>VLOOKUP($A31,'Nagradna igra-posiljke 2018'!$A$3:$CF$200,65,FALSE)</f>
        <v>0</v>
      </c>
      <c r="BO31" s="14">
        <f>VLOOKUP($A31,'Nagradna igra-posiljke 2018'!$A$3:$CF$200,66,FALSE)</f>
        <v>0</v>
      </c>
      <c r="BP31" s="14">
        <f>VLOOKUP($A31,'Nagradna igra-posiljke 2018'!$A$3:$CF$200,67,FALSE)</f>
        <v>0</v>
      </c>
      <c r="BQ31" s="14">
        <f>VLOOKUP($A31,'Nagradna igra-posiljke 2018'!$A$3:$CF$200,68,FALSE)</f>
        <v>0</v>
      </c>
      <c r="BR31" s="14">
        <f>VLOOKUP($A31,'Nagradna igra-posiljke 2018'!$A$3:$CF$200,69,FALSE)</f>
        <v>0</v>
      </c>
      <c r="BS31" s="14">
        <f>VLOOKUP($A31,'Nagradna igra-posiljke 2018'!$A$3:$CF$200,70,FALSE)</f>
        <v>0</v>
      </c>
      <c r="BT31" s="14">
        <f>VLOOKUP($A31,'Nagradna igra-posiljke 2018'!$A$3:$CF$200,71,FALSE)</f>
        <v>0</v>
      </c>
      <c r="BU31" s="14">
        <f>VLOOKUP($A31,'Nagradna igra-posiljke 2018'!$A$3:$CF$200,72,FALSE)</f>
        <v>0</v>
      </c>
      <c r="BV31" s="14">
        <f>VLOOKUP($A31,'Nagradna igra-posiljke 2018'!$A$3:$CF$200,73,FALSE)</f>
        <v>0</v>
      </c>
      <c r="BW31" s="14">
        <f>VLOOKUP($A31,'Nagradna igra-posiljke 2018'!$A$3:$CF$200,74,FALSE)</f>
        <v>0</v>
      </c>
      <c r="BX31" s="14">
        <f>VLOOKUP($A31,'Nagradna igra-posiljke 2018'!$A$3:$CF$200,75,FALSE)</f>
        <v>0</v>
      </c>
      <c r="BY31" s="14">
        <f>VLOOKUP($A31,'Nagradna igra-posiljke 2018'!$A$3:$CF$200,76,FALSE)</f>
        <v>0</v>
      </c>
      <c r="BZ31" s="14">
        <f>VLOOKUP($A31,'Nagradna igra-posiljke 2018'!$A$3:$CF$200,77,FALSE)</f>
        <v>0</v>
      </c>
      <c r="CA31" s="14">
        <f>VLOOKUP($A31,'Nagradna igra-posiljke 2018'!$A$3:$CF$200,78,FALSE)</f>
        <v>0</v>
      </c>
      <c r="CB31" s="14">
        <f>VLOOKUP($A31,'Nagradna igra-posiljke 2018'!$A$3:$CF$200,79,FALSE)</f>
        <v>0</v>
      </c>
      <c r="CC31" s="14">
        <f>VLOOKUP($A31,'Nagradna igra-posiljke 2018'!$A$3:$CF$200,80,FALSE)</f>
        <v>0</v>
      </c>
      <c r="CD31" s="14">
        <f>VLOOKUP($A31,'Nagradna igra-posiljke 2018'!$A$3:$CF$200,81,FALSE)</f>
        <v>0</v>
      </c>
      <c r="CE31" s="14">
        <f>VLOOKUP($A31,'Nagradna igra-posiljke 2018'!$A$3:$CF$200,82,FALSE)</f>
        <v>0</v>
      </c>
      <c r="CF31" s="14">
        <f>VLOOKUP($A31,'Nagradna igra-posiljke 2018'!$A$3:$CF$200,83,FALSE)</f>
        <v>0</v>
      </c>
      <c r="CG31" s="14">
        <f>VLOOKUP($A31,'Nagradna igra-posiljke 2018'!$A$3:$CF$200,84,FALSE)</f>
        <v>0</v>
      </c>
    </row>
    <row r="32" spans="1:85" s="1" customFormat="1" ht="13.5" customHeight="1">
      <c r="A32" s="15">
        <v>70904</v>
      </c>
      <c r="B32" s="98" t="s">
        <v>182</v>
      </c>
      <c r="C32" s="14" t="s">
        <v>207</v>
      </c>
      <c r="D32" s="42">
        <v>51921</v>
      </c>
      <c r="E32" s="42">
        <v>37404</v>
      </c>
      <c r="F32" s="46">
        <f>E32/E$1</f>
        <v>0.81141939822548104</v>
      </c>
      <c r="G32" s="47">
        <f>D32*F32</f>
        <v>42129.706575265198</v>
      </c>
      <c r="H32" s="46">
        <f>+J32/D32</f>
        <v>6.9848423566572295</v>
      </c>
      <c r="I32" s="49">
        <f>+H32/F32</f>
        <v>8.6081776846013351</v>
      </c>
      <c r="J32" s="44">
        <f>10*K32</f>
        <v>362660</v>
      </c>
      <c r="K32" s="44">
        <f>+SUM(L32:CG32)</f>
        <v>36266</v>
      </c>
      <c r="L32" s="31">
        <f>VLOOKUP(A32,'Nagradna igra-posiljke 2018'!$A$3:$W$200,11,FALSE)</f>
        <v>0</v>
      </c>
      <c r="M32" s="31">
        <f>VLOOKUP(A32,'Nagradna igra-posiljke 2018'!$A$3:$W$200,12,FALSE)</f>
        <v>0</v>
      </c>
      <c r="N32" s="31">
        <f>VLOOKUP(A32,'Nagradna igra-posiljke 2018'!$A$3:$W$200,13,FALSE)</f>
        <v>0</v>
      </c>
      <c r="O32" s="31">
        <f>VLOOKUP(A32,'Nagradna igra-posiljke 2018'!$A$3:$W$200,14,FALSE)</f>
        <v>74</v>
      </c>
      <c r="P32" s="31">
        <f>VLOOKUP(A32,'Nagradna igra-posiljke 2018'!$A$3:$W$200,15,FALSE)</f>
        <v>16</v>
      </c>
      <c r="Q32" s="31">
        <f>VLOOKUP(A32,'Nagradna igra-posiljke 2018'!$A$3:$W$200,16,FALSE)</f>
        <v>56</v>
      </c>
      <c r="R32" s="31">
        <f>VLOOKUP(A32,'Nagradna igra-posiljke 2018'!$A$3:$W$200,17,FALSE)</f>
        <v>46</v>
      </c>
      <c r="S32" s="31">
        <f>VLOOKUP(A32,'Nagradna igra-posiljke 2018'!$A$3:$W$200,18,FALSE)</f>
        <v>72</v>
      </c>
      <c r="T32" s="31">
        <f>VLOOKUP(A32,'Nagradna igra-posiljke 2018'!$A$3:$W$200,19,FALSE)</f>
        <v>45</v>
      </c>
      <c r="U32" s="31">
        <f>VLOOKUP(A32,'Nagradna igra-posiljke 2018'!$A$3:$W$200,20,FALSE)</f>
        <v>47</v>
      </c>
      <c r="V32" s="31">
        <f>VLOOKUP(A32,'Nagradna igra-posiljke 2018'!$A$3:$W$200,21,FALSE)</f>
        <v>352</v>
      </c>
      <c r="W32" s="31">
        <f>VLOOKUP(A32,'Nagradna igra-posiljke 2018'!$A$3:$W$200,22,FALSE)</f>
        <v>313</v>
      </c>
      <c r="X32" s="31">
        <f>VLOOKUP(A32,'Nagradna igra-posiljke 2018'!$A$3:$W$200,23,FALSE)</f>
        <v>541</v>
      </c>
      <c r="Y32" s="31">
        <f>VLOOKUP(A32,'Nagradna igra-posiljke 2018'!$A$3:$CF$200,24,FALSE)</f>
        <v>724</v>
      </c>
      <c r="Z32" s="31">
        <f>VLOOKUP(A32,'Nagradna igra-posiljke 2018'!$A$3:$CF$200,25,FALSE)</f>
        <v>585</v>
      </c>
      <c r="AA32" s="31">
        <f>VLOOKUP(A32,'Nagradna igra-posiljke 2018'!$A$3:$CF$200,26,FALSE)</f>
        <v>592</v>
      </c>
      <c r="AB32" s="31">
        <f>VLOOKUP(A32,'Nagradna igra-posiljke 2018'!$A$3:$CF$200,27,FALSE)</f>
        <v>778</v>
      </c>
      <c r="AC32" s="31">
        <f>VLOOKUP(A32,'Nagradna igra-posiljke 2018'!$A$3:$CF$200,28,FALSE)</f>
        <v>955</v>
      </c>
      <c r="AD32" s="31">
        <f>VLOOKUP(A32,'Nagradna igra-posiljke 2018'!$A$3:$CF$200,29,FALSE)</f>
        <v>575</v>
      </c>
      <c r="AE32" s="31">
        <f>VLOOKUP(A32,'Nagradna igra-posiljke 2018'!$A$3:$CF$200,30,FALSE)</f>
        <v>1420</v>
      </c>
      <c r="AF32" s="31">
        <f>VLOOKUP(A32,'Nagradna igra-posiljke 2018'!$A$3:$CF$200,31,FALSE)</f>
        <v>1655</v>
      </c>
      <c r="AG32" s="31">
        <f>VLOOKUP($A32,'Nagradna igra-posiljke 2018'!$A$3:$CF$200,32,FALSE)</f>
        <v>1512</v>
      </c>
      <c r="AH32" s="14">
        <f>VLOOKUP($A32,'Nagradna igra-posiljke 2018'!$A$3:$CF$200,33,FALSE)</f>
        <v>1576</v>
      </c>
      <c r="AI32" s="14">
        <f>VLOOKUP($A32,'Nagradna igra-posiljke 2018'!$A$3:$CF$200,34,FALSE)</f>
        <v>1074</v>
      </c>
      <c r="AJ32" s="14">
        <f>VLOOKUP($A32,'Nagradna igra-posiljke 2018'!$A$3:$CF$200,35,FALSE)</f>
        <v>415</v>
      </c>
      <c r="AK32" s="14">
        <f>VLOOKUP($A32,'Nagradna igra-posiljke 2018'!$A$3:$CF$200,36,FALSE)</f>
        <v>782</v>
      </c>
      <c r="AL32" s="14">
        <f>VLOOKUP($A32,'Nagradna igra-posiljke 2018'!$A$3:$CF$200,37,FALSE)</f>
        <v>957</v>
      </c>
      <c r="AM32" s="45">
        <f>VLOOKUP($A32,'Nagradna igra-posiljke 2018'!$A$3:$CF$200,38,FALSE)</f>
        <v>1048</v>
      </c>
      <c r="AN32" s="45">
        <f>VLOOKUP($A32,'Nagradna igra-posiljke 2018'!$A$3:$CF$200,39,FALSE)</f>
        <v>1336</v>
      </c>
      <c r="AO32" s="14">
        <f>VLOOKUP($A32,'Nagradna igra-posiljke 2018'!$A$3:$CF$200,40,FALSE)</f>
        <v>1559</v>
      </c>
      <c r="AP32" s="14">
        <f>VLOOKUP($A32,'Nagradna igra-posiljke 2018'!$A$3:$CF$200,41,FALSE)</f>
        <v>378</v>
      </c>
      <c r="AQ32" s="14">
        <f>VLOOKUP($A32,'Nagradna igra-posiljke 2018'!$A$3:$CF$200,42,FALSE)</f>
        <v>1000</v>
      </c>
      <c r="AR32" s="14">
        <f>VLOOKUP($A32,'Nagradna igra-posiljke 2018'!$A$3:$CF$200,43,FALSE)</f>
        <v>1328</v>
      </c>
      <c r="AS32" s="14">
        <f>VLOOKUP($A32,'Nagradna igra-posiljke 2018'!$A$3:$CF$200,44,FALSE)</f>
        <v>1940</v>
      </c>
      <c r="AT32" s="14">
        <f>VLOOKUP($A32,'Nagradna igra-posiljke 2018'!$A$3:$CF$200,45,FALSE)</f>
        <v>2317</v>
      </c>
      <c r="AU32" s="14">
        <f>VLOOKUP($A32,'Nagradna igra-posiljke 2018'!$A$3:$CF$200,46,FALSE)</f>
        <v>1591</v>
      </c>
      <c r="AV32" s="14">
        <f>VLOOKUP($A32,'Nagradna igra-posiljke 2018'!$A$3:$CF$200,47,FALSE)</f>
        <v>370</v>
      </c>
      <c r="AW32" s="14">
        <f>VLOOKUP($A32,'Nagradna igra-posiljke 2018'!$A$3:$CF$200,48,FALSE)</f>
        <v>982</v>
      </c>
      <c r="AX32" s="14">
        <f>VLOOKUP($A32,'Nagradna igra-posiljke 2018'!$A$3:$CF$200,49,FALSE)</f>
        <v>1366</v>
      </c>
      <c r="AY32" s="14">
        <f>VLOOKUP($A32,'Nagradna igra-posiljke 2018'!$A$3:$CF$200,50,FALSE)</f>
        <v>1461</v>
      </c>
      <c r="AZ32" s="14">
        <f>VLOOKUP($A32,'Nagradna igra-posiljke 2018'!$A$3:$CF$200,51,FALSE)</f>
        <v>1916</v>
      </c>
      <c r="BA32" s="14">
        <f>VLOOKUP($A32,'Nagradna igra-posiljke 2018'!$A$3:$CF$200,52,FALSE)</f>
        <v>1444</v>
      </c>
      <c r="BB32" s="14">
        <f>VLOOKUP($A32,'Nagradna igra-posiljke 2018'!$A$3:$CF$200,53,FALSE)</f>
        <v>281</v>
      </c>
      <c r="BC32" s="14">
        <f>VLOOKUP($A32,'Nagradna igra-posiljke 2018'!$A$3:$CF$200,54,FALSE)</f>
        <v>787</v>
      </c>
      <c r="BD32" s="14">
        <f>VLOOKUP($A32,'Nagradna igra-posiljke 2018'!$A$3:$CF$200,55,FALSE)</f>
        <v>0</v>
      </c>
      <c r="BE32" s="14">
        <f>VLOOKUP($A32,'Nagradna igra-posiljke 2018'!$A$3:$CF$200,56,FALSE)</f>
        <v>0</v>
      </c>
      <c r="BF32" s="14">
        <f>VLOOKUP($A32,'Nagradna igra-posiljke 2018'!$A$3:$CF$200,57,FALSE)</f>
        <v>0</v>
      </c>
      <c r="BG32" s="14">
        <f>VLOOKUP($A32,'Nagradna igra-posiljke 2018'!$A$3:$CF$200,58,FALSE)</f>
        <v>0</v>
      </c>
      <c r="BH32" s="14">
        <f>VLOOKUP($A32,'Nagradna igra-posiljke 2018'!$A$3:$CF$200,59,FALSE)</f>
        <v>0</v>
      </c>
      <c r="BI32" s="14">
        <f>VLOOKUP($A32,'Nagradna igra-posiljke 2018'!$A$3:$CF$200,60,FALSE)</f>
        <v>0</v>
      </c>
      <c r="BJ32" s="14">
        <f>VLOOKUP($A32,'Nagradna igra-posiljke 2018'!$A$3:$CF$200,61,FALSE)</f>
        <v>0</v>
      </c>
      <c r="BK32" s="14">
        <f>VLOOKUP($A32,'Nagradna igra-posiljke 2018'!$A$3:$CF$200,62,FALSE)</f>
        <v>0</v>
      </c>
      <c r="BL32" s="14">
        <f>VLOOKUP($A32,'Nagradna igra-posiljke 2018'!$A$3:$CF$200,63,FALSE)</f>
        <v>0</v>
      </c>
      <c r="BM32" s="14">
        <f>VLOOKUP($A32,'Nagradna igra-posiljke 2018'!$A$3:$CF$200,64,FALSE)</f>
        <v>0</v>
      </c>
      <c r="BN32" s="14">
        <f>VLOOKUP($A32,'Nagradna igra-posiljke 2018'!$A$3:$CF$200,65,FALSE)</f>
        <v>0</v>
      </c>
      <c r="BO32" s="14">
        <f>VLOOKUP($A32,'Nagradna igra-posiljke 2018'!$A$3:$CF$200,66,FALSE)</f>
        <v>0</v>
      </c>
      <c r="BP32" s="14">
        <f>VLOOKUP($A32,'Nagradna igra-posiljke 2018'!$A$3:$CF$200,67,FALSE)</f>
        <v>0</v>
      </c>
      <c r="BQ32" s="14">
        <f>VLOOKUP($A32,'Nagradna igra-posiljke 2018'!$A$3:$CF$200,68,FALSE)</f>
        <v>0</v>
      </c>
      <c r="BR32" s="14">
        <f>VLOOKUP($A32,'Nagradna igra-posiljke 2018'!$A$3:$CF$200,69,FALSE)</f>
        <v>0</v>
      </c>
      <c r="BS32" s="14">
        <f>VLOOKUP($A32,'Nagradna igra-posiljke 2018'!$A$3:$CF$200,70,FALSE)</f>
        <v>0</v>
      </c>
      <c r="BT32" s="14">
        <f>VLOOKUP($A32,'Nagradna igra-posiljke 2018'!$A$3:$CF$200,71,FALSE)</f>
        <v>0</v>
      </c>
      <c r="BU32" s="14">
        <f>VLOOKUP($A32,'Nagradna igra-posiljke 2018'!$A$3:$CF$200,72,FALSE)</f>
        <v>0</v>
      </c>
      <c r="BV32" s="14">
        <f>VLOOKUP($A32,'Nagradna igra-posiljke 2018'!$A$3:$CF$200,73,FALSE)</f>
        <v>0</v>
      </c>
      <c r="BW32" s="14">
        <f>VLOOKUP($A32,'Nagradna igra-posiljke 2018'!$A$3:$CF$200,74,FALSE)</f>
        <v>0</v>
      </c>
      <c r="BX32" s="14">
        <f>VLOOKUP($A32,'Nagradna igra-posiljke 2018'!$A$3:$CF$200,75,FALSE)</f>
        <v>0</v>
      </c>
      <c r="BY32" s="14">
        <f>VLOOKUP($A32,'Nagradna igra-posiljke 2018'!$A$3:$CF$200,76,FALSE)</f>
        <v>0</v>
      </c>
      <c r="BZ32" s="14">
        <f>VLOOKUP($A32,'Nagradna igra-posiljke 2018'!$A$3:$CF$200,77,FALSE)</f>
        <v>0</v>
      </c>
      <c r="CA32" s="14">
        <f>VLOOKUP($A32,'Nagradna igra-posiljke 2018'!$A$3:$CF$200,78,FALSE)</f>
        <v>0</v>
      </c>
      <c r="CB32" s="14">
        <f>VLOOKUP($A32,'Nagradna igra-posiljke 2018'!$A$3:$CF$200,79,FALSE)</f>
        <v>0</v>
      </c>
      <c r="CC32" s="14">
        <f>VLOOKUP($A32,'Nagradna igra-posiljke 2018'!$A$3:$CF$200,80,FALSE)</f>
        <v>0</v>
      </c>
      <c r="CD32" s="14">
        <f>VLOOKUP($A32,'Nagradna igra-posiljke 2018'!$A$3:$CF$200,81,FALSE)</f>
        <v>0</v>
      </c>
      <c r="CE32" s="14">
        <f>VLOOKUP($A32,'Nagradna igra-posiljke 2018'!$A$3:$CF$200,82,FALSE)</f>
        <v>0</v>
      </c>
      <c r="CF32" s="14">
        <f>VLOOKUP($A32,'Nagradna igra-posiljke 2018'!$A$3:$CF$200,83,FALSE)</f>
        <v>0</v>
      </c>
      <c r="CG32" s="14">
        <f>VLOOKUP($A32,'Nagradna igra-posiljke 2018'!$A$3:$CF$200,84,FALSE)</f>
        <v>0</v>
      </c>
    </row>
    <row r="33" spans="1:85" s="1" customFormat="1" ht="13.5" customHeight="1">
      <c r="A33" s="15">
        <v>70033</v>
      </c>
      <c r="B33" s="98" t="s">
        <v>179</v>
      </c>
      <c r="C33" s="14" t="s">
        <v>207</v>
      </c>
      <c r="D33" s="42">
        <v>44516</v>
      </c>
      <c r="E33" s="42">
        <v>38846</v>
      </c>
      <c r="F33" s="46">
        <f>E33/E$1</f>
        <v>0.84270126038570836</v>
      </c>
      <c r="G33" s="47">
        <f>D33*F33</f>
        <v>37513.689307330191</v>
      </c>
      <c r="H33" s="46">
        <f>+J33/D33</f>
        <v>7.1731512265252944</v>
      </c>
      <c r="I33" s="49">
        <f>+H33/F33</f>
        <v>8.5120926759289635</v>
      </c>
      <c r="J33" s="44">
        <f>10*K33</f>
        <v>319320</v>
      </c>
      <c r="K33" s="44">
        <f>+SUM(L33:CG33)</f>
        <v>31932</v>
      </c>
      <c r="L33" s="31">
        <f>VLOOKUP(A33,'Nagradna igra-posiljke 2018'!$A$3:$W$200,11,FALSE)</f>
        <v>0</v>
      </c>
      <c r="M33" s="31">
        <f>VLOOKUP(A33,'Nagradna igra-posiljke 2018'!$A$3:$W$200,12,FALSE)</f>
        <v>1</v>
      </c>
      <c r="N33" s="31">
        <f>VLOOKUP(A33,'Nagradna igra-posiljke 2018'!$A$3:$W$200,13,FALSE)</f>
        <v>0</v>
      </c>
      <c r="O33" s="31">
        <f>VLOOKUP(A33,'Nagradna igra-posiljke 2018'!$A$3:$W$200,14,FALSE)</f>
        <v>20</v>
      </c>
      <c r="P33" s="31">
        <f>VLOOKUP(A33,'Nagradna igra-posiljke 2018'!$A$3:$W$200,15,FALSE)</f>
        <v>22</v>
      </c>
      <c r="Q33" s="31">
        <f>VLOOKUP(A33,'Nagradna igra-posiljke 2018'!$A$3:$W$200,16,FALSE)</f>
        <v>42</v>
      </c>
      <c r="R33" s="31">
        <f>VLOOKUP(A33,'Nagradna igra-posiljke 2018'!$A$3:$W$200,17,FALSE)</f>
        <v>60</v>
      </c>
      <c r="S33" s="31">
        <f>VLOOKUP(A33,'Nagradna igra-posiljke 2018'!$A$3:$W$200,18,FALSE)</f>
        <v>62</v>
      </c>
      <c r="T33" s="31">
        <f>VLOOKUP(A33,'Nagradna igra-posiljke 2018'!$A$3:$W$200,19,FALSE)</f>
        <v>0</v>
      </c>
      <c r="U33" s="31">
        <f>VLOOKUP(A33,'Nagradna igra-posiljke 2018'!$A$3:$W$200,20,FALSE)</f>
        <v>441</v>
      </c>
      <c r="V33" s="31">
        <f>VLOOKUP(A33,'Nagradna igra-posiljke 2018'!$A$3:$W$200,21,FALSE)</f>
        <v>354</v>
      </c>
      <c r="W33" s="31">
        <f>VLOOKUP(A33,'Nagradna igra-posiljke 2018'!$A$3:$W$200,22,FALSE)</f>
        <v>259</v>
      </c>
      <c r="X33" s="31">
        <f>VLOOKUP(A33,'Nagradna igra-posiljke 2018'!$A$3:$W$200,23,FALSE)</f>
        <v>305</v>
      </c>
      <c r="Y33" s="31">
        <f>VLOOKUP(A33,'Nagradna igra-posiljke 2018'!$A$3:$CF$200,24,FALSE)</f>
        <v>757</v>
      </c>
      <c r="Z33" s="31">
        <f>VLOOKUP(A33,'Nagradna igra-posiljke 2018'!$A$3:$CF$200,25,FALSE)</f>
        <v>693</v>
      </c>
      <c r="AA33" s="31">
        <f>VLOOKUP(A33,'Nagradna igra-posiljke 2018'!$A$3:$CF$200,26,FALSE)</f>
        <v>627</v>
      </c>
      <c r="AB33" s="31">
        <f>VLOOKUP(A33,'Nagradna igra-posiljke 2018'!$A$3:$CF$200,27,FALSE)</f>
        <v>803</v>
      </c>
      <c r="AC33" s="31">
        <f>VLOOKUP(A33,'Nagradna igra-posiljke 2018'!$A$3:$CF$200,28,FALSE)</f>
        <v>877</v>
      </c>
      <c r="AD33" s="31">
        <f>VLOOKUP(A33,'Nagradna igra-posiljke 2018'!$A$3:$CF$200,29,FALSE)</f>
        <v>295</v>
      </c>
      <c r="AE33" s="31">
        <f>VLOOKUP(A33,'Nagradna igra-posiljke 2018'!$A$3:$CF$200,30,FALSE)</f>
        <v>1921</v>
      </c>
      <c r="AF33" s="31">
        <f>VLOOKUP(A33,'Nagradna igra-posiljke 2018'!$A$3:$CF$200,31,FALSE)</f>
        <v>1191</v>
      </c>
      <c r="AG33" s="31">
        <f>VLOOKUP($A33,'Nagradna igra-posiljke 2018'!$A$3:$CF$200,32,FALSE)</f>
        <v>1362</v>
      </c>
      <c r="AH33" s="14">
        <f>VLOOKUP($A33,'Nagradna igra-posiljke 2018'!$A$3:$CF$200,33,FALSE)</f>
        <v>961</v>
      </c>
      <c r="AI33" s="14">
        <f>VLOOKUP($A33,'Nagradna igra-posiljke 2018'!$A$3:$CF$200,34,FALSE)</f>
        <v>742</v>
      </c>
      <c r="AJ33" s="14">
        <f>VLOOKUP($A33,'Nagradna igra-posiljke 2018'!$A$3:$CF$200,35,FALSE)</f>
        <v>232</v>
      </c>
      <c r="AK33" s="14">
        <f>VLOOKUP($A33,'Nagradna igra-posiljke 2018'!$A$3:$CF$200,36,FALSE)</f>
        <v>907</v>
      </c>
      <c r="AL33" s="14">
        <f>VLOOKUP($A33,'Nagradna igra-posiljke 2018'!$A$3:$CF$200,37,FALSE)</f>
        <v>1004</v>
      </c>
      <c r="AM33" s="45">
        <f>VLOOKUP($A33,'Nagradna igra-posiljke 2018'!$A$3:$CF$200,38,FALSE)</f>
        <v>1103</v>
      </c>
      <c r="AN33" s="45">
        <f>VLOOKUP($A33,'Nagradna igra-posiljke 2018'!$A$3:$CF$200,39,FALSE)</f>
        <v>1276</v>
      </c>
      <c r="AO33" s="14">
        <f>VLOOKUP($A33,'Nagradna igra-posiljke 2018'!$A$3:$CF$200,40,FALSE)</f>
        <v>991</v>
      </c>
      <c r="AP33" s="14">
        <f>VLOOKUP($A33,'Nagradna igra-posiljke 2018'!$A$3:$CF$200,41,FALSE)</f>
        <v>410</v>
      </c>
      <c r="AQ33" s="14">
        <f>VLOOKUP($A33,'Nagradna igra-posiljke 2018'!$A$3:$CF$200,42,FALSE)</f>
        <v>1010</v>
      </c>
      <c r="AR33" s="14">
        <f>VLOOKUP($A33,'Nagradna igra-posiljke 2018'!$A$3:$CF$200,43,FALSE)</f>
        <v>1348</v>
      </c>
      <c r="AS33" s="14">
        <f>VLOOKUP($A33,'Nagradna igra-posiljke 2018'!$A$3:$CF$200,44,FALSE)</f>
        <v>1141</v>
      </c>
      <c r="AT33" s="14">
        <f>VLOOKUP($A33,'Nagradna igra-posiljke 2018'!$A$3:$CF$200,45,FALSE)</f>
        <v>1626</v>
      </c>
      <c r="AU33" s="14">
        <f>VLOOKUP($A33,'Nagradna igra-posiljke 2018'!$A$3:$CF$200,46,FALSE)</f>
        <v>1498</v>
      </c>
      <c r="AV33" s="14">
        <f>VLOOKUP($A33,'Nagradna igra-posiljke 2018'!$A$3:$CF$200,47,FALSE)</f>
        <v>225</v>
      </c>
      <c r="AW33" s="14">
        <f>VLOOKUP($A33,'Nagradna igra-posiljke 2018'!$A$3:$CF$200,48,FALSE)</f>
        <v>748</v>
      </c>
      <c r="AX33" s="14">
        <f>VLOOKUP($A33,'Nagradna igra-posiljke 2018'!$A$3:$CF$200,49,FALSE)</f>
        <v>1200</v>
      </c>
      <c r="AY33" s="14">
        <f>VLOOKUP($A33,'Nagradna igra-posiljke 2018'!$A$3:$CF$200,50,FALSE)</f>
        <v>1321</v>
      </c>
      <c r="AZ33" s="14">
        <f>VLOOKUP($A33,'Nagradna igra-posiljke 2018'!$A$3:$CF$200,51,FALSE)</f>
        <v>1943</v>
      </c>
      <c r="BA33" s="14">
        <f>VLOOKUP($A33,'Nagradna igra-posiljke 2018'!$A$3:$CF$200,52,FALSE)</f>
        <v>1137</v>
      </c>
      <c r="BB33" s="14">
        <f>VLOOKUP($A33,'Nagradna igra-posiljke 2018'!$A$3:$CF$200,53,FALSE)</f>
        <v>160</v>
      </c>
      <c r="BC33" s="14">
        <f>VLOOKUP($A33,'Nagradna igra-posiljke 2018'!$A$3:$CF$200,54,FALSE)</f>
        <v>857</v>
      </c>
      <c r="BD33" s="14">
        <f>VLOOKUP($A33,'Nagradna igra-posiljke 2018'!$A$3:$CF$200,55,FALSE)</f>
        <v>0</v>
      </c>
      <c r="BE33" s="14">
        <f>VLOOKUP($A33,'Nagradna igra-posiljke 2018'!$A$3:$CF$200,56,FALSE)</f>
        <v>0</v>
      </c>
      <c r="BF33" s="14">
        <f>VLOOKUP($A33,'Nagradna igra-posiljke 2018'!$A$3:$CF$200,57,FALSE)</f>
        <v>0</v>
      </c>
      <c r="BG33" s="14">
        <f>VLOOKUP($A33,'Nagradna igra-posiljke 2018'!$A$3:$CF$200,58,FALSE)</f>
        <v>0</v>
      </c>
      <c r="BH33" s="14">
        <f>VLOOKUP($A33,'Nagradna igra-posiljke 2018'!$A$3:$CF$200,59,FALSE)</f>
        <v>0</v>
      </c>
      <c r="BI33" s="14">
        <f>VLOOKUP($A33,'Nagradna igra-posiljke 2018'!$A$3:$CF$200,60,FALSE)</f>
        <v>0</v>
      </c>
      <c r="BJ33" s="14">
        <f>VLOOKUP($A33,'Nagradna igra-posiljke 2018'!$A$3:$CF$200,61,FALSE)</f>
        <v>0</v>
      </c>
      <c r="BK33" s="14">
        <f>VLOOKUP($A33,'Nagradna igra-posiljke 2018'!$A$3:$CF$200,62,FALSE)</f>
        <v>0</v>
      </c>
      <c r="BL33" s="14">
        <f>VLOOKUP($A33,'Nagradna igra-posiljke 2018'!$A$3:$CF$200,63,FALSE)</f>
        <v>0</v>
      </c>
      <c r="BM33" s="14">
        <f>VLOOKUP($A33,'Nagradna igra-posiljke 2018'!$A$3:$CF$200,64,FALSE)</f>
        <v>0</v>
      </c>
      <c r="BN33" s="14">
        <f>VLOOKUP($A33,'Nagradna igra-posiljke 2018'!$A$3:$CF$200,65,FALSE)</f>
        <v>0</v>
      </c>
      <c r="BO33" s="14">
        <f>VLOOKUP($A33,'Nagradna igra-posiljke 2018'!$A$3:$CF$200,66,FALSE)</f>
        <v>0</v>
      </c>
      <c r="BP33" s="14">
        <f>VLOOKUP($A33,'Nagradna igra-posiljke 2018'!$A$3:$CF$200,67,FALSE)</f>
        <v>0</v>
      </c>
      <c r="BQ33" s="14">
        <f>VLOOKUP($A33,'Nagradna igra-posiljke 2018'!$A$3:$CF$200,68,FALSE)</f>
        <v>0</v>
      </c>
      <c r="BR33" s="14">
        <f>VLOOKUP($A33,'Nagradna igra-posiljke 2018'!$A$3:$CF$200,69,FALSE)</f>
        <v>0</v>
      </c>
      <c r="BS33" s="14">
        <f>VLOOKUP($A33,'Nagradna igra-posiljke 2018'!$A$3:$CF$200,70,FALSE)</f>
        <v>0</v>
      </c>
      <c r="BT33" s="14">
        <f>VLOOKUP($A33,'Nagradna igra-posiljke 2018'!$A$3:$CF$200,71,FALSE)</f>
        <v>0</v>
      </c>
      <c r="BU33" s="14">
        <f>VLOOKUP($A33,'Nagradna igra-posiljke 2018'!$A$3:$CF$200,72,FALSE)</f>
        <v>0</v>
      </c>
      <c r="BV33" s="14">
        <f>VLOOKUP($A33,'Nagradna igra-posiljke 2018'!$A$3:$CF$200,73,FALSE)</f>
        <v>0</v>
      </c>
      <c r="BW33" s="14">
        <f>VLOOKUP($A33,'Nagradna igra-posiljke 2018'!$A$3:$CF$200,74,FALSE)</f>
        <v>0</v>
      </c>
      <c r="BX33" s="14">
        <f>VLOOKUP($A33,'Nagradna igra-posiljke 2018'!$A$3:$CF$200,75,FALSE)</f>
        <v>0</v>
      </c>
      <c r="BY33" s="14">
        <f>VLOOKUP($A33,'Nagradna igra-posiljke 2018'!$A$3:$CF$200,76,FALSE)</f>
        <v>0</v>
      </c>
      <c r="BZ33" s="14">
        <f>VLOOKUP($A33,'Nagradna igra-posiljke 2018'!$A$3:$CF$200,77,FALSE)</f>
        <v>0</v>
      </c>
      <c r="CA33" s="14">
        <f>VLOOKUP($A33,'Nagradna igra-posiljke 2018'!$A$3:$CF$200,78,FALSE)</f>
        <v>0</v>
      </c>
      <c r="CB33" s="14">
        <f>VLOOKUP($A33,'Nagradna igra-posiljke 2018'!$A$3:$CF$200,79,FALSE)</f>
        <v>0</v>
      </c>
      <c r="CC33" s="14">
        <f>VLOOKUP($A33,'Nagradna igra-posiljke 2018'!$A$3:$CF$200,80,FALSE)</f>
        <v>0</v>
      </c>
      <c r="CD33" s="14">
        <f>VLOOKUP($A33,'Nagradna igra-posiljke 2018'!$A$3:$CF$200,81,FALSE)</f>
        <v>0</v>
      </c>
      <c r="CE33" s="14">
        <f>VLOOKUP($A33,'Nagradna igra-posiljke 2018'!$A$3:$CF$200,82,FALSE)</f>
        <v>0</v>
      </c>
      <c r="CF33" s="14">
        <f>VLOOKUP($A33,'Nagradna igra-posiljke 2018'!$A$3:$CF$200,83,FALSE)</f>
        <v>0</v>
      </c>
      <c r="CG33" s="14">
        <f>VLOOKUP($A33,'Nagradna igra-posiljke 2018'!$A$3:$CF$200,84,FALSE)</f>
        <v>0</v>
      </c>
    </row>
    <row r="34" spans="1:85" s="5" customFormat="1" ht="15">
      <c r="A34" s="15">
        <v>80179</v>
      </c>
      <c r="B34" s="98" t="s">
        <v>175</v>
      </c>
      <c r="C34" s="14" t="s">
        <v>207</v>
      </c>
      <c r="D34" s="42">
        <v>46390</v>
      </c>
      <c r="E34" s="42">
        <v>41443</v>
      </c>
      <c r="F34" s="46">
        <f>E34/E$1</f>
        <v>0.89903898301407903</v>
      </c>
      <c r="G34" s="47">
        <f>D34*F34</f>
        <v>41706.418422023125</v>
      </c>
      <c r="H34" s="46">
        <f>+J34/D34</f>
        <v>7.6106919594740248</v>
      </c>
      <c r="I34" s="49">
        <f>+H34/F34</f>
        <v>8.465363686409626</v>
      </c>
      <c r="J34" s="44">
        <f>10*K34</f>
        <v>353060</v>
      </c>
      <c r="K34" s="44">
        <f>+SUM(L34:CG34)</f>
        <v>35306</v>
      </c>
      <c r="L34" s="31">
        <f>VLOOKUP(A34,'Nagradna igra-posiljke 2018'!$A$3:$W$200,11,FALSE)</f>
        <v>0</v>
      </c>
      <c r="M34" s="31">
        <f>VLOOKUP(A34,'Nagradna igra-posiljke 2018'!$A$3:$W$200,12,FALSE)</f>
        <v>6</v>
      </c>
      <c r="N34" s="31">
        <f>VLOOKUP(A34,'Nagradna igra-posiljke 2018'!$A$3:$W$200,13,FALSE)</f>
        <v>5</v>
      </c>
      <c r="O34" s="31">
        <f>VLOOKUP(A34,'Nagradna igra-posiljke 2018'!$A$3:$W$200,14,FALSE)</f>
        <v>4</v>
      </c>
      <c r="P34" s="31">
        <f>VLOOKUP(A34,'Nagradna igra-posiljke 2018'!$A$3:$W$200,15,FALSE)</f>
        <v>67</v>
      </c>
      <c r="Q34" s="31">
        <f>VLOOKUP(A34,'Nagradna igra-posiljke 2018'!$A$3:$W$200,16,FALSE)</f>
        <v>76</v>
      </c>
      <c r="R34" s="31">
        <f>VLOOKUP(A34,'Nagradna igra-posiljke 2018'!$A$3:$W$200,17,FALSE)</f>
        <v>61</v>
      </c>
      <c r="S34" s="31">
        <f>VLOOKUP(A34,'Nagradna igra-posiljke 2018'!$A$3:$W$200,18,FALSE)</f>
        <v>88</v>
      </c>
      <c r="T34" s="31">
        <f>VLOOKUP(A34,'Nagradna igra-posiljke 2018'!$A$3:$W$200,19,FALSE)</f>
        <v>66</v>
      </c>
      <c r="U34" s="31">
        <f>VLOOKUP(A34,'Nagradna igra-posiljke 2018'!$A$3:$W$200,20,FALSE)</f>
        <v>347</v>
      </c>
      <c r="V34" s="31">
        <f>VLOOKUP(A34,'Nagradna igra-posiljke 2018'!$A$3:$W$200,21,FALSE)</f>
        <v>281</v>
      </c>
      <c r="W34" s="31">
        <f>VLOOKUP(A34,'Nagradna igra-posiljke 2018'!$A$3:$W$200,22,FALSE)</f>
        <v>334</v>
      </c>
      <c r="X34" s="31">
        <f>VLOOKUP(A34,'Nagradna igra-posiljke 2018'!$A$3:$W$200,23,FALSE)</f>
        <v>436</v>
      </c>
      <c r="Y34" s="31">
        <f>VLOOKUP(A34,'Nagradna igra-posiljke 2018'!$A$3:$CF$200,24,FALSE)</f>
        <v>683</v>
      </c>
      <c r="Z34" s="31">
        <f>VLOOKUP(A34,'Nagradna igra-posiljke 2018'!$A$3:$CF$200,25,FALSE)</f>
        <v>519</v>
      </c>
      <c r="AA34" s="31">
        <f>VLOOKUP(A34,'Nagradna igra-posiljke 2018'!$A$3:$CF$200,26,FALSE)</f>
        <v>729</v>
      </c>
      <c r="AB34" s="31">
        <f>VLOOKUP(A34,'Nagradna igra-posiljke 2018'!$A$3:$CF$200,27,FALSE)</f>
        <v>694</v>
      </c>
      <c r="AC34" s="31">
        <f>VLOOKUP(A34,'Nagradna igra-posiljke 2018'!$A$3:$CF$200,28,FALSE)</f>
        <v>895</v>
      </c>
      <c r="AD34" s="31">
        <f>VLOOKUP(A34,'Nagradna igra-posiljke 2018'!$A$3:$CF$200,29,FALSE)</f>
        <v>115</v>
      </c>
      <c r="AE34" s="31">
        <f>VLOOKUP(A34,'Nagradna igra-posiljke 2018'!$A$3:$CF$200,30,FALSE)</f>
        <v>1864</v>
      </c>
      <c r="AF34" s="31">
        <f>VLOOKUP(A34,'Nagradna igra-posiljke 2018'!$A$3:$CF$200,31,FALSE)</f>
        <v>1297</v>
      </c>
      <c r="AG34" s="31">
        <f>VLOOKUP($A34,'Nagradna igra-posiljke 2018'!$A$3:$CF$200,32,FALSE)</f>
        <v>1769</v>
      </c>
      <c r="AH34" s="14">
        <f>VLOOKUP($A34,'Nagradna igra-posiljke 2018'!$A$3:$CF$200,33,FALSE)</f>
        <v>1254</v>
      </c>
      <c r="AI34" s="14">
        <f>VLOOKUP($A34,'Nagradna igra-posiljke 2018'!$A$3:$CF$200,34,FALSE)</f>
        <v>895</v>
      </c>
      <c r="AJ34" s="14">
        <f>VLOOKUP($A34,'Nagradna igra-posiljke 2018'!$A$3:$CF$200,35,FALSE)</f>
        <v>135</v>
      </c>
      <c r="AK34" s="14">
        <f>VLOOKUP($A34,'Nagradna igra-posiljke 2018'!$A$3:$CF$200,36,FALSE)</f>
        <v>918</v>
      </c>
      <c r="AL34" s="14">
        <f>VLOOKUP($A34,'Nagradna igra-posiljke 2018'!$A$3:$CF$200,37,FALSE)</f>
        <v>1017</v>
      </c>
      <c r="AM34" s="45">
        <f>VLOOKUP($A34,'Nagradna igra-posiljke 2018'!$A$3:$CF$200,38,FALSE)</f>
        <v>1220</v>
      </c>
      <c r="AN34" s="45">
        <f>VLOOKUP($A34,'Nagradna igra-posiljke 2018'!$A$3:$CF$200,39,FALSE)</f>
        <v>1367</v>
      </c>
      <c r="AO34" s="14">
        <f>VLOOKUP($A34,'Nagradna igra-posiljke 2018'!$A$3:$CF$200,40,FALSE)</f>
        <v>1311</v>
      </c>
      <c r="AP34" s="14">
        <f>VLOOKUP($A34,'Nagradna igra-posiljke 2018'!$A$3:$CF$200,41,FALSE)</f>
        <v>320</v>
      </c>
      <c r="AQ34" s="14">
        <f>VLOOKUP($A34,'Nagradna igra-posiljke 2018'!$A$3:$CF$200,42,FALSE)</f>
        <v>1151</v>
      </c>
      <c r="AR34" s="14">
        <f>VLOOKUP($A34,'Nagradna igra-posiljke 2018'!$A$3:$CF$200,43,FALSE)</f>
        <v>1347</v>
      </c>
      <c r="AS34" s="14">
        <f>VLOOKUP($A34,'Nagradna igra-posiljke 2018'!$A$3:$CF$200,44,FALSE)</f>
        <v>1598</v>
      </c>
      <c r="AT34" s="14">
        <f>VLOOKUP($A34,'Nagradna igra-posiljke 2018'!$A$3:$CF$200,45,FALSE)</f>
        <v>1686</v>
      </c>
      <c r="AU34" s="14">
        <f>VLOOKUP($A34,'Nagradna igra-posiljke 2018'!$A$3:$CF$200,46,FALSE)</f>
        <v>1385</v>
      </c>
      <c r="AV34" s="14">
        <f>VLOOKUP($A34,'Nagradna igra-posiljke 2018'!$A$3:$CF$200,47,FALSE)</f>
        <v>441</v>
      </c>
      <c r="AW34" s="14">
        <f>VLOOKUP($A34,'Nagradna igra-posiljke 2018'!$A$3:$CF$200,48,FALSE)</f>
        <v>1226</v>
      </c>
      <c r="AX34" s="14">
        <f>VLOOKUP($A34,'Nagradna igra-posiljke 2018'!$A$3:$CF$200,49,FALSE)</f>
        <v>1511</v>
      </c>
      <c r="AY34" s="14">
        <f>VLOOKUP($A34,'Nagradna igra-posiljke 2018'!$A$3:$CF$200,50,FALSE)</f>
        <v>1705</v>
      </c>
      <c r="AZ34" s="14">
        <f>VLOOKUP($A34,'Nagradna igra-posiljke 2018'!$A$3:$CF$200,51,FALSE)</f>
        <v>2086</v>
      </c>
      <c r="BA34" s="14">
        <f>VLOOKUP($A34,'Nagradna igra-posiljke 2018'!$A$3:$CF$200,52,FALSE)</f>
        <v>1152</v>
      </c>
      <c r="BB34" s="14">
        <f>VLOOKUP($A34,'Nagradna igra-posiljke 2018'!$A$3:$CF$200,53,FALSE)</f>
        <v>298</v>
      </c>
      <c r="BC34" s="14">
        <f>VLOOKUP($A34,'Nagradna igra-posiljke 2018'!$A$3:$CF$200,54,FALSE)</f>
        <v>947</v>
      </c>
      <c r="BD34" s="14">
        <f>VLOOKUP($A34,'Nagradna igra-posiljke 2018'!$A$3:$CF$200,55,FALSE)</f>
        <v>0</v>
      </c>
      <c r="BE34" s="14">
        <f>VLOOKUP($A34,'Nagradna igra-posiljke 2018'!$A$3:$CF$200,56,FALSE)</f>
        <v>0</v>
      </c>
      <c r="BF34" s="14">
        <f>VLOOKUP($A34,'Nagradna igra-posiljke 2018'!$A$3:$CF$200,57,FALSE)</f>
        <v>0</v>
      </c>
      <c r="BG34" s="14">
        <f>VLOOKUP($A34,'Nagradna igra-posiljke 2018'!$A$3:$CF$200,58,FALSE)</f>
        <v>0</v>
      </c>
      <c r="BH34" s="14">
        <f>VLOOKUP($A34,'Nagradna igra-posiljke 2018'!$A$3:$CF$200,59,FALSE)</f>
        <v>0</v>
      </c>
      <c r="BI34" s="14">
        <f>VLOOKUP($A34,'Nagradna igra-posiljke 2018'!$A$3:$CF$200,60,FALSE)</f>
        <v>0</v>
      </c>
      <c r="BJ34" s="14">
        <f>VLOOKUP($A34,'Nagradna igra-posiljke 2018'!$A$3:$CF$200,61,FALSE)</f>
        <v>0</v>
      </c>
      <c r="BK34" s="14">
        <f>VLOOKUP($A34,'Nagradna igra-posiljke 2018'!$A$3:$CF$200,62,FALSE)</f>
        <v>0</v>
      </c>
      <c r="BL34" s="14">
        <f>VLOOKUP($A34,'Nagradna igra-posiljke 2018'!$A$3:$CF$200,63,FALSE)</f>
        <v>0</v>
      </c>
      <c r="BM34" s="14">
        <f>VLOOKUP($A34,'Nagradna igra-posiljke 2018'!$A$3:$CF$200,64,FALSE)</f>
        <v>0</v>
      </c>
      <c r="BN34" s="14">
        <f>VLOOKUP($A34,'Nagradna igra-posiljke 2018'!$A$3:$CF$200,65,FALSE)</f>
        <v>0</v>
      </c>
      <c r="BO34" s="14">
        <f>VLOOKUP($A34,'Nagradna igra-posiljke 2018'!$A$3:$CF$200,66,FALSE)</f>
        <v>0</v>
      </c>
      <c r="BP34" s="14">
        <f>VLOOKUP($A34,'Nagradna igra-posiljke 2018'!$A$3:$CF$200,67,FALSE)</f>
        <v>0</v>
      </c>
      <c r="BQ34" s="14">
        <f>VLOOKUP($A34,'Nagradna igra-posiljke 2018'!$A$3:$CF$200,68,FALSE)</f>
        <v>0</v>
      </c>
      <c r="BR34" s="14">
        <f>VLOOKUP($A34,'Nagradna igra-posiljke 2018'!$A$3:$CF$200,69,FALSE)</f>
        <v>0</v>
      </c>
      <c r="BS34" s="14">
        <f>VLOOKUP($A34,'Nagradna igra-posiljke 2018'!$A$3:$CF$200,70,FALSE)</f>
        <v>0</v>
      </c>
      <c r="BT34" s="14">
        <f>VLOOKUP($A34,'Nagradna igra-posiljke 2018'!$A$3:$CF$200,71,FALSE)</f>
        <v>0</v>
      </c>
      <c r="BU34" s="14">
        <f>VLOOKUP($A34,'Nagradna igra-posiljke 2018'!$A$3:$CF$200,72,FALSE)</f>
        <v>0</v>
      </c>
      <c r="BV34" s="14">
        <f>VLOOKUP($A34,'Nagradna igra-posiljke 2018'!$A$3:$CF$200,73,FALSE)</f>
        <v>0</v>
      </c>
      <c r="BW34" s="14">
        <f>VLOOKUP($A34,'Nagradna igra-posiljke 2018'!$A$3:$CF$200,74,FALSE)</f>
        <v>0</v>
      </c>
      <c r="BX34" s="14">
        <f>VLOOKUP($A34,'Nagradna igra-posiljke 2018'!$A$3:$CF$200,75,FALSE)</f>
        <v>0</v>
      </c>
      <c r="BY34" s="14">
        <f>VLOOKUP($A34,'Nagradna igra-posiljke 2018'!$A$3:$CF$200,76,FALSE)</f>
        <v>0</v>
      </c>
      <c r="BZ34" s="14">
        <f>VLOOKUP($A34,'Nagradna igra-posiljke 2018'!$A$3:$CF$200,77,FALSE)</f>
        <v>0</v>
      </c>
      <c r="CA34" s="14">
        <f>VLOOKUP($A34,'Nagradna igra-posiljke 2018'!$A$3:$CF$200,78,FALSE)</f>
        <v>0</v>
      </c>
      <c r="CB34" s="14">
        <f>VLOOKUP($A34,'Nagradna igra-posiljke 2018'!$A$3:$CF$200,79,FALSE)</f>
        <v>0</v>
      </c>
      <c r="CC34" s="14">
        <f>VLOOKUP($A34,'Nagradna igra-posiljke 2018'!$A$3:$CF$200,80,FALSE)</f>
        <v>0</v>
      </c>
      <c r="CD34" s="14">
        <f>VLOOKUP($A34,'Nagradna igra-posiljke 2018'!$A$3:$CF$200,81,FALSE)</f>
        <v>0</v>
      </c>
      <c r="CE34" s="14">
        <f>VLOOKUP($A34,'Nagradna igra-posiljke 2018'!$A$3:$CF$200,82,FALSE)</f>
        <v>0</v>
      </c>
      <c r="CF34" s="14">
        <f>VLOOKUP($A34,'Nagradna igra-posiljke 2018'!$A$3:$CF$200,83,FALSE)</f>
        <v>0</v>
      </c>
      <c r="CG34" s="14">
        <f>VLOOKUP($A34,'Nagradna igra-posiljke 2018'!$A$3:$CF$200,84,FALSE)</f>
        <v>0</v>
      </c>
    </row>
    <row r="35" spans="1:85" s="1" customFormat="1" ht="15">
      <c r="A35" s="15">
        <v>70254</v>
      </c>
      <c r="B35" s="98" t="s">
        <v>145</v>
      </c>
      <c r="C35" s="14" t="s">
        <v>207</v>
      </c>
      <c r="D35" s="42">
        <v>178009</v>
      </c>
      <c r="E35" s="42">
        <v>45766</v>
      </c>
      <c r="F35" s="46">
        <f>E35/E$1</f>
        <v>0.99281948933770092</v>
      </c>
      <c r="G35" s="47">
        <f>D35*F35</f>
        <v>176730.80447751482</v>
      </c>
      <c r="H35" s="46">
        <f>+J35/D35</f>
        <v>8.376430405204232</v>
      </c>
      <c r="I35" s="49">
        <f>+H35/F35</f>
        <v>8.4370124631538577</v>
      </c>
      <c r="J35" s="44">
        <f>10*K35</f>
        <v>1491080</v>
      </c>
      <c r="K35" s="44">
        <f>+SUM(L35:CG35)</f>
        <v>149108</v>
      </c>
      <c r="L35" s="31">
        <f>VLOOKUP(A35,'Nagradna igra-posiljke 2018'!$A$3:$W$200,11,FALSE)</f>
        <v>10</v>
      </c>
      <c r="M35" s="31">
        <f>VLOOKUP(A35,'Nagradna igra-posiljke 2018'!$A$3:$W$200,12,FALSE)</f>
        <v>24</v>
      </c>
      <c r="N35" s="31">
        <f>VLOOKUP(A35,'Nagradna igra-posiljke 2018'!$A$3:$W$200,13,FALSE)</f>
        <v>24</v>
      </c>
      <c r="O35" s="31">
        <f>VLOOKUP(A35,'Nagradna igra-posiljke 2018'!$A$3:$W$200,14,FALSE)</f>
        <v>89</v>
      </c>
      <c r="P35" s="31">
        <f>VLOOKUP(A35,'Nagradna igra-posiljke 2018'!$A$3:$W$200,15,FALSE)</f>
        <v>148</v>
      </c>
      <c r="Q35" s="31">
        <f>VLOOKUP(A35,'Nagradna igra-posiljke 2018'!$A$3:$W$200,16,FALSE)</f>
        <v>168</v>
      </c>
      <c r="R35" s="31">
        <f>VLOOKUP(A35,'Nagradna igra-posiljke 2018'!$A$3:$W$200,17,FALSE)</f>
        <v>258</v>
      </c>
      <c r="S35" s="31">
        <f>VLOOKUP(A35,'Nagradna igra-posiljke 2018'!$A$3:$W$200,18,FALSE)</f>
        <v>350</v>
      </c>
      <c r="T35" s="31">
        <f>VLOOKUP(A35,'Nagradna igra-posiljke 2018'!$A$3:$W$200,19,FALSE)</f>
        <v>270</v>
      </c>
      <c r="U35" s="31">
        <f>VLOOKUP(A35,'Nagradna igra-posiljke 2018'!$A$3:$W$200,20,FALSE)</f>
        <v>1225</v>
      </c>
      <c r="V35" s="31">
        <f>VLOOKUP(A35,'Nagradna igra-posiljke 2018'!$A$3:$W$200,21,FALSE)</f>
        <v>1021</v>
      </c>
      <c r="W35" s="31">
        <f>VLOOKUP(A35,'Nagradna igra-posiljke 2018'!$A$3:$W$200,22,FALSE)</f>
        <v>1062</v>
      </c>
      <c r="X35" s="31">
        <f>VLOOKUP(A35,'Nagradna igra-posiljke 2018'!$A$3:$W$200,23,FALSE)</f>
        <v>1467</v>
      </c>
      <c r="Y35" s="31">
        <f>VLOOKUP(A35,'Nagradna igra-posiljke 2018'!$A$3:$CF$200,24,FALSE)</f>
        <v>3204</v>
      </c>
      <c r="Z35" s="31">
        <f>VLOOKUP(A35,'Nagradna igra-posiljke 2018'!$A$3:$CF$200,25,FALSE)</f>
        <v>2719</v>
      </c>
      <c r="AA35" s="31">
        <f>VLOOKUP(A35,'Nagradna igra-posiljke 2018'!$A$3:$CF$200,26,FALSE)</f>
        <v>2637</v>
      </c>
      <c r="AB35" s="31">
        <f>VLOOKUP(A35,'Nagradna igra-posiljke 2018'!$A$3:$CF$200,27,FALSE)</f>
        <v>2866</v>
      </c>
      <c r="AC35" s="31">
        <f>VLOOKUP(A35,'Nagradna igra-posiljke 2018'!$A$3:$CF$200,28,FALSE)</f>
        <v>3256</v>
      </c>
      <c r="AD35" s="31">
        <f>VLOOKUP(A35,'Nagradna igra-posiljke 2018'!$A$3:$CF$200,29,FALSE)</f>
        <v>2156</v>
      </c>
      <c r="AE35" s="31">
        <f>VLOOKUP(A35,'Nagradna igra-posiljke 2018'!$A$3:$CF$200,30,FALSE)</f>
        <v>6133</v>
      </c>
      <c r="AF35" s="31">
        <f>VLOOKUP(A35,'Nagradna igra-posiljke 2018'!$A$3:$CF$200,31,FALSE)</f>
        <v>5639</v>
      </c>
      <c r="AG35" s="31">
        <f>VLOOKUP($A35,'Nagradna igra-posiljke 2018'!$A$3:$CF$200,32,FALSE)</f>
        <v>6739</v>
      </c>
      <c r="AH35" s="14">
        <f>VLOOKUP($A35,'Nagradna igra-posiljke 2018'!$A$3:$CF$200,33,FALSE)</f>
        <v>6268</v>
      </c>
      <c r="AI35" s="14">
        <f>VLOOKUP($A35,'Nagradna igra-posiljke 2018'!$A$3:$CF$200,34,FALSE)</f>
        <v>4833</v>
      </c>
      <c r="AJ35" s="14">
        <f>VLOOKUP($A35,'Nagradna igra-posiljke 2018'!$A$3:$CF$200,35,FALSE)</f>
        <v>872</v>
      </c>
      <c r="AK35" s="14">
        <f>VLOOKUP($A35,'Nagradna igra-posiljke 2018'!$A$3:$CF$200,36,FALSE)</f>
        <v>3364</v>
      </c>
      <c r="AL35" s="14">
        <f>VLOOKUP($A35,'Nagradna igra-posiljke 2018'!$A$3:$CF$200,37,FALSE)</f>
        <v>3416</v>
      </c>
      <c r="AM35" s="45">
        <f>VLOOKUP($A35,'Nagradna igra-posiljke 2018'!$A$3:$CF$200,38,FALSE)</f>
        <v>4785</v>
      </c>
      <c r="AN35" s="45">
        <f>VLOOKUP($A35,'Nagradna igra-posiljke 2018'!$A$3:$CF$200,39,FALSE)</f>
        <v>5564</v>
      </c>
      <c r="AO35" s="14">
        <f>VLOOKUP($A35,'Nagradna igra-posiljke 2018'!$A$3:$CF$200,40,FALSE)</f>
        <v>6792</v>
      </c>
      <c r="AP35" s="14">
        <f>VLOOKUP($A35,'Nagradna igra-posiljke 2018'!$A$3:$CF$200,41,FALSE)</f>
        <v>1430</v>
      </c>
      <c r="AQ35" s="14">
        <f>VLOOKUP($A35,'Nagradna igra-posiljke 2018'!$A$3:$CF$200,42,FALSE)</f>
        <v>4559</v>
      </c>
      <c r="AR35" s="14">
        <f>VLOOKUP($A35,'Nagradna igra-posiljke 2018'!$A$3:$CF$200,43,FALSE)</f>
        <v>5452</v>
      </c>
      <c r="AS35" s="14">
        <f>VLOOKUP($A35,'Nagradna igra-posiljke 2018'!$A$3:$CF$200,44,FALSE)</f>
        <v>6370</v>
      </c>
      <c r="AT35" s="14">
        <f>VLOOKUP($A35,'Nagradna igra-posiljke 2018'!$A$3:$CF$200,45,FALSE)</f>
        <v>8325</v>
      </c>
      <c r="AU35" s="14">
        <f>VLOOKUP($A35,'Nagradna igra-posiljke 2018'!$A$3:$CF$200,46,FALSE)</f>
        <v>8157</v>
      </c>
      <c r="AV35" s="14">
        <f>VLOOKUP($A35,'Nagradna igra-posiljke 2018'!$A$3:$CF$200,47,FALSE)</f>
        <v>1488</v>
      </c>
      <c r="AW35" s="14">
        <f>VLOOKUP($A35,'Nagradna igra-posiljke 2018'!$A$3:$CF$200,48,FALSE)</f>
        <v>4209</v>
      </c>
      <c r="AX35" s="14">
        <f>VLOOKUP($A35,'Nagradna igra-posiljke 2018'!$A$3:$CF$200,49,FALSE)</f>
        <v>5214</v>
      </c>
      <c r="AY35" s="14">
        <f>VLOOKUP($A35,'Nagradna igra-posiljke 2018'!$A$3:$CF$200,50,FALSE)</f>
        <v>6133</v>
      </c>
      <c r="AZ35" s="14">
        <f>VLOOKUP($A35,'Nagradna igra-posiljke 2018'!$A$3:$CF$200,51,FALSE)</f>
        <v>8121</v>
      </c>
      <c r="BA35" s="14">
        <f>VLOOKUP($A35,'Nagradna igra-posiljke 2018'!$A$3:$CF$200,52,FALSE)</f>
        <v>7734</v>
      </c>
      <c r="BB35" s="14">
        <f>VLOOKUP($A35,'Nagradna igra-posiljke 2018'!$A$3:$CF$200,53,FALSE)</f>
        <v>1482</v>
      </c>
      <c r="BC35" s="14">
        <f>VLOOKUP($A35,'Nagradna igra-posiljke 2018'!$A$3:$CF$200,54,FALSE)</f>
        <v>3075</v>
      </c>
      <c r="BD35" s="14">
        <f>VLOOKUP($A35,'Nagradna igra-posiljke 2018'!$A$3:$CF$200,55,FALSE)</f>
        <v>0</v>
      </c>
      <c r="BE35" s="14">
        <f>VLOOKUP($A35,'Nagradna igra-posiljke 2018'!$A$3:$CF$200,56,FALSE)</f>
        <v>0</v>
      </c>
      <c r="BF35" s="14">
        <f>VLOOKUP($A35,'Nagradna igra-posiljke 2018'!$A$3:$CF$200,57,FALSE)</f>
        <v>0</v>
      </c>
      <c r="BG35" s="14">
        <f>VLOOKUP($A35,'Nagradna igra-posiljke 2018'!$A$3:$CF$200,58,FALSE)</f>
        <v>0</v>
      </c>
      <c r="BH35" s="14">
        <f>VLOOKUP($A35,'Nagradna igra-posiljke 2018'!$A$3:$CF$200,59,FALSE)</f>
        <v>0</v>
      </c>
      <c r="BI35" s="14">
        <f>VLOOKUP($A35,'Nagradna igra-posiljke 2018'!$A$3:$CF$200,60,FALSE)</f>
        <v>0</v>
      </c>
      <c r="BJ35" s="14">
        <f>VLOOKUP($A35,'Nagradna igra-posiljke 2018'!$A$3:$CF$200,61,FALSE)</f>
        <v>0</v>
      </c>
      <c r="BK35" s="14">
        <f>VLOOKUP($A35,'Nagradna igra-posiljke 2018'!$A$3:$CF$200,62,FALSE)</f>
        <v>0</v>
      </c>
      <c r="BL35" s="14">
        <f>VLOOKUP($A35,'Nagradna igra-posiljke 2018'!$A$3:$CF$200,63,FALSE)</f>
        <v>0</v>
      </c>
      <c r="BM35" s="14">
        <f>VLOOKUP($A35,'Nagradna igra-posiljke 2018'!$A$3:$CF$200,64,FALSE)</f>
        <v>0</v>
      </c>
      <c r="BN35" s="14">
        <f>VLOOKUP($A35,'Nagradna igra-posiljke 2018'!$A$3:$CF$200,65,FALSE)</f>
        <v>0</v>
      </c>
      <c r="BO35" s="14">
        <f>VLOOKUP($A35,'Nagradna igra-posiljke 2018'!$A$3:$CF$200,66,FALSE)</f>
        <v>0</v>
      </c>
      <c r="BP35" s="14">
        <f>VLOOKUP($A35,'Nagradna igra-posiljke 2018'!$A$3:$CF$200,67,FALSE)</f>
        <v>0</v>
      </c>
      <c r="BQ35" s="14">
        <f>VLOOKUP($A35,'Nagradna igra-posiljke 2018'!$A$3:$CF$200,68,FALSE)</f>
        <v>0</v>
      </c>
      <c r="BR35" s="14">
        <f>VLOOKUP($A35,'Nagradna igra-posiljke 2018'!$A$3:$CF$200,69,FALSE)</f>
        <v>0</v>
      </c>
      <c r="BS35" s="14">
        <f>VLOOKUP($A35,'Nagradna igra-posiljke 2018'!$A$3:$CF$200,70,FALSE)</f>
        <v>0</v>
      </c>
      <c r="BT35" s="14">
        <f>VLOOKUP($A35,'Nagradna igra-posiljke 2018'!$A$3:$CF$200,71,FALSE)</f>
        <v>0</v>
      </c>
      <c r="BU35" s="14">
        <f>VLOOKUP($A35,'Nagradna igra-posiljke 2018'!$A$3:$CF$200,72,FALSE)</f>
        <v>0</v>
      </c>
      <c r="BV35" s="14">
        <f>VLOOKUP($A35,'Nagradna igra-posiljke 2018'!$A$3:$CF$200,73,FALSE)</f>
        <v>0</v>
      </c>
      <c r="BW35" s="14">
        <f>VLOOKUP($A35,'Nagradna igra-posiljke 2018'!$A$3:$CF$200,74,FALSE)</f>
        <v>0</v>
      </c>
      <c r="BX35" s="14">
        <f>VLOOKUP($A35,'Nagradna igra-posiljke 2018'!$A$3:$CF$200,75,FALSE)</f>
        <v>0</v>
      </c>
      <c r="BY35" s="14">
        <f>VLOOKUP($A35,'Nagradna igra-posiljke 2018'!$A$3:$CF$200,76,FALSE)</f>
        <v>0</v>
      </c>
      <c r="BZ35" s="14">
        <f>VLOOKUP($A35,'Nagradna igra-posiljke 2018'!$A$3:$CF$200,77,FALSE)</f>
        <v>0</v>
      </c>
      <c r="CA35" s="14">
        <f>VLOOKUP($A35,'Nagradna igra-posiljke 2018'!$A$3:$CF$200,78,FALSE)</f>
        <v>0</v>
      </c>
      <c r="CB35" s="14">
        <f>VLOOKUP($A35,'Nagradna igra-posiljke 2018'!$A$3:$CF$200,79,FALSE)</f>
        <v>0</v>
      </c>
      <c r="CC35" s="14">
        <f>VLOOKUP($A35,'Nagradna igra-posiljke 2018'!$A$3:$CF$200,80,FALSE)</f>
        <v>0</v>
      </c>
      <c r="CD35" s="14">
        <f>VLOOKUP($A35,'Nagradna igra-posiljke 2018'!$A$3:$CF$200,81,FALSE)</f>
        <v>0</v>
      </c>
      <c r="CE35" s="14">
        <f>VLOOKUP($A35,'Nagradna igra-posiljke 2018'!$A$3:$CF$200,82,FALSE)</f>
        <v>0</v>
      </c>
      <c r="CF35" s="14">
        <f>VLOOKUP($A35,'Nagradna igra-posiljke 2018'!$A$3:$CF$200,83,FALSE)</f>
        <v>0</v>
      </c>
      <c r="CG35" s="14">
        <f>VLOOKUP($A35,'Nagradna igra-posiljke 2018'!$A$3:$CF$200,84,FALSE)</f>
        <v>0</v>
      </c>
    </row>
    <row r="36" spans="1:85" s="1" customFormat="1" ht="13.5" customHeight="1">
      <c r="A36" s="15">
        <v>70122</v>
      </c>
      <c r="B36" s="98" t="s">
        <v>147</v>
      </c>
      <c r="C36" s="14" t="s">
        <v>207</v>
      </c>
      <c r="D36" s="42">
        <v>86099</v>
      </c>
      <c r="E36" s="42">
        <v>35526</v>
      </c>
      <c r="F36" s="46">
        <f>E36/E$1</f>
        <v>0.77067921990585075</v>
      </c>
      <c r="G36" s="47">
        <f>D36*F36</f>
        <v>66354.710154673841</v>
      </c>
      <c r="H36" s="46">
        <f>+J36/D36</f>
        <v>6.2445556858964677</v>
      </c>
      <c r="I36" s="49">
        <f>+H36/F36</f>
        <v>8.1026651875462896</v>
      </c>
      <c r="J36" s="44">
        <f>10*K36</f>
        <v>537650</v>
      </c>
      <c r="K36" s="44">
        <f>+SUM(L36:CG36)</f>
        <v>53765</v>
      </c>
      <c r="L36" s="31">
        <f>VLOOKUP(A36,'Nagradna igra-posiljke 2018'!$A$3:$W$200,11,FALSE)</f>
        <v>0</v>
      </c>
      <c r="M36" s="31">
        <f>VLOOKUP(A36,'Nagradna igra-posiljke 2018'!$A$3:$W$200,12,FALSE)</f>
        <v>1</v>
      </c>
      <c r="N36" s="31">
        <f>VLOOKUP(A36,'Nagradna igra-posiljke 2018'!$A$3:$W$200,13,FALSE)</f>
        <v>5</v>
      </c>
      <c r="O36" s="31">
        <f>VLOOKUP(A36,'Nagradna igra-posiljke 2018'!$A$3:$W$200,14,FALSE)</f>
        <v>36</v>
      </c>
      <c r="P36" s="31">
        <f>VLOOKUP(A36,'Nagradna igra-posiljke 2018'!$A$3:$W$200,15,FALSE)</f>
        <v>47</v>
      </c>
      <c r="Q36" s="31">
        <f>VLOOKUP(A36,'Nagradna igra-posiljke 2018'!$A$3:$W$200,16,FALSE)</f>
        <v>87</v>
      </c>
      <c r="R36" s="31">
        <f>VLOOKUP(A36,'Nagradna igra-posiljke 2018'!$A$3:$W$200,17,FALSE)</f>
        <v>94</v>
      </c>
      <c r="S36" s="31">
        <f>VLOOKUP(A36,'Nagradna igra-posiljke 2018'!$A$3:$W$200,18,FALSE)</f>
        <v>108</v>
      </c>
      <c r="T36" s="31">
        <f>VLOOKUP(A36,'Nagradna igra-posiljke 2018'!$A$3:$W$200,19,FALSE)</f>
        <v>190</v>
      </c>
      <c r="U36" s="31">
        <f>VLOOKUP(A36,'Nagradna igra-posiljke 2018'!$A$3:$W$200,20,FALSE)</f>
        <v>413</v>
      </c>
      <c r="V36" s="31">
        <f>VLOOKUP(A36,'Nagradna igra-posiljke 2018'!$A$3:$W$200,21,FALSE)</f>
        <v>354</v>
      </c>
      <c r="W36" s="31">
        <f>VLOOKUP(A36,'Nagradna igra-posiljke 2018'!$A$3:$W$200,22,FALSE)</f>
        <v>446</v>
      </c>
      <c r="X36" s="31">
        <f>VLOOKUP(A36,'Nagradna igra-posiljke 2018'!$A$3:$W$200,23,FALSE)</f>
        <v>417</v>
      </c>
      <c r="Y36" s="31">
        <f>VLOOKUP(A36,'Nagradna igra-posiljke 2018'!$A$3:$CF$200,24,FALSE)</f>
        <v>1170</v>
      </c>
      <c r="Z36" s="31">
        <f>VLOOKUP(A36,'Nagradna igra-posiljke 2018'!$A$3:$CF$200,25,FALSE)</f>
        <v>865</v>
      </c>
      <c r="AA36" s="31">
        <f>VLOOKUP(A36,'Nagradna igra-posiljke 2018'!$A$3:$CF$200,26,FALSE)</f>
        <v>876</v>
      </c>
      <c r="AB36" s="31">
        <f>VLOOKUP(A36,'Nagradna igra-posiljke 2018'!$A$3:$CF$200,27,FALSE)</f>
        <v>1043</v>
      </c>
      <c r="AC36" s="31">
        <f>VLOOKUP(A36,'Nagradna igra-posiljke 2018'!$A$3:$CF$200,28,FALSE)</f>
        <v>1205</v>
      </c>
      <c r="AD36" s="31">
        <f>VLOOKUP(A36,'Nagradna igra-posiljke 2018'!$A$3:$CF$200,29,FALSE)</f>
        <v>811</v>
      </c>
      <c r="AE36" s="31">
        <f>VLOOKUP(A36,'Nagradna igra-posiljke 2018'!$A$3:$CF$200,30,FALSE)</f>
        <v>2020</v>
      </c>
      <c r="AF36" s="31">
        <f>VLOOKUP(A36,'Nagradna igra-posiljke 2018'!$A$3:$CF$200,31,FALSE)</f>
        <v>2165</v>
      </c>
      <c r="AG36" s="31">
        <f>VLOOKUP($A36,'Nagradna igra-posiljke 2018'!$A$3:$CF$200,32,FALSE)</f>
        <v>2417</v>
      </c>
      <c r="AH36" s="14">
        <f>VLOOKUP($A36,'Nagradna igra-posiljke 2018'!$A$3:$CF$200,33,FALSE)</f>
        <v>2280</v>
      </c>
      <c r="AI36" s="14">
        <f>VLOOKUP($A36,'Nagradna igra-posiljke 2018'!$A$3:$CF$200,34,FALSE)</f>
        <v>1518</v>
      </c>
      <c r="AJ36" s="14">
        <f>VLOOKUP($A36,'Nagradna igra-posiljke 2018'!$A$3:$CF$200,35,FALSE)</f>
        <v>267</v>
      </c>
      <c r="AK36" s="14">
        <f>VLOOKUP($A36,'Nagradna igra-posiljke 2018'!$A$3:$CF$200,36,FALSE)</f>
        <v>1106</v>
      </c>
      <c r="AL36" s="14">
        <f>VLOOKUP($A36,'Nagradna igra-posiljke 2018'!$A$3:$CF$200,37,FALSE)</f>
        <v>1389</v>
      </c>
      <c r="AM36" s="45">
        <f>VLOOKUP($A36,'Nagradna igra-posiljke 2018'!$A$3:$CF$200,38,FALSE)</f>
        <v>1940</v>
      </c>
      <c r="AN36" s="45">
        <f>VLOOKUP($A36,'Nagradna igra-posiljke 2018'!$A$3:$CF$200,39,FALSE)</f>
        <v>2022</v>
      </c>
      <c r="AO36" s="14">
        <f>VLOOKUP($A36,'Nagradna igra-posiljke 2018'!$A$3:$CF$200,40,FALSE)</f>
        <v>2307</v>
      </c>
      <c r="AP36" s="14">
        <f>VLOOKUP($A36,'Nagradna igra-posiljke 2018'!$A$3:$CF$200,41,FALSE)</f>
        <v>683</v>
      </c>
      <c r="AQ36" s="14">
        <f>VLOOKUP($A36,'Nagradna igra-posiljke 2018'!$A$3:$CF$200,42,FALSE)</f>
        <v>1814</v>
      </c>
      <c r="AR36" s="14">
        <f>VLOOKUP($A36,'Nagradna igra-posiljke 2018'!$A$3:$CF$200,43,FALSE)</f>
        <v>1850</v>
      </c>
      <c r="AS36" s="14">
        <f>VLOOKUP($A36,'Nagradna igra-posiljke 2018'!$A$3:$CF$200,44,FALSE)</f>
        <v>2399</v>
      </c>
      <c r="AT36" s="14">
        <f>VLOOKUP($A36,'Nagradna igra-posiljke 2018'!$A$3:$CF$200,45,FALSE)</f>
        <v>2669</v>
      </c>
      <c r="AU36" s="14">
        <f>VLOOKUP($A36,'Nagradna igra-posiljke 2018'!$A$3:$CF$200,46,FALSE)</f>
        <v>2760</v>
      </c>
      <c r="AV36" s="14">
        <f>VLOOKUP($A36,'Nagradna igra-posiljke 2018'!$A$3:$CF$200,47,FALSE)</f>
        <v>548</v>
      </c>
      <c r="AW36" s="14">
        <f>VLOOKUP($A36,'Nagradna igra-posiljke 2018'!$A$3:$CF$200,48,FALSE)</f>
        <v>1588</v>
      </c>
      <c r="AX36" s="14">
        <f>VLOOKUP($A36,'Nagradna igra-posiljke 2018'!$A$3:$CF$200,49,FALSE)</f>
        <v>2121</v>
      </c>
      <c r="AY36" s="14">
        <f>VLOOKUP($A36,'Nagradna igra-posiljke 2018'!$A$3:$CF$200,50,FALSE)</f>
        <v>2557</v>
      </c>
      <c r="AZ36" s="14">
        <f>VLOOKUP($A36,'Nagradna igra-posiljke 2018'!$A$3:$CF$200,51,FALSE)</f>
        <v>3186</v>
      </c>
      <c r="BA36" s="14">
        <f>VLOOKUP($A36,'Nagradna igra-posiljke 2018'!$A$3:$CF$200,52,FALSE)</f>
        <v>2352</v>
      </c>
      <c r="BB36" s="14">
        <f>VLOOKUP($A36,'Nagradna igra-posiljke 2018'!$A$3:$CF$200,53,FALSE)</f>
        <v>464</v>
      </c>
      <c r="BC36" s="14">
        <f>VLOOKUP($A36,'Nagradna igra-posiljke 2018'!$A$3:$CF$200,54,FALSE)</f>
        <v>1175</v>
      </c>
      <c r="BD36" s="14">
        <f>VLOOKUP($A36,'Nagradna igra-posiljke 2018'!$A$3:$CF$200,55,FALSE)</f>
        <v>0</v>
      </c>
      <c r="BE36" s="14">
        <f>VLOOKUP($A36,'Nagradna igra-posiljke 2018'!$A$3:$CF$200,56,FALSE)</f>
        <v>0</v>
      </c>
      <c r="BF36" s="14">
        <f>VLOOKUP($A36,'Nagradna igra-posiljke 2018'!$A$3:$CF$200,57,FALSE)</f>
        <v>0</v>
      </c>
      <c r="BG36" s="14">
        <f>VLOOKUP($A36,'Nagradna igra-posiljke 2018'!$A$3:$CF$200,58,FALSE)</f>
        <v>0</v>
      </c>
      <c r="BH36" s="14">
        <f>VLOOKUP($A36,'Nagradna igra-posiljke 2018'!$A$3:$CF$200,59,FALSE)</f>
        <v>0</v>
      </c>
      <c r="BI36" s="14">
        <f>VLOOKUP($A36,'Nagradna igra-posiljke 2018'!$A$3:$CF$200,60,FALSE)</f>
        <v>0</v>
      </c>
      <c r="BJ36" s="14">
        <f>VLOOKUP($A36,'Nagradna igra-posiljke 2018'!$A$3:$CF$200,61,FALSE)</f>
        <v>0</v>
      </c>
      <c r="BK36" s="14">
        <f>VLOOKUP($A36,'Nagradna igra-posiljke 2018'!$A$3:$CF$200,62,FALSE)</f>
        <v>0</v>
      </c>
      <c r="BL36" s="14">
        <f>VLOOKUP($A36,'Nagradna igra-posiljke 2018'!$A$3:$CF$200,63,FALSE)</f>
        <v>0</v>
      </c>
      <c r="BM36" s="14">
        <f>VLOOKUP($A36,'Nagradna igra-posiljke 2018'!$A$3:$CF$200,64,FALSE)</f>
        <v>0</v>
      </c>
      <c r="BN36" s="14">
        <f>VLOOKUP($A36,'Nagradna igra-posiljke 2018'!$A$3:$CF$200,65,FALSE)</f>
        <v>0</v>
      </c>
      <c r="BO36" s="14">
        <f>VLOOKUP($A36,'Nagradna igra-posiljke 2018'!$A$3:$CF$200,66,FALSE)</f>
        <v>0</v>
      </c>
      <c r="BP36" s="14">
        <f>VLOOKUP($A36,'Nagradna igra-posiljke 2018'!$A$3:$CF$200,67,FALSE)</f>
        <v>0</v>
      </c>
      <c r="BQ36" s="14">
        <f>VLOOKUP($A36,'Nagradna igra-posiljke 2018'!$A$3:$CF$200,68,FALSE)</f>
        <v>0</v>
      </c>
      <c r="BR36" s="14">
        <f>VLOOKUP($A36,'Nagradna igra-posiljke 2018'!$A$3:$CF$200,69,FALSE)</f>
        <v>0</v>
      </c>
      <c r="BS36" s="14">
        <f>VLOOKUP($A36,'Nagradna igra-posiljke 2018'!$A$3:$CF$200,70,FALSE)</f>
        <v>0</v>
      </c>
      <c r="BT36" s="14">
        <f>VLOOKUP($A36,'Nagradna igra-posiljke 2018'!$A$3:$CF$200,71,FALSE)</f>
        <v>0</v>
      </c>
      <c r="BU36" s="14">
        <f>VLOOKUP($A36,'Nagradna igra-posiljke 2018'!$A$3:$CF$200,72,FALSE)</f>
        <v>0</v>
      </c>
      <c r="BV36" s="14">
        <f>VLOOKUP($A36,'Nagradna igra-posiljke 2018'!$A$3:$CF$200,73,FALSE)</f>
        <v>0</v>
      </c>
      <c r="BW36" s="14">
        <f>VLOOKUP($A36,'Nagradna igra-posiljke 2018'!$A$3:$CF$200,74,FALSE)</f>
        <v>0</v>
      </c>
      <c r="BX36" s="14">
        <f>VLOOKUP($A36,'Nagradna igra-posiljke 2018'!$A$3:$CF$200,75,FALSE)</f>
        <v>0</v>
      </c>
      <c r="BY36" s="14">
        <f>VLOOKUP($A36,'Nagradna igra-posiljke 2018'!$A$3:$CF$200,76,FALSE)</f>
        <v>0</v>
      </c>
      <c r="BZ36" s="14">
        <f>VLOOKUP($A36,'Nagradna igra-posiljke 2018'!$A$3:$CF$200,77,FALSE)</f>
        <v>0</v>
      </c>
      <c r="CA36" s="14">
        <f>VLOOKUP($A36,'Nagradna igra-posiljke 2018'!$A$3:$CF$200,78,FALSE)</f>
        <v>0</v>
      </c>
      <c r="CB36" s="14">
        <f>VLOOKUP($A36,'Nagradna igra-posiljke 2018'!$A$3:$CF$200,79,FALSE)</f>
        <v>0</v>
      </c>
      <c r="CC36" s="14">
        <f>VLOOKUP($A36,'Nagradna igra-posiljke 2018'!$A$3:$CF$200,80,FALSE)</f>
        <v>0</v>
      </c>
      <c r="CD36" s="14">
        <f>VLOOKUP($A36,'Nagradna igra-posiljke 2018'!$A$3:$CF$200,81,FALSE)</f>
        <v>0</v>
      </c>
      <c r="CE36" s="14">
        <f>VLOOKUP($A36,'Nagradna igra-posiljke 2018'!$A$3:$CF$200,82,FALSE)</f>
        <v>0</v>
      </c>
      <c r="CF36" s="14">
        <f>VLOOKUP($A36,'Nagradna igra-posiljke 2018'!$A$3:$CF$200,83,FALSE)</f>
        <v>0</v>
      </c>
      <c r="CG36" s="14">
        <f>VLOOKUP($A36,'Nagradna igra-posiljke 2018'!$A$3:$CF$200,84,FALSE)</f>
        <v>0</v>
      </c>
    </row>
    <row r="37" spans="1:85" s="1" customFormat="1" ht="15">
      <c r="A37" s="15">
        <v>70106</v>
      </c>
      <c r="B37" s="98" t="s">
        <v>149</v>
      </c>
      <c r="C37" s="14" t="s">
        <v>207</v>
      </c>
      <c r="D37" s="42">
        <v>167331</v>
      </c>
      <c r="E37" s="42">
        <v>44814</v>
      </c>
      <c r="F37" s="46">
        <f>E37/E$1</f>
        <v>0.97216738616395859</v>
      </c>
      <c r="G37" s="47">
        <f>D37*F37</f>
        <v>162673.74089420136</v>
      </c>
      <c r="H37" s="46">
        <f>+J37/D37</f>
        <v>7.7585145609600135</v>
      </c>
      <c r="I37" s="49">
        <f>+H37/F37</f>
        <v>7.9806365358275038</v>
      </c>
      <c r="J37" s="44">
        <f>10*K37</f>
        <v>1298240</v>
      </c>
      <c r="K37" s="44">
        <f>+SUM(L37:CG37)</f>
        <v>129824</v>
      </c>
      <c r="L37" s="31">
        <f>VLOOKUP(A37,'Nagradna igra-posiljke 2018'!$A$3:$W$200,11,FALSE)</f>
        <v>2</v>
      </c>
      <c r="M37" s="31">
        <f>VLOOKUP(A37,'Nagradna igra-posiljke 2018'!$A$3:$W$200,12,FALSE)</f>
        <v>29</v>
      </c>
      <c r="N37" s="31">
        <f>VLOOKUP(A37,'Nagradna igra-posiljke 2018'!$A$3:$W$200,13,FALSE)</f>
        <v>83</v>
      </c>
      <c r="O37" s="31">
        <f>VLOOKUP(A37,'Nagradna igra-posiljke 2018'!$A$3:$W$200,14,FALSE)</f>
        <v>125</v>
      </c>
      <c r="P37" s="31">
        <f>VLOOKUP(A37,'Nagradna igra-posiljke 2018'!$A$3:$W$200,15,FALSE)</f>
        <v>149</v>
      </c>
      <c r="Q37" s="31">
        <f>VLOOKUP(A37,'Nagradna igra-posiljke 2018'!$A$3:$W$200,16,FALSE)</f>
        <v>176</v>
      </c>
      <c r="R37" s="31">
        <f>VLOOKUP(A37,'Nagradna igra-posiljke 2018'!$A$3:$W$200,17,FALSE)</f>
        <v>119</v>
      </c>
      <c r="S37" s="31">
        <f>VLOOKUP(A37,'Nagradna igra-posiljke 2018'!$A$3:$W$200,18,FALSE)</f>
        <v>213</v>
      </c>
      <c r="T37" s="31">
        <f>VLOOKUP(A37,'Nagradna igra-posiljke 2018'!$A$3:$W$200,19,FALSE)</f>
        <v>295</v>
      </c>
      <c r="U37" s="31">
        <f>VLOOKUP(A37,'Nagradna igra-posiljke 2018'!$A$3:$W$200,20,FALSE)</f>
        <v>836</v>
      </c>
      <c r="V37" s="31">
        <f>VLOOKUP(A37,'Nagradna igra-posiljke 2018'!$A$3:$W$200,21,FALSE)</f>
        <v>755</v>
      </c>
      <c r="W37" s="31">
        <f>VLOOKUP(A37,'Nagradna igra-posiljke 2018'!$A$3:$W$200,22,FALSE)</f>
        <v>783</v>
      </c>
      <c r="X37" s="31">
        <f>VLOOKUP(A37,'Nagradna igra-posiljke 2018'!$A$3:$W$200,23,FALSE)</f>
        <v>1114</v>
      </c>
      <c r="Y37" s="31">
        <f>VLOOKUP(A37,'Nagradna igra-posiljke 2018'!$A$3:$CF$200,24,FALSE)</f>
        <v>2593</v>
      </c>
      <c r="Z37" s="31">
        <f>VLOOKUP(A37,'Nagradna igra-posiljke 2018'!$A$3:$CF$200,25,FALSE)</f>
        <v>2105</v>
      </c>
      <c r="AA37" s="31">
        <f>VLOOKUP(A37,'Nagradna igra-posiljke 2018'!$A$3:$CF$200,26,FALSE)</f>
        <v>2173</v>
      </c>
      <c r="AB37" s="31">
        <f>VLOOKUP(A37,'Nagradna igra-posiljke 2018'!$A$3:$CF$200,27,FALSE)</f>
        <v>2287</v>
      </c>
      <c r="AC37" s="31">
        <f>VLOOKUP(A37,'Nagradna igra-posiljke 2018'!$A$3:$CF$200,28,FALSE)</f>
        <v>2942</v>
      </c>
      <c r="AD37" s="31">
        <f>VLOOKUP(A37,'Nagradna igra-posiljke 2018'!$A$3:$CF$200,29,FALSE)</f>
        <v>1735</v>
      </c>
      <c r="AE37" s="31">
        <f>VLOOKUP(A37,'Nagradna igra-posiljke 2018'!$A$3:$CF$200,30,FALSE)</f>
        <v>4571</v>
      </c>
      <c r="AF37" s="31">
        <f>VLOOKUP(A37,'Nagradna igra-posiljke 2018'!$A$3:$CF$200,31,FALSE)</f>
        <v>4944</v>
      </c>
      <c r="AG37" s="31">
        <f>VLOOKUP($A37,'Nagradna igra-posiljke 2018'!$A$3:$CF$200,32,FALSE)</f>
        <v>5882</v>
      </c>
      <c r="AH37" s="14">
        <f>VLOOKUP($A37,'Nagradna igra-posiljke 2018'!$A$3:$CF$200,33,FALSE)</f>
        <v>5536</v>
      </c>
      <c r="AI37" s="14">
        <f>VLOOKUP($A37,'Nagradna igra-posiljke 2018'!$A$3:$CF$200,34,FALSE)</f>
        <v>4308</v>
      </c>
      <c r="AJ37" s="14">
        <f>VLOOKUP($A37,'Nagradna igra-posiljke 2018'!$A$3:$CF$200,35,FALSE)</f>
        <v>903</v>
      </c>
      <c r="AK37" s="14">
        <f>VLOOKUP($A37,'Nagradna igra-posiljke 2018'!$A$3:$CF$200,36,FALSE)</f>
        <v>2869</v>
      </c>
      <c r="AL37" s="14">
        <f>VLOOKUP($A37,'Nagradna igra-posiljke 2018'!$A$3:$CF$200,37,FALSE)</f>
        <v>3064</v>
      </c>
      <c r="AM37" s="45">
        <f>VLOOKUP($A37,'Nagradna igra-posiljke 2018'!$A$3:$CF$200,38,FALSE)</f>
        <v>4150</v>
      </c>
      <c r="AN37" s="45">
        <f>VLOOKUP($A37,'Nagradna igra-posiljke 2018'!$A$3:$CF$200,39,FALSE)</f>
        <v>4563</v>
      </c>
      <c r="AO37" s="14">
        <f>VLOOKUP($A37,'Nagradna igra-posiljke 2018'!$A$3:$CF$200,40,FALSE)</f>
        <v>6905</v>
      </c>
      <c r="AP37" s="14">
        <f>VLOOKUP($A37,'Nagradna igra-posiljke 2018'!$A$3:$CF$200,41,FALSE)</f>
        <v>1433</v>
      </c>
      <c r="AQ37" s="14">
        <f>VLOOKUP($A37,'Nagradna igra-posiljke 2018'!$A$3:$CF$200,42,FALSE)</f>
        <v>4254</v>
      </c>
      <c r="AR37" s="14">
        <f>VLOOKUP($A37,'Nagradna igra-posiljke 2018'!$A$3:$CF$200,43,FALSE)</f>
        <v>4812</v>
      </c>
      <c r="AS37" s="14">
        <f>VLOOKUP($A37,'Nagradna igra-posiljke 2018'!$A$3:$CF$200,44,FALSE)</f>
        <v>5458</v>
      </c>
      <c r="AT37" s="14">
        <f>VLOOKUP($A37,'Nagradna igra-posiljke 2018'!$A$3:$CF$200,45,FALSE)</f>
        <v>7814</v>
      </c>
      <c r="AU37" s="14">
        <f>VLOOKUP($A37,'Nagradna igra-posiljke 2018'!$A$3:$CF$200,46,FALSE)</f>
        <v>7272</v>
      </c>
      <c r="AV37" s="14">
        <f>VLOOKUP($A37,'Nagradna igra-posiljke 2018'!$A$3:$CF$200,47,FALSE)</f>
        <v>1509</v>
      </c>
      <c r="AW37" s="14">
        <f>VLOOKUP($A37,'Nagradna igra-posiljke 2018'!$A$3:$CF$200,48,FALSE)</f>
        <v>3721</v>
      </c>
      <c r="AX37" s="14">
        <f>VLOOKUP($A37,'Nagradna igra-posiljke 2018'!$A$3:$CF$200,49,FALSE)</f>
        <v>4132</v>
      </c>
      <c r="AY37" s="14">
        <f>VLOOKUP($A37,'Nagradna igra-posiljke 2018'!$A$3:$CF$200,50,FALSE)</f>
        <v>5430</v>
      </c>
      <c r="AZ37" s="14">
        <f>VLOOKUP($A37,'Nagradna igra-posiljke 2018'!$A$3:$CF$200,51,FALSE)</f>
        <v>6874</v>
      </c>
      <c r="BA37" s="14">
        <f>VLOOKUP($A37,'Nagradna igra-posiljke 2018'!$A$3:$CF$200,52,FALSE)</f>
        <v>6739</v>
      </c>
      <c r="BB37" s="14">
        <f>VLOOKUP($A37,'Nagradna igra-posiljke 2018'!$A$3:$CF$200,53,FALSE)</f>
        <v>1564</v>
      </c>
      <c r="BC37" s="14">
        <f>VLOOKUP($A37,'Nagradna igra-posiljke 2018'!$A$3:$CF$200,54,FALSE)</f>
        <v>2603</v>
      </c>
      <c r="BD37" s="14">
        <f>VLOOKUP($A37,'Nagradna igra-posiljke 2018'!$A$3:$CF$200,55,FALSE)</f>
        <v>0</v>
      </c>
      <c r="BE37" s="14">
        <f>VLOOKUP($A37,'Nagradna igra-posiljke 2018'!$A$3:$CF$200,56,FALSE)</f>
        <v>0</v>
      </c>
      <c r="BF37" s="14">
        <f>VLOOKUP($A37,'Nagradna igra-posiljke 2018'!$A$3:$CF$200,57,FALSE)</f>
        <v>0</v>
      </c>
      <c r="BG37" s="14">
        <f>VLOOKUP($A37,'Nagradna igra-posiljke 2018'!$A$3:$CF$200,58,FALSE)</f>
        <v>0</v>
      </c>
      <c r="BH37" s="14">
        <f>VLOOKUP($A37,'Nagradna igra-posiljke 2018'!$A$3:$CF$200,59,FALSE)</f>
        <v>0</v>
      </c>
      <c r="BI37" s="14">
        <f>VLOOKUP($A37,'Nagradna igra-posiljke 2018'!$A$3:$CF$200,60,FALSE)</f>
        <v>0</v>
      </c>
      <c r="BJ37" s="14">
        <f>VLOOKUP($A37,'Nagradna igra-posiljke 2018'!$A$3:$CF$200,61,FALSE)</f>
        <v>0</v>
      </c>
      <c r="BK37" s="14">
        <f>VLOOKUP($A37,'Nagradna igra-posiljke 2018'!$A$3:$CF$200,62,FALSE)</f>
        <v>0</v>
      </c>
      <c r="BL37" s="14">
        <f>VLOOKUP($A37,'Nagradna igra-posiljke 2018'!$A$3:$CF$200,63,FALSE)</f>
        <v>0</v>
      </c>
      <c r="BM37" s="14">
        <f>VLOOKUP($A37,'Nagradna igra-posiljke 2018'!$A$3:$CF$200,64,FALSE)</f>
        <v>0</v>
      </c>
      <c r="BN37" s="14">
        <f>VLOOKUP($A37,'Nagradna igra-posiljke 2018'!$A$3:$CF$200,65,FALSE)</f>
        <v>0</v>
      </c>
      <c r="BO37" s="14">
        <f>VLOOKUP($A37,'Nagradna igra-posiljke 2018'!$A$3:$CF$200,66,FALSE)</f>
        <v>0</v>
      </c>
      <c r="BP37" s="14">
        <f>VLOOKUP($A37,'Nagradna igra-posiljke 2018'!$A$3:$CF$200,67,FALSE)</f>
        <v>0</v>
      </c>
      <c r="BQ37" s="14">
        <f>VLOOKUP($A37,'Nagradna igra-posiljke 2018'!$A$3:$CF$200,68,FALSE)</f>
        <v>0</v>
      </c>
      <c r="BR37" s="14">
        <f>VLOOKUP($A37,'Nagradna igra-posiljke 2018'!$A$3:$CF$200,69,FALSE)</f>
        <v>0</v>
      </c>
      <c r="BS37" s="14">
        <f>VLOOKUP($A37,'Nagradna igra-posiljke 2018'!$A$3:$CF$200,70,FALSE)</f>
        <v>0</v>
      </c>
      <c r="BT37" s="14">
        <f>VLOOKUP($A37,'Nagradna igra-posiljke 2018'!$A$3:$CF$200,71,FALSE)</f>
        <v>0</v>
      </c>
      <c r="BU37" s="14">
        <f>VLOOKUP($A37,'Nagradna igra-posiljke 2018'!$A$3:$CF$200,72,FALSE)</f>
        <v>0</v>
      </c>
      <c r="BV37" s="14">
        <f>VLOOKUP($A37,'Nagradna igra-posiljke 2018'!$A$3:$CF$200,73,FALSE)</f>
        <v>0</v>
      </c>
      <c r="BW37" s="14">
        <f>VLOOKUP($A37,'Nagradna igra-posiljke 2018'!$A$3:$CF$200,74,FALSE)</f>
        <v>0</v>
      </c>
      <c r="BX37" s="14">
        <f>VLOOKUP($A37,'Nagradna igra-posiljke 2018'!$A$3:$CF$200,75,FALSE)</f>
        <v>0</v>
      </c>
      <c r="BY37" s="14">
        <f>VLOOKUP($A37,'Nagradna igra-posiljke 2018'!$A$3:$CF$200,76,FALSE)</f>
        <v>0</v>
      </c>
      <c r="BZ37" s="14">
        <f>VLOOKUP($A37,'Nagradna igra-posiljke 2018'!$A$3:$CF$200,77,FALSE)</f>
        <v>0</v>
      </c>
      <c r="CA37" s="14">
        <f>VLOOKUP($A37,'Nagradna igra-posiljke 2018'!$A$3:$CF$200,78,FALSE)</f>
        <v>0</v>
      </c>
      <c r="CB37" s="14">
        <f>VLOOKUP($A37,'Nagradna igra-posiljke 2018'!$A$3:$CF$200,79,FALSE)</f>
        <v>0</v>
      </c>
      <c r="CC37" s="14">
        <f>VLOOKUP($A37,'Nagradna igra-posiljke 2018'!$A$3:$CF$200,80,FALSE)</f>
        <v>0</v>
      </c>
      <c r="CD37" s="14">
        <f>VLOOKUP($A37,'Nagradna igra-posiljke 2018'!$A$3:$CF$200,81,FALSE)</f>
        <v>0</v>
      </c>
      <c r="CE37" s="14">
        <f>VLOOKUP($A37,'Nagradna igra-posiljke 2018'!$A$3:$CF$200,82,FALSE)</f>
        <v>0</v>
      </c>
      <c r="CF37" s="14">
        <f>VLOOKUP($A37,'Nagradna igra-posiljke 2018'!$A$3:$CF$200,83,FALSE)</f>
        <v>0</v>
      </c>
      <c r="CG37" s="14">
        <f>VLOOKUP($A37,'Nagradna igra-posiljke 2018'!$A$3:$CF$200,84,FALSE)</f>
        <v>0</v>
      </c>
    </row>
    <row r="38" spans="1:85" s="1" customFormat="1" ht="13.5" customHeight="1">
      <c r="A38" s="15">
        <v>71099</v>
      </c>
      <c r="B38" s="98" t="s">
        <v>187</v>
      </c>
      <c r="C38" s="14" t="s">
        <v>207</v>
      </c>
      <c r="D38" s="42">
        <v>104987</v>
      </c>
      <c r="E38" s="42">
        <v>47918</v>
      </c>
      <c r="F38" s="46">
        <f>E38/E$1</f>
        <v>1.0395036553354882</v>
      </c>
      <c r="G38" s="47">
        <f>D38*F38</f>
        <v>109134.3702627069</v>
      </c>
      <c r="H38" s="46">
        <f>+J38/D38</f>
        <v>8.2957890024479219</v>
      </c>
      <c r="I38" s="49">
        <f>+H38/F38</f>
        <v>7.9805289378906021</v>
      </c>
      <c r="J38" s="44">
        <f>10*K38</f>
        <v>870950</v>
      </c>
      <c r="K38" s="44">
        <f>+SUM(L38:CG38)</f>
        <v>87095</v>
      </c>
      <c r="L38" s="31">
        <f>VLOOKUP(A38,'Nagradna igra-posiljke 2018'!$A$3:$W$200,11,FALSE)</f>
        <v>1</v>
      </c>
      <c r="M38" s="31">
        <f>VLOOKUP(A38,'Nagradna igra-posiljke 2018'!$A$3:$W$200,12,FALSE)</f>
        <v>1</v>
      </c>
      <c r="N38" s="31">
        <f>VLOOKUP(A38,'Nagradna igra-posiljke 2018'!$A$3:$W$200,13,FALSE)</f>
        <v>0</v>
      </c>
      <c r="O38" s="31">
        <f>VLOOKUP(A38,'Nagradna igra-posiljke 2018'!$A$3:$W$200,14,FALSE)</f>
        <v>56</v>
      </c>
      <c r="P38" s="31">
        <f>VLOOKUP(A38,'Nagradna igra-posiljke 2018'!$A$3:$W$200,15,FALSE)</f>
        <v>38</v>
      </c>
      <c r="Q38" s="31">
        <f>VLOOKUP(A38,'Nagradna igra-posiljke 2018'!$A$3:$W$200,16,FALSE)</f>
        <v>121</v>
      </c>
      <c r="R38" s="31">
        <f>VLOOKUP(A38,'Nagradna igra-posiljke 2018'!$A$3:$W$200,17,FALSE)</f>
        <v>187</v>
      </c>
      <c r="S38" s="31">
        <f>VLOOKUP(A38,'Nagradna igra-posiljke 2018'!$A$3:$W$200,18,FALSE)</f>
        <v>187</v>
      </c>
      <c r="T38" s="31">
        <f>VLOOKUP(A38,'Nagradna igra-posiljke 2018'!$A$3:$W$200,19,FALSE)</f>
        <v>198</v>
      </c>
      <c r="U38" s="31">
        <f>VLOOKUP(A38,'Nagradna igra-posiljke 2018'!$A$3:$W$200,20,FALSE)</f>
        <v>636</v>
      </c>
      <c r="V38" s="31">
        <f>VLOOKUP(A38,'Nagradna igra-posiljke 2018'!$A$3:$W$200,21,FALSE)</f>
        <v>614</v>
      </c>
      <c r="W38" s="31">
        <f>VLOOKUP(A38,'Nagradna igra-posiljke 2018'!$A$3:$W$200,22,FALSE)</f>
        <v>585</v>
      </c>
      <c r="X38" s="31">
        <f>VLOOKUP(A38,'Nagradna igra-posiljke 2018'!$A$3:$W$200,23,FALSE)</f>
        <v>494</v>
      </c>
      <c r="Y38" s="31">
        <f>VLOOKUP(A38,'Nagradna igra-posiljke 2018'!$A$3:$CF$200,24,FALSE)</f>
        <v>1746</v>
      </c>
      <c r="Z38" s="31">
        <f>VLOOKUP(A38,'Nagradna igra-posiljke 2018'!$A$3:$CF$200,25,FALSE)</f>
        <v>1548</v>
      </c>
      <c r="AA38" s="31">
        <f>VLOOKUP(A38,'Nagradna igra-posiljke 2018'!$A$3:$CF$200,26,FALSE)</f>
        <v>1350</v>
      </c>
      <c r="AB38" s="31">
        <f>VLOOKUP(A38,'Nagradna igra-posiljke 2018'!$A$3:$CF$200,27,FALSE)</f>
        <v>1621</v>
      </c>
      <c r="AC38" s="31">
        <f>VLOOKUP(A38,'Nagradna igra-posiljke 2018'!$A$3:$CF$200,28,FALSE)</f>
        <v>2053</v>
      </c>
      <c r="AD38" s="31">
        <f>VLOOKUP(A38,'Nagradna igra-posiljke 2018'!$A$3:$CF$200,29,FALSE)</f>
        <v>868</v>
      </c>
      <c r="AE38" s="31">
        <f>VLOOKUP(A38,'Nagradna igra-posiljke 2018'!$A$3:$CF$200,30,FALSE)</f>
        <v>3737</v>
      </c>
      <c r="AF38" s="31">
        <f>VLOOKUP(A38,'Nagradna igra-posiljke 2018'!$A$3:$CF$200,31,FALSE)</f>
        <v>3623</v>
      </c>
      <c r="AG38" s="31">
        <f>VLOOKUP($A38,'Nagradna igra-posiljke 2018'!$A$3:$CF$200,32,FALSE)</f>
        <v>3957</v>
      </c>
      <c r="AH38" s="14">
        <f>VLOOKUP($A38,'Nagradna igra-posiljke 2018'!$A$3:$CF$200,33,FALSE)</f>
        <v>4009</v>
      </c>
      <c r="AI38" s="14">
        <f>VLOOKUP($A38,'Nagradna igra-posiljke 2018'!$A$3:$CF$200,34,FALSE)</f>
        <v>2230</v>
      </c>
      <c r="AJ38" s="14">
        <f>VLOOKUP($A38,'Nagradna igra-posiljke 2018'!$A$3:$CF$200,35,FALSE)</f>
        <v>556</v>
      </c>
      <c r="AK38" s="14">
        <f>VLOOKUP($A38,'Nagradna igra-posiljke 2018'!$A$3:$CF$200,36,FALSE)</f>
        <v>1937</v>
      </c>
      <c r="AL38" s="14">
        <f>VLOOKUP($A38,'Nagradna igra-posiljke 2018'!$A$3:$CF$200,37,FALSE)</f>
        <v>2428</v>
      </c>
      <c r="AM38" s="45">
        <f>VLOOKUP($A38,'Nagradna igra-posiljke 2018'!$A$3:$CF$200,38,FALSE)</f>
        <v>2764</v>
      </c>
      <c r="AN38" s="45">
        <f>VLOOKUP($A38,'Nagradna igra-posiljke 2018'!$A$3:$CF$200,39,FALSE)</f>
        <v>2868</v>
      </c>
      <c r="AO38" s="14">
        <f>VLOOKUP($A38,'Nagradna igra-posiljke 2018'!$A$3:$CF$200,40,FALSE)</f>
        <v>4321</v>
      </c>
      <c r="AP38" s="14">
        <f>VLOOKUP($A38,'Nagradna igra-posiljke 2018'!$A$3:$CF$200,41,FALSE)</f>
        <v>651</v>
      </c>
      <c r="AQ38" s="14">
        <f>VLOOKUP($A38,'Nagradna igra-posiljke 2018'!$A$3:$CF$200,42,FALSE)</f>
        <v>2929</v>
      </c>
      <c r="AR38" s="14">
        <f>VLOOKUP($A38,'Nagradna igra-posiljke 2018'!$A$3:$CF$200,43,FALSE)</f>
        <v>3513</v>
      </c>
      <c r="AS38" s="14">
        <f>VLOOKUP($A38,'Nagradna igra-posiljke 2018'!$A$3:$CF$200,44,FALSE)</f>
        <v>4186</v>
      </c>
      <c r="AT38" s="14">
        <f>VLOOKUP($A38,'Nagradna igra-posiljke 2018'!$A$3:$CF$200,45,FALSE)</f>
        <v>4757</v>
      </c>
      <c r="AU38" s="14">
        <f>VLOOKUP($A38,'Nagradna igra-posiljke 2018'!$A$3:$CF$200,46,FALSE)</f>
        <v>4143</v>
      </c>
      <c r="AV38" s="14">
        <f>VLOOKUP($A38,'Nagradna igra-posiljke 2018'!$A$3:$CF$200,47,FALSE)</f>
        <v>796</v>
      </c>
      <c r="AW38" s="14">
        <f>VLOOKUP($A38,'Nagradna igra-posiljke 2018'!$A$3:$CF$200,48,FALSE)</f>
        <v>2684</v>
      </c>
      <c r="AX38" s="14">
        <f>VLOOKUP($A38,'Nagradna igra-posiljke 2018'!$A$3:$CF$200,49,FALSE)</f>
        <v>3313</v>
      </c>
      <c r="AY38" s="14">
        <f>VLOOKUP($A38,'Nagradna igra-posiljke 2018'!$A$3:$CF$200,50,FALSE)</f>
        <v>3831</v>
      </c>
      <c r="AZ38" s="14">
        <f>VLOOKUP($A38,'Nagradna igra-posiljke 2018'!$A$3:$CF$200,51,FALSE)</f>
        <v>5173</v>
      </c>
      <c r="BA38" s="14">
        <f>VLOOKUP($A38,'Nagradna igra-posiljke 2018'!$A$3:$CF$200,52,FALSE)</f>
        <v>4104</v>
      </c>
      <c r="BB38" s="14">
        <f>VLOOKUP($A38,'Nagradna igra-posiljke 2018'!$A$3:$CF$200,53,FALSE)</f>
        <v>414</v>
      </c>
      <c r="BC38" s="14">
        <f>VLOOKUP($A38,'Nagradna igra-posiljke 2018'!$A$3:$CF$200,54,FALSE)</f>
        <v>1867</v>
      </c>
      <c r="BD38" s="14">
        <f>VLOOKUP($A38,'Nagradna igra-posiljke 2018'!$A$3:$CF$200,55,FALSE)</f>
        <v>0</v>
      </c>
      <c r="BE38" s="14">
        <f>VLOOKUP($A38,'Nagradna igra-posiljke 2018'!$A$3:$CF$200,56,FALSE)</f>
        <v>0</v>
      </c>
      <c r="BF38" s="14">
        <f>VLOOKUP($A38,'Nagradna igra-posiljke 2018'!$A$3:$CF$200,57,FALSE)</f>
        <v>0</v>
      </c>
      <c r="BG38" s="14">
        <f>VLOOKUP($A38,'Nagradna igra-posiljke 2018'!$A$3:$CF$200,58,FALSE)</f>
        <v>0</v>
      </c>
      <c r="BH38" s="14">
        <f>VLOOKUP($A38,'Nagradna igra-posiljke 2018'!$A$3:$CF$200,59,FALSE)</f>
        <v>0</v>
      </c>
      <c r="BI38" s="14">
        <f>VLOOKUP($A38,'Nagradna igra-posiljke 2018'!$A$3:$CF$200,60,FALSE)</f>
        <v>0</v>
      </c>
      <c r="BJ38" s="14">
        <f>VLOOKUP($A38,'Nagradna igra-posiljke 2018'!$A$3:$CF$200,61,FALSE)</f>
        <v>0</v>
      </c>
      <c r="BK38" s="14">
        <f>VLOOKUP($A38,'Nagradna igra-posiljke 2018'!$A$3:$CF$200,62,FALSE)</f>
        <v>0</v>
      </c>
      <c r="BL38" s="14">
        <f>VLOOKUP($A38,'Nagradna igra-posiljke 2018'!$A$3:$CF$200,63,FALSE)</f>
        <v>0</v>
      </c>
      <c r="BM38" s="14">
        <f>VLOOKUP($A38,'Nagradna igra-posiljke 2018'!$A$3:$CF$200,64,FALSE)</f>
        <v>0</v>
      </c>
      <c r="BN38" s="14">
        <f>VLOOKUP($A38,'Nagradna igra-posiljke 2018'!$A$3:$CF$200,65,FALSE)</f>
        <v>0</v>
      </c>
      <c r="BO38" s="14">
        <f>VLOOKUP($A38,'Nagradna igra-posiljke 2018'!$A$3:$CF$200,66,FALSE)</f>
        <v>0</v>
      </c>
      <c r="BP38" s="14">
        <f>VLOOKUP($A38,'Nagradna igra-posiljke 2018'!$A$3:$CF$200,67,FALSE)</f>
        <v>0</v>
      </c>
      <c r="BQ38" s="14">
        <f>VLOOKUP($A38,'Nagradna igra-posiljke 2018'!$A$3:$CF$200,68,FALSE)</f>
        <v>0</v>
      </c>
      <c r="BR38" s="14">
        <f>VLOOKUP($A38,'Nagradna igra-posiljke 2018'!$A$3:$CF$200,69,FALSE)</f>
        <v>0</v>
      </c>
      <c r="BS38" s="14">
        <f>VLOOKUP($A38,'Nagradna igra-posiljke 2018'!$A$3:$CF$200,70,FALSE)</f>
        <v>0</v>
      </c>
      <c r="BT38" s="14">
        <f>VLOOKUP($A38,'Nagradna igra-posiljke 2018'!$A$3:$CF$200,71,FALSE)</f>
        <v>0</v>
      </c>
      <c r="BU38" s="14">
        <f>VLOOKUP($A38,'Nagradna igra-posiljke 2018'!$A$3:$CF$200,72,FALSE)</f>
        <v>0</v>
      </c>
      <c r="BV38" s="14">
        <f>VLOOKUP($A38,'Nagradna igra-posiljke 2018'!$A$3:$CF$200,73,FALSE)</f>
        <v>0</v>
      </c>
      <c r="BW38" s="14">
        <f>VLOOKUP($A38,'Nagradna igra-posiljke 2018'!$A$3:$CF$200,74,FALSE)</f>
        <v>0</v>
      </c>
      <c r="BX38" s="14">
        <f>VLOOKUP($A38,'Nagradna igra-posiljke 2018'!$A$3:$CF$200,75,FALSE)</f>
        <v>0</v>
      </c>
      <c r="BY38" s="14">
        <f>VLOOKUP($A38,'Nagradna igra-posiljke 2018'!$A$3:$CF$200,76,FALSE)</f>
        <v>0</v>
      </c>
      <c r="BZ38" s="14">
        <f>VLOOKUP($A38,'Nagradna igra-posiljke 2018'!$A$3:$CF$200,77,FALSE)</f>
        <v>0</v>
      </c>
      <c r="CA38" s="14">
        <f>VLOOKUP($A38,'Nagradna igra-posiljke 2018'!$A$3:$CF$200,78,FALSE)</f>
        <v>0</v>
      </c>
      <c r="CB38" s="14">
        <f>VLOOKUP($A38,'Nagradna igra-posiljke 2018'!$A$3:$CF$200,79,FALSE)</f>
        <v>0</v>
      </c>
      <c r="CC38" s="14">
        <f>VLOOKUP($A38,'Nagradna igra-posiljke 2018'!$A$3:$CF$200,80,FALSE)</f>
        <v>0</v>
      </c>
      <c r="CD38" s="14">
        <f>VLOOKUP($A38,'Nagradna igra-posiljke 2018'!$A$3:$CF$200,81,FALSE)</f>
        <v>0</v>
      </c>
      <c r="CE38" s="14">
        <f>VLOOKUP($A38,'Nagradna igra-posiljke 2018'!$A$3:$CF$200,82,FALSE)</f>
        <v>0</v>
      </c>
      <c r="CF38" s="14">
        <f>VLOOKUP($A38,'Nagradna igra-posiljke 2018'!$A$3:$CF$200,83,FALSE)</f>
        <v>0</v>
      </c>
      <c r="CG38" s="14">
        <f>VLOOKUP($A38,'Nagradna igra-posiljke 2018'!$A$3:$CF$200,84,FALSE)</f>
        <v>0</v>
      </c>
    </row>
    <row r="39" spans="1:85" s="155" customFormat="1" ht="14.1" customHeight="1">
      <c r="A39" s="15">
        <v>80128</v>
      </c>
      <c r="B39" s="98" t="s">
        <v>181</v>
      </c>
      <c r="C39" s="14" t="s">
        <v>207</v>
      </c>
      <c r="D39" s="42">
        <v>50152</v>
      </c>
      <c r="E39" s="42">
        <v>54963</v>
      </c>
      <c r="F39" s="46">
        <f>E39/E$1</f>
        <v>1.1923335574983187</v>
      </c>
      <c r="G39" s="47">
        <f>D39*F39</f>
        <v>59797.912575655682</v>
      </c>
      <c r="H39" s="46">
        <f>+J39/D39</f>
        <v>9.4253469452863303</v>
      </c>
      <c r="I39" s="49">
        <f>+H39/F39</f>
        <v>7.9049582107392968</v>
      </c>
      <c r="J39" s="44">
        <f>10*K39</f>
        <v>472700</v>
      </c>
      <c r="K39" s="44">
        <f>+SUM(L39:CG39)</f>
        <v>47270</v>
      </c>
      <c r="L39" s="31">
        <f>VLOOKUP(A39,'Nagradna igra-posiljke 2018'!$A$3:$W$200,11,FALSE)</f>
        <v>2</v>
      </c>
      <c r="M39" s="31">
        <f>VLOOKUP(A39,'Nagradna igra-posiljke 2018'!$A$3:$W$200,12,FALSE)</f>
        <v>5</v>
      </c>
      <c r="N39" s="31">
        <f>VLOOKUP(A39,'Nagradna igra-posiljke 2018'!$A$3:$W$200,13,FALSE)</f>
        <v>1</v>
      </c>
      <c r="O39" s="31">
        <f>VLOOKUP(A39,'Nagradna igra-posiljke 2018'!$A$3:$W$200,14,FALSE)</f>
        <v>45</v>
      </c>
      <c r="P39" s="31">
        <f>VLOOKUP(A39,'Nagradna igra-posiljke 2018'!$A$3:$W$200,15,FALSE)</f>
        <v>59</v>
      </c>
      <c r="Q39" s="31">
        <f>VLOOKUP(A39,'Nagradna igra-posiljke 2018'!$A$3:$W$200,16,FALSE)</f>
        <v>109</v>
      </c>
      <c r="R39" s="31">
        <f>VLOOKUP(A39,'Nagradna igra-posiljke 2018'!$A$3:$W$200,17,FALSE)</f>
        <v>71</v>
      </c>
      <c r="S39" s="31">
        <f>VLOOKUP(A39,'Nagradna igra-posiljke 2018'!$A$3:$W$200,18,FALSE)</f>
        <v>111</v>
      </c>
      <c r="T39" s="31">
        <f>VLOOKUP(A39,'Nagradna igra-posiljke 2018'!$A$3:$W$200,19,FALSE)</f>
        <v>125</v>
      </c>
      <c r="U39" s="31">
        <f>VLOOKUP(A39,'Nagradna igra-posiljke 2018'!$A$3:$W$200,20,FALSE)</f>
        <v>251</v>
      </c>
      <c r="V39" s="31">
        <f>VLOOKUP(A39,'Nagradna igra-posiljke 2018'!$A$3:$W$200,21,FALSE)</f>
        <v>353</v>
      </c>
      <c r="W39" s="31">
        <f>VLOOKUP(A39,'Nagradna igra-posiljke 2018'!$A$3:$W$200,22,FALSE)</f>
        <v>449</v>
      </c>
      <c r="X39" s="31">
        <f>VLOOKUP(A39,'Nagradna igra-posiljke 2018'!$A$3:$W$200,23,FALSE)</f>
        <v>363</v>
      </c>
      <c r="Y39" s="31">
        <f>VLOOKUP(A39,'Nagradna igra-posiljke 2018'!$A$3:$CF$200,24,FALSE)</f>
        <v>1054</v>
      </c>
      <c r="Z39" s="31">
        <f>VLOOKUP(A39,'Nagradna igra-posiljke 2018'!$A$3:$CF$200,25,FALSE)</f>
        <v>711</v>
      </c>
      <c r="AA39" s="31">
        <f>VLOOKUP(A39,'Nagradna igra-posiljke 2018'!$A$3:$CF$200,26,FALSE)</f>
        <v>935</v>
      </c>
      <c r="AB39" s="31">
        <f>VLOOKUP(A39,'Nagradna igra-posiljke 2018'!$A$3:$CF$200,27,FALSE)</f>
        <v>1039</v>
      </c>
      <c r="AC39" s="31">
        <f>VLOOKUP(A39,'Nagradna igra-posiljke 2018'!$A$3:$CF$200,28,FALSE)</f>
        <v>1043</v>
      </c>
      <c r="AD39" s="31">
        <f>VLOOKUP(A39,'Nagradna igra-posiljke 2018'!$A$3:$CF$200,29,FALSE)</f>
        <v>564</v>
      </c>
      <c r="AE39" s="31">
        <f>VLOOKUP(A39,'Nagradna igra-posiljke 2018'!$A$3:$CF$200,30,FALSE)</f>
        <v>2291</v>
      </c>
      <c r="AF39" s="31">
        <f>VLOOKUP(A39,'Nagradna igra-posiljke 2018'!$A$3:$CF$200,31,FALSE)</f>
        <v>1790</v>
      </c>
      <c r="AG39" s="31">
        <f>VLOOKUP($A39,'Nagradna igra-posiljke 2018'!$A$3:$CF$200,32,FALSE)</f>
        <v>2119</v>
      </c>
      <c r="AH39" s="14">
        <f>VLOOKUP($A39,'Nagradna igra-posiljke 2018'!$A$3:$CF$200,33,FALSE)</f>
        <v>1627</v>
      </c>
      <c r="AI39" s="14">
        <f>VLOOKUP($A39,'Nagradna igra-posiljke 2018'!$A$3:$CF$200,34,FALSE)</f>
        <v>1092</v>
      </c>
      <c r="AJ39" s="14">
        <f>VLOOKUP($A39,'Nagradna igra-posiljke 2018'!$A$3:$CF$200,35,FALSE)</f>
        <v>268</v>
      </c>
      <c r="AK39" s="14">
        <f>VLOOKUP($A39,'Nagradna igra-posiljke 2018'!$A$3:$CF$200,36,FALSE)</f>
        <v>1312</v>
      </c>
      <c r="AL39" s="14">
        <f>VLOOKUP($A39,'Nagradna igra-posiljke 2018'!$A$3:$CF$200,37,FALSE)</f>
        <v>1249</v>
      </c>
      <c r="AM39" s="45">
        <f>VLOOKUP($A39,'Nagradna igra-posiljke 2018'!$A$3:$CF$200,38,FALSE)</f>
        <v>1630</v>
      </c>
      <c r="AN39" s="45">
        <f>VLOOKUP($A39,'Nagradna igra-posiljke 2018'!$A$3:$CF$200,39,FALSE)</f>
        <v>1618</v>
      </c>
      <c r="AO39" s="14">
        <f>VLOOKUP($A39,'Nagradna igra-posiljke 2018'!$A$3:$CF$200,40,FALSE)</f>
        <v>1540</v>
      </c>
      <c r="AP39" s="14">
        <f>VLOOKUP($A39,'Nagradna igra-posiljke 2018'!$A$3:$CF$200,41,FALSE)</f>
        <v>342</v>
      </c>
      <c r="AQ39" s="14">
        <f>VLOOKUP($A39,'Nagradna igra-posiljke 2018'!$A$3:$CF$200,42,FALSE)</f>
        <v>1569</v>
      </c>
      <c r="AR39" s="14">
        <f>VLOOKUP($A39,'Nagradna igra-posiljke 2018'!$A$3:$CF$200,43,FALSE)</f>
        <v>1874</v>
      </c>
      <c r="AS39" s="14">
        <f>VLOOKUP($A39,'Nagradna igra-posiljke 2018'!$A$3:$CF$200,44,FALSE)</f>
        <v>2408</v>
      </c>
      <c r="AT39" s="14">
        <f>VLOOKUP($A39,'Nagradna igra-posiljke 2018'!$A$3:$CF$200,45,FALSE)</f>
        <v>2602</v>
      </c>
      <c r="AU39" s="14">
        <f>VLOOKUP($A39,'Nagradna igra-posiljke 2018'!$A$3:$CF$200,46,FALSE)</f>
        <v>2206</v>
      </c>
      <c r="AV39" s="14">
        <f>VLOOKUP($A39,'Nagradna igra-posiljke 2018'!$A$3:$CF$200,47,FALSE)</f>
        <v>349</v>
      </c>
      <c r="AW39" s="14">
        <f>VLOOKUP($A39,'Nagradna igra-posiljke 2018'!$A$3:$CF$200,48,FALSE)</f>
        <v>1528</v>
      </c>
      <c r="AX39" s="14">
        <f>VLOOKUP($A39,'Nagradna igra-posiljke 2018'!$A$3:$CF$200,49,FALSE)</f>
        <v>1640</v>
      </c>
      <c r="AY39" s="14">
        <f>VLOOKUP($A39,'Nagradna igra-posiljke 2018'!$A$3:$CF$200,50,FALSE)</f>
        <v>2296</v>
      </c>
      <c r="AZ39" s="14">
        <f>VLOOKUP($A39,'Nagradna igra-posiljke 2018'!$A$3:$CF$200,51,FALSE)</f>
        <v>2958</v>
      </c>
      <c r="BA39" s="14">
        <f>VLOOKUP($A39,'Nagradna igra-posiljke 2018'!$A$3:$CF$200,52,FALSE)</f>
        <v>2321</v>
      </c>
      <c r="BB39" s="14">
        <f>VLOOKUP($A39,'Nagradna igra-posiljke 2018'!$A$3:$CF$200,53,FALSE)</f>
        <v>328</v>
      </c>
      <c r="BC39" s="14">
        <f>VLOOKUP($A39,'Nagradna igra-posiljke 2018'!$A$3:$CF$200,54,FALSE)</f>
        <v>1023</v>
      </c>
      <c r="BD39" s="14">
        <f>VLOOKUP($A39,'Nagradna igra-posiljke 2018'!$A$3:$CF$200,55,FALSE)</f>
        <v>0</v>
      </c>
      <c r="BE39" s="14">
        <f>VLOOKUP($A39,'Nagradna igra-posiljke 2018'!$A$3:$CF$200,56,FALSE)</f>
        <v>0</v>
      </c>
      <c r="BF39" s="14">
        <f>VLOOKUP($A39,'Nagradna igra-posiljke 2018'!$A$3:$CF$200,57,FALSE)</f>
        <v>0</v>
      </c>
      <c r="BG39" s="14">
        <f>VLOOKUP($A39,'Nagradna igra-posiljke 2018'!$A$3:$CF$200,58,FALSE)</f>
        <v>0</v>
      </c>
      <c r="BH39" s="14">
        <f>VLOOKUP($A39,'Nagradna igra-posiljke 2018'!$A$3:$CF$200,59,FALSE)</f>
        <v>0</v>
      </c>
      <c r="BI39" s="14">
        <f>VLOOKUP($A39,'Nagradna igra-posiljke 2018'!$A$3:$CF$200,60,FALSE)</f>
        <v>0</v>
      </c>
      <c r="BJ39" s="14">
        <f>VLOOKUP($A39,'Nagradna igra-posiljke 2018'!$A$3:$CF$200,61,FALSE)</f>
        <v>0</v>
      </c>
      <c r="BK39" s="14">
        <f>VLOOKUP($A39,'Nagradna igra-posiljke 2018'!$A$3:$CF$200,62,FALSE)</f>
        <v>0</v>
      </c>
      <c r="BL39" s="14">
        <f>VLOOKUP($A39,'Nagradna igra-posiljke 2018'!$A$3:$CF$200,63,FALSE)</f>
        <v>0</v>
      </c>
      <c r="BM39" s="14">
        <f>VLOOKUP($A39,'Nagradna igra-posiljke 2018'!$A$3:$CF$200,64,FALSE)</f>
        <v>0</v>
      </c>
      <c r="BN39" s="14">
        <f>VLOOKUP($A39,'Nagradna igra-posiljke 2018'!$A$3:$CF$200,65,FALSE)</f>
        <v>0</v>
      </c>
      <c r="BO39" s="14">
        <f>VLOOKUP($A39,'Nagradna igra-posiljke 2018'!$A$3:$CF$200,66,FALSE)</f>
        <v>0</v>
      </c>
      <c r="BP39" s="14">
        <f>VLOOKUP($A39,'Nagradna igra-posiljke 2018'!$A$3:$CF$200,67,FALSE)</f>
        <v>0</v>
      </c>
      <c r="BQ39" s="14">
        <f>VLOOKUP($A39,'Nagradna igra-posiljke 2018'!$A$3:$CF$200,68,FALSE)</f>
        <v>0</v>
      </c>
      <c r="BR39" s="14">
        <f>VLOOKUP($A39,'Nagradna igra-posiljke 2018'!$A$3:$CF$200,69,FALSE)</f>
        <v>0</v>
      </c>
      <c r="BS39" s="14">
        <f>VLOOKUP($A39,'Nagradna igra-posiljke 2018'!$A$3:$CF$200,70,FALSE)</f>
        <v>0</v>
      </c>
      <c r="BT39" s="14">
        <f>VLOOKUP($A39,'Nagradna igra-posiljke 2018'!$A$3:$CF$200,71,FALSE)</f>
        <v>0</v>
      </c>
      <c r="BU39" s="14">
        <f>VLOOKUP($A39,'Nagradna igra-posiljke 2018'!$A$3:$CF$200,72,FALSE)</f>
        <v>0</v>
      </c>
      <c r="BV39" s="14">
        <f>VLOOKUP($A39,'Nagradna igra-posiljke 2018'!$A$3:$CF$200,73,FALSE)</f>
        <v>0</v>
      </c>
      <c r="BW39" s="14">
        <f>VLOOKUP($A39,'Nagradna igra-posiljke 2018'!$A$3:$CF$200,74,FALSE)</f>
        <v>0</v>
      </c>
      <c r="BX39" s="14">
        <f>VLOOKUP($A39,'Nagradna igra-posiljke 2018'!$A$3:$CF$200,75,FALSE)</f>
        <v>0</v>
      </c>
      <c r="BY39" s="14">
        <f>VLOOKUP($A39,'Nagradna igra-posiljke 2018'!$A$3:$CF$200,76,FALSE)</f>
        <v>0</v>
      </c>
      <c r="BZ39" s="14">
        <f>VLOOKUP($A39,'Nagradna igra-posiljke 2018'!$A$3:$CF$200,77,FALSE)</f>
        <v>0</v>
      </c>
      <c r="CA39" s="14">
        <f>VLOOKUP($A39,'Nagradna igra-posiljke 2018'!$A$3:$CF$200,78,FALSE)</f>
        <v>0</v>
      </c>
      <c r="CB39" s="14">
        <f>VLOOKUP($A39,'Nagradna igra-posiljke 2018'!$A$3:$CF$200,79,FALSE)</f>
        <v>0</v>
      </c>
      <c r="CC39" s="14">
        <f>VLOOKUP($A39,'Nagradna igra-posiljke 2018'!$A$3:$CF$200,80,FALSE)</f>
        <v>0</v>
      </c>
      <c r="CD39" s="14">
        <f>VLOOKUP($A39,'Nagradna igra-posiljke 2018'!$A$3:$CF$200,81,FALSE)</f>
        <v>0</v>
      </c>
      <c r="CE39" s="14">
        <f>VLOOKUP($A39,'Nagradna igra-posiljke 2018'!$A$3:$CF$200,82,FALSE)</f>
        <v>0</v>
      </c>
      <c r="CF39" s="14">
        <f>VLOOKUP($A39,'Nagradna igra-posiljke 2018'!$A$3:$CF$200,83,FALSE)</f>
        <v>0</v>
      </c>
      <c r="CG39" s="14">
        <f>VLOOKUP($A39,'Nagradna igra-posiljke 2018'!$A$3:$CF$200,84,FALSE)</f>
        <v>0</v>
      </c>
    </row>
    <row r="40" spans="1:85" s="155" customFormat="1" ht="14.1" customHeight="1">
      <c r="A40" s="15">
        <v>70483</v>
      </c>
      <c r="B40" s="98" t="s">
        <v>167</v>
      </c>
      <c r="C40" s="14" t="s">
        <v>207</v>
      </c>
      <c r="D40" s="42">
        <v>42298</v>
      </c>
      <c r="E40" s="42">
        <v>42469</v>
      </c>
      <c r="F40" s="46">
        <f>E40/E$1</f>
        <v>0.92129639672863739</v>
      </c>
      <c r="G40" s="47">
        <f>D40*F40</f>
        <v>38968.994988827908</v>
      </c>
      <c r="H40" s="46">
        <f>+J40/D40</f>
        <v>7.1540025533122131</v>
      </c>
      <c r="I40" s="49">
        <f>+H40/F40</f>
        <v>7.7651476535833925</v>
      </c>
      <c r="J40" s="44">
        <f>10*K40</f>
        <v>302600</v>
      </c>
      <c r="K40" s="44">
        <f>+SUM(L40:CG40)</f>
        <v>30260</v>
      </c>
      <c r="L40" s="31">
        <f>VLOOKUP(A40,'Nagradna igra-posiljke 2018'!$A$3:$W$200,11,FALSE)</f>
        <v>1</v>
      </c>
      <c r="M40" s="31">
        <f>VLOOKUP(A40,'Nagradna igra-posiljke 2018'!$A$3:$W$200,12,FALSE)</f>
        <v>1</v>
      </c>
      <c r="N40" s="31">
        <f>VLOOKUP(A40,'Nagradna igra-posiljke 2018'!$A$3:$W$200,13,FALSE)</f>
        <v>0</v>
      </c>
      <c r="O40" s="31">
        <f>VLOOKUP(A40,'Nagradna igra-posiljke 2018'!$A$3:$W$200,14,FALSE)</f>
        <v>6</v>
      </c>
      <c r="P40" s="31">
        <f>VLOOKUP(A40,'Nagradna igra-posiljke 2018'!$A$3:$W$200,15,FALSE)</f>
        <v>51</v>
      </c>
      <c r="Q40" s="31">
        <f>VLOOKUP(A40,'Nagradna igra-posiljke 2018'!$A$3:$W$200,16,FALSE)</f>
        <v>20</v>
      </c>
      <c r="R40" s="31">
        <f>VLOOKUP(A40,'Nagradna igra-posiljke 2018'!$A$3:$W$200,17,FALSE)</f>
        <v>27</v>
      </c>
      <c r="S40" s="31">
        <f>VLOOKUP(A40,'Nagradna igra-posiljke 2018'!$A$3:$W$200,18,FALSE)</f>
        <v>37</v>
      </c>
      <c r="T40" s="31">
        <f>VLOOKUP(A40,'Nagradna igra-posiljke 2018'!$A$3:$W$200,19,FALSE)</f>
        <v>20</v>
      </c>
      <c r="U40" s="31">
        <f>VLOOKUP(A40,'Nagradna igra-posiljke 2018'!$A$3:$W$200,20,FALSE)</f>
        <v>185</v>
      </c>
      <c r="V40" s="31">
        <f>VLOOKUP(A40,'Nagradna igra-posiljke 2018'!$A$3:$W$200,21,FALSE)</f>
        <v>110</v>
      </c>
      <c r="W40" s="31">
        <f>VLOOKUP(A40,'Nagradna igra-posiljke 2018'!$A$3:$W$200,22,FALSE)</f>
        <v>225</v>
      </c>
      <c r="X40" s="31">
        <f>VLOOKUP(A40,'Nagradna igra-posiljke 2018'!$A$3:$W$200,23,FALSE)</f>
        <v>197</v>
      </c>
      <c r="Y40" s="31">
        <f>VLOOKUP(A40,'Nagradna igra-posiljke 2018'!$A$3:$CF$200,24,FALSE)</f>
        <v>526</v>
      </c>
      <c r="Z40" s="31">
        <f>VLOOKUP(A40,'Nagradna igra-posiljke 2018'!$A$3:$CF$200,25,FALSE)</f>
        <v>526</v>
      </c>
      <c r="AA40" s="31">
        <f>VLOOKUP(A40,'Nagradna igra-posiljke 2018'!$A$3:$CF$200,26,FALSE)</f>
        <v>613</v>
      </c>
      <c r="AB40" s="31">
        <f>VLOOKUP(A40,'Nagradna igra-posiljke 2018'!$A$3:$CF$200,27,FALSE)</f>
        <v>515</v>
      </c>
      <c r="AC40" s="31">
        <f>VLOOKUP(A40,'Nagradna igra-posiljke 2018'!$A$3:$CF$200,28,FALSE)</f>
        <v>830</v>
      </c>
      <c r="AD40" s="31">
        <f>VLOOKUP(A40,'Nagradna igra-posiljke 2018'!$A$3:$CF$200,29,FALSE)</f>
        <v>399</v>
      </c>
      <c r="AE40" s="31">
        <f>VLOOKUP(A40,'Nagradna igra-posiljke 2018'!$A$3:$CF$200,30,FALSE)</f>
        <v>1103</v>
      </c>
      <c r="AF40" s="31">
        <f>VLOOKUP(A40,'Nagradna igra-posiljke 2018'!$A$3:$CF$200,31,FALSE)</f>
        <v>1413</v>
      </c>
      <c r="AG40" s="31">
        <f>VLOOKUP($A40,'Nagradna igra-posiljke 2018'!$A$3:$CF$200,32,FALSE)</f>
        <v>1330</v>
      </c>
      <c r="AH40" s="14">
        <f>VLOOKUP($A40,'Nagradna igra-posiljke 2018'!$A$3:$CF$200,33,FALSE)</f>
        <v>1105</v>
      </c>
      <c r="AI40" s="14">
        <f>VLOOKUP($A40,'Nagradna igra-posiljke 2018'!$A$3:$CF$200,34,FALSE)</f>
        <v>942</v>
      </c>
      <c r="AJ40" s="14">
        <f>VLOOKUP($A40,'Nagradna igra-posiljke 2018'!$A$3:$CF$200,35,FALSE)</f>
        <v>237</v>
      </c>
      <c r="AK40" s="14">
        <f>VLOOKUP($A40,'Nagradna igra-posiljke 2018'!$A$3:$CF$200,36,FALSE)</f>
        <v>705</v>
      </c>
      <c r="AL40" s="14">
        <f>VLOOKUP($A40,'Nagradna igra-posiljke 2018'!$A$3:$CF$200,37,FALSE)</f>
        <v>735</v>
      </c>
      <c r="AM40" s="45">
        <f>VLOOKUP($A40,'Nagradna igra-posiljke 2018'!$A$3:$CF$200,38,FALSE)</f>
        <v>1264</v>
      </c>
      <c r="AN40" s="45">
        <f>VLOOKUP($A40,'Nagradna igra-posiljke 2018'!$A$3:$CF$200,39,FALSE)</f>
        <v>992</v>
      </c>
      <c r="AO40" s="14">
        <f>VLOOKUP($A40,'Nagradna igra-posiljke 2018'!$A$3:$CF$200,40,FALSE)</f>
        <v>1632</v>
      </c>
      <c r="AP40" s="14">
        <f>VLOOKUP($A40,'Nagradna igra-posiljke 2018'!$A$3:$CF$200,41,FALSE)</f>
        <v>321</v>
      </c>
      <c r="AQ40" s="14">
        <f>VLOOKUP($A40,'Nagradna igra-posiljke 2018'!$A$3:$CF$200,42,FALSE)</f>
        <v>879</v>
      </c>
      <c r="AR40" s="14">
        <f>VLOOKUP($A40,'Nagradna igra-posiljke 2018'!$A$3:$CF$200,43,FALSE)</f>
        <v>1233</v>
      </c>
      <c r="AS40" s="14">
        <f>VLOOKUP($A40,'Nagradna igra-posiljke 2018'!$A$3:$CF$200,44,FALSE)</f>
        <v>1367</v>
      </c>
      <c r="AT40" s="14">
        <f>VLOOKUP($A40,'Nagradna igra-posiljke 2018'!$A$3:$CF$200,45,FALSE)</f>
        <v>1858</v>
      </c>
      <c r="AU40" s="14">
        <f>VLOOKUP($A40,'Nagradna igra-posiljke 2018'!$A$3:$CF$200,46,FALSE)</f>
        <v>1539</v>
      </c>
      <c r="AV40" s="14">
        <f>VLOOKUP($A40,'Nagradna igra-posiljke 2018'!$A$3:$CF$200,47,FALSE)</f>
        <v>233</v>
      </c>
      <c r="AW40" s="14">
        <f>VLOOKUP($A40,'Nagradna igra-posiljke 2018'!$A$3:$CF$200,48,FALSE)</f>
        <v>964</v>
      </c>
      <c r="AX40" s="14">
        <f>VLOOKUP($A40,'Nagradna igra-posiljke 2018'!$A$3:$CF$200,49,FALSE)</f>
        <v>1015</v>
      </c>
      <c r="AY40" s="14">
        <f>VLOOKUP($A40,'Nagradna igra-posiljke 2018'!$A$3:$CF$200,50,FALSE)</f>
        <v>1435</v>
      </c>
      <c r="AZ40" s="14">
        <f>VLOOKUP($A40,'Nagradna igra-posiljke 2018'!$A$3:$CF$200,51,FALSE)</f>
        <v>1363</v>
      </c>
      <c r="BA40" s="14">
        <f>VLOOKUP($A40,'Nagradna igra-posiljke 2018'!$A$3:$CF$200,52,FALSE)</f>
        <v>1484</v>
      </c>
      <c r="BB40" s="14">
        <f>VLOOKUP($A40,'Nagradna igra-posiljke 2018'!$A$3:$CF$200,53,FALSE)</f>
        <v>195</v>
      </c>
      <c r="BC40" s="14">
        <f>VLOOKUP($A40,'Nagradna igra-posiljke 2018'!$A$3:$CF$200,54,FALSE)</f>
        <v>627</v>
      </c>
      <c r="BD40" s="14">
        <f>VLOOKUP($A40,'Nagradna igra-posiljke 2018'!$A$3:$CF$200,55,FALSE)</f>
        <v>0</v>
      </c>
      <c r="BE40" s="14">
        <f>VLOOKUP($A40,'Nagradna igra-posiljke 2018'!$A$3:$CF$200,56,FALSE)</f>
        <v>0</v>
      </c>
      <c r="BF40" s="14">
        <f>VLOOKUP($A40,'Nagradna igra-posiljke 2018'!$A$3:$CF$200,57,FALSE)</f>
        <v>0</v>
      </c>
      <c r="BG40" s="14">
        <f>VLOOKUP($A40,'Nagradna igra-posiljke 2018'!$A$3:$CF$200,58,FALSE)</f>
        <v>0</v>
      </c>
      <c r="BH40" s="14">
        <f>VLOOKUP($A40,'Nagradna igra-posiljke 2018'!$A$3:$CF$200,59,FALSE)</f>
        <v>0</v>
      </c>
      <c r="BI40" s="14">
        <f>VLOOKUP($A40,'Nagradna igra-posiljke 2018'!$A$3:$CF$200,60,FALSE)</f>
        <v>0</v>
      </c>
      <c r="BJ40" s="14">
        <f>VLOOKUP($A40,'Nagradna igra-posiljke 2018'!$A$3:$CF$200,61,FALSE)</f>
        <v>0</v>
      </c>
      <c r="BK40" s="14">
        <f>VLOOKUP($A40,'Nagradna igra-posiljke 2018'!$A$3:$CF$200,62,FALSE)</f>
        <v>0</v>
      </c>
      <c r="BL40" s="14">
        <f>VLOOKUP($A40,'Nagradna igra-posiljke 2018'!$A$3:$CF$200,63,FALSE)</f>
        <v>0</v>
      </c>
      <c r="BM40" s="14">
        <f>VLOOKUP($A40,'Nagradna igra-posiljke 2018'!$A$3:$CF$200,64,FALSE)</f>
        <v>0</v>
      </c>
      <c r="BN40" s="14">
        <f>VLOOKUP($A40,'Nagradna igra-posiljke 2018'!$A$3:$CF$200,65,FALSE)</f>
        <v>0</v>
      </c>
      <c r="BO40" s="14">
        <f>VLOOKUP($A40,'Nagradna igra-posiljke 2018'!$A$3:$CF$200,66,FALSE)</f>
        <v>0</v>
      </c>
      <c r="BP40" s="14">
        <f>VLOOKUP($A40,'Nagradna igra-posiljke 2018'!$A$3:$CF$200,67,FALSE)</f>
        <v>0</v>
      </c>
      <c r="BQ40" s="14">
        <f>VLOOKUP($A40,'Nagradna igra-posiljke 2018'!$A$3:$CF$200,68,FALSE)</f>
        <v>0</v>
      </c>
      <c r="BR40" s="14">
        <f>VLOOKUP($A40,'Nagradna igra-posiljke 2018'!$A$3:$CF$200,69,FALSE)</f>
        <v>0</v>
      </c>
      <c r="BS40" s="14">
        <f>VLOOKUP($A40,'Nagradna igra-posiljke 2018'!$A$3:$CF$200,70,FALSE)</f>
        <v>0</v>
      </c>
      <c r="BT40" s="14">
        <f>VLOOKUP($A40,'Nagradna igra-posiljke 2018'!$A$3:$CF$200,71,FALSE)</f>
        <v>0</v>
      </c>
      <c r="BU40" s="14">
        <f>VLOOKUP($A40,'Nagradna igra-posiljke 2018'!$A$3:$CF$200,72,FALSE)</f>
        <v>0</v>
      </c>
      <c r="BV40" s="14">
        <f>VLOOKUP($A40,'Nagradna igra-posiljke 2018'!$A$3:$CF$200,73,FALSE)</f>
        <v>0</v>
      </c>
      <c r="BW40" s="14">
        <f>VLOOKUP($A40,'Nagradna igra-posiljke 2018'!$A$3:$CF$200,74,FALSE)</f>
        <v>0</v>
      </c>
      <c r="BX40" s="14">
        <f>VLOOKUP($A40,'Nagradna igra-posiljke 2018'!$A$3:$CF$200,75,FALSE)</f>
        <v>0</v>
      </c>
      <c r="BY40" s="14">
        <f>VLOOKUP($A40,'Nagradna igra-posiljke 2018'!$A$3:$CF$200,76,FALSE)</f>
        <v>0</v>
      </c>
      <c r="BZ40" s="14">
        <f>VLOOKUP($A40,'Nagradna igra-posiljke 2018'!$A$3:$CF$200,77,FALSE)</f>
        <v>0</v>
      </c>
      <c r="CA40" s="14">
        <f>VLOOKUP($A40,'Nagradna igra-posiljke 2018'!$A$3:$CF$200,78,FALSE)</f>
        <v>0</v>
      </c>
      <c r="CB40" s="14">
        <f>VLOOKUP($A40,'Nagradna igra-posiljke 2018'!$A$3:$CF$200,79,FALSE)</f>
        <v>0</v>
      </c>
      <c r="CC40" s="14">
        <f>VLOOKUP($A40,'Nagradna igra-posiljke 2018'!$A$3:$CF$200,80,FALSE)</f>
        <v>0</v>
      </c>
      <c r="CD40" s="14">
        <f>VLOOKUP($A40,'Nagradna igra-posiljke 2018'!$A$3:$CF$200,81,FALSE)</f>
        <v>0</v>
      </c>
      <c r="CE40" s="14">
        <f>VLOOKUP($A40,'Nagradna igra-posiljke 2018'!$A$3:$CF$200,82,FALSE)</f>
        <v>0</v>
      </c>
      <c r="CF40" s="14">
        <f>VLOOKUP($A40,'Nagradna igra-posiljke 2018'!$A$3:$CF$200,83,FALSE)</f>
        <v>0</v>
      </c>
      <c r="CG40" s="14">
        <f>VLOOKUP($A40,'Nagradna igra-posiljke 2018'!$A$3:$CF$200,84,FALSE)</f>
        <v>0</v>
      </c>
    </row>
    <row r="41" spans="1:85" s="155" customFormat="1" ht="14.1" customHeight="1">
      <c r="A41" s="15">
        <v>71242</v>
      </c>
      <c r="B41" s="98" t="s">
        <v>176</v>
      </c>
      <c r="C41" s="14" t="s">
        <v>207</v>
      </c>
      <c r="D41" s="42">
        <v>111797</v>
      </c>
      <c r="E41" s="42">
        <v>38353</v>
      </c>
      <c r="F41" s="46">
        <f>E41/E$1</f>
        <v>0.83200642124216329</v>
      </c>
      <c r="G41" s="47">
        <f>D41*F41</f>
        <v>93015.821875610127</v>
      </c>
      <c r="H41" s="46">
        <f>+J41/D41</f>
        <v>6.3817454851203523</v>
      </c>
      <c r="I41" s="49">
        <f>+H41/F41</f>
        <v>7.6703079714127416</v>
      </c>
      <c r="J41" s="44">
        <f>10*K41</f>
        <v>713460</v>
      </c>
      <c r="K41" s="44">
        <f>+SUM(L41:CG41)</f>
        <v>71346</v>
      </c>
      <c r="L41" s="31">
        <f>VLOOKUP(A41,'Nagradna igra-posiljke 2018'!$A$3:$W$200,11,FALSE)</f>
        <v>0</v>
      </c>
      <c r="M41" s="31">
        <f>VLOOKUP(A41,'Nagradna igra-posiljke 2018'!$A$3:$W$200,12,FALSE)</f>
        <v>8</v>
      </c>
      <c r="N41" s="31">
        <f>VLOOKUP(A41,'Nagradna igra-posiljke 2018'!$A$3:$W$200,13,FALSE)</f>
        <v>4</v>
      </c>
      <c r="O41" s="31">
        <f>VLOOKUP(A41,'Nagradna igra-posiljke 2018'!$A$3:$W$200,14,FALSE)</f>
        <v>51</v>
      </c>
      <c r="P41" s="31">
        <f>VLOOKUP(A41,'Nagradna igra-posiljke 2018'!$A$3:$W$200,15,FALSE)</f>
        <v>46</v>
      </c>
      <c r="Q41" s="31">
        <f>VLOOKUP(A41,'Nagradna igra-posiljke 2018'!$A$3:$W$200,16,FALSE)</f>
        <v>62</v>
      </c>
      <c r="R41" s="31">
        <f>VLOOKUP(A41,'Nagradna igra-posiljke 2018'!$A$3:$W$200,17,FALSE)</f>
        <v>74</v>
      </c>
      <c r="S41" s="31">
        <f>VLOOKUP(A41,'Nagradna igra-posiljke 2018'!$A$3:$W$200,18,FALSE)</f>
        <v>176</v>
      </c>
      <c r="T41" s="31">
        <f>VLOOKUP(A41,'Nagradna igra-posiljke 2018'!$A$3:$W$200,19,FALSE)</f>
        <v>57</v>
      </c>
      <c r="U41" s="31">
        <f>VLOOKUP(A41,'Nagradna igra-posiljke 2018'!$A$3:$W$200,20,FALSE)</f>
        <v>431</v>
      </c>
      <c r="V41" s="31">
        <f>VLOOKUP(A41,'Nagradna igra-posiljke 2018'!$A$3:$W$200,21,FALSE)</f>
        <v>371</v>
      </c>
      <c r="W41" s="31">
        <f>VLOOKUP(A41,'Nagradna igra-posiljke 2018'!$A$3:$W$200,22,FALSE)</f>
        <v>540</v>
      </c>
      <c r="X41" s="31">
        <f>VLOOKUP(A41,'Nagradna igra-posiljke 2018'!$A$3:$W$200,23,FALSE)</f>
        <v>664</v>
      </c>
      <c r="Y41" s="31">
        <f>VLOOKUP(A41,'Nagradna igra-posiljke 2018'!$A$3:$CF$200,24,FALSE)</f>
        <v>1480</v>
      </c>
      <c r="Z41" s="31">
        <f>VLOOKUP(A41,'Nagradna igra-posiljke 2018'!$A$3:$CF$200,25,FALSE)</f>
        <v>1247</v>
      </c>
      <c r="AA41" s="31">
        <f>VLOOKUP(A41,'Nagradna igra-posiljke 2018'!$A$3:$CF$200,26,FALSE)</f>
        <v>1229</v>
      </c>
      <c r="AB41" s="31">
        <f>VLOOKUP(A41,'Nagradna igra-posiljke 2018'!$A$3:$CF$200,27,FALSE)</f>
        <v>1510</v>
      </c>
      <c r="AC41" s="31">
        <f>VLOOKUP(A41,'Nagradna igra-posiljke 2018'!$A$3:$CF$200,28,FALSE)</f>
        <v>1977</v>
      </c>
      <c r="AD41" s="31">
        <f>VLOOKUP(A41,'Nagradna igra-posiljke 2018'!$A$3:$CF$200,29,FALSE)</f>
        <v>889</v>
      </c>
      <c r="AE41" s="31">
        <f>VLOOKUP(A41,'Nagradna igra-posiljke 2018'!$A$3:$CF$200,30,FALSE)</f>
        <v>2571</v>
      </c>
      <c r="AF41" s="31">
        <f>VLOOKUP(A41,'Nagradna igra-posiljke 2018'!$A$3:$CF$200,31,FALSE)</f>
        <v>2602</v>
      </c>
      <c r="AG41" s="31">
        <f>VLOOKUP($A41,'Nagradna igra-posiljke 2018'!$A$3:$CF$200,32,FALSE)</f>
        <v>3220</v>
      </c>
      <c r="AH41" s="14">
        <f>VLOOKUP($A41,'Nagradna igra-posiljke 2018'!$A$3:$CF$200,33,FALSE)</f>
        <v>3100</v>
      </c>
      <c r="AI41" s="14">
        <f>VLOOKUP($A41,'Nagradna igra-posiljke 2018'!$A$3:$CF$200,34,FALSE)</f>
        <v>1275</v>
      </c>
      <c r="AJ41" s="14">
        <f>VLOOKUP($A41,'Nagradna igra-posiljke 2018'!$A$3:$CF$200,35,FALSE)</f>
        <v>479</v>
      </c>
      <c r="AK41" s="14">
        <f>VLOOKUP($A41,'Nagradna igra-posiljke 2018'!$A$3:$CF$200,36,FALSE)</f>
        <v>2609</v>
      </c>
      <c r="AL41" s="14">
        <f>VLOOKUP($A41,'Nagradna igra-posiljke 2018'!$A$3:$CF$200,37,FALSE)</f>
        <v>2027</v>
      </c>
      <c r="AM41" s="45">
        <f>VLOOKUP($A41,'Nagradna igra-posiljke 2018'!$A$3:$CF$200,38,FALSE)</f>
        <v>2303</v>
      </c>
      <c r="AN41" s="45">
        <f>VLOOKUP($A41,'Nagradna igra-posiljke 2018'!$A$3:$CF$200,39,FALSE)</f>
        <v>2498</v>
      </c>
      <c r="AO41" s="14">
        <f>VLOOKUP($A41,'Nagradna igra-posiljke 2018'!$A$3:$CF$200,40,FALSE)</f>
        <v>2712</v>
      </c>
      <c r="AP41" s="14">
        <f>VLOOKUP($A41,'Nagradna igra-posiljke 2018'!$A$3:$CF$200,41,FALSE)</f>
        <v>378</v>
      </c>
      <c r="AQ41" s="14">
        <f>VLOOKUP($A41,'Nagradna igra-posiljke 2018'!$A$3:$CF$200,42,FALSE)</f>
        <v>2564</v>
      </c>
      <c r="AR41" s="14">
        <f>VLOOKUP($A41,'Nagradna igra-posiljke 2018'!$A$3:$CF$200,43,FALSE)</f>
        <v>2975</v>
      </c>
      <c r="AS41" s="14">
        <f>VLOOKUP($A41,'Nagradna igra-posiljke 2018'!$A$3:$CF$200,44,FALSE)</f>
        <v>3655</v>
      </c>
      <c r="AT41" s="14">
        <f>VLOOKUP($A41,'Nagradna igra-posiljke 2018'!$A$3:$CF$200,45,FALSE)</f>
        <v>3989</v>
      </c>
      <c r="AU41" s="14">
        <f>VLOOKUP($A41,'Nagradna igra-posiljke 2018'!$A$3:$CF$200,46,FALSE)</f>
        <v>3388</v>
      </c>
      <c r="AV41" s="14">
        <f>VLOOKUP($A41,'Nagradna igra-posiljke 2018'!$A$3:$CF$200,47,FALSE)</f>
        <v>577</v>
      </c>
      <c r="AW41" s="14">
        <f>VLOOKUP($A41,'Nagradna igra-posiljke 2018'!$A$3:$CF$200,48,FALSE)</f>
        <v>2460</v>
      </c>
      <c r="AX41" s="14">
        <f>VLOOKUP($A41,'Nagradna igra-posiljke 2018'!$A$3:$CF$200,49,FALSE)</f>
        <v>2914</v>
      </c>
      <c r="AY41" s="14">
        <f>VLOOKUP($A41,'Nagradna igra-posiljke 2018'!$A$3:$CF$200,50,FALSE)</f>
        <v>3319</v>
      </c>
      <c r="AZ41" s="14">
        <f>VLOOKUP($A41,'Nagradna igra-posiljke 2018'!$A$3:$CF$200,51,FALSE)</f>
        <v>3912</v>
      </c>
      <c r="BA41" s="14">
        <f>VLOOKUP($A41,'Nagradna igra-posiljke 2018'!$A$3:$CF$200,52,FALSE)</f>
        <v>2952</v>
      </c>
      <c r="BB41" s="14">
        <f>VLOOKUP($A41,'Nagradna igra-posiljke 2018'!$A$3:$CF$200,53,FALSE)</f>
        <v>643</v>
      </c>
      <c r="BC41" s="14">
        <f>VLOOKUP($A41,'Nagradna igra-posiljke 2018'!$A$3:$CF$200,54,FALSE)</f>
        <v>1408</v>
      </c>
      <c r="BD41" s="14">
        <f>VLOOKUP($A41,'Nagradna igra-posiljke 2018'!$A$3:$CF$200,55,FALSE)</f>
        <v>0</v>
      </c>
      <c r="BE41" s="14">
        <f>VLOOKUP($A41,'Nagradna igra-posiljke 2018'!$A$3:$CF$200,56,FALSE)</f>
        <v>0</v>
      </c>
      <c r="BF41" s="14">
        <f>VLOOKUP($A41,'Nagradna igra-posiljke 2018'!$A$3:$CF$200,57,FALSE)</f>
        <v>0</v>
      </c>
      <c r="BG41" s="14">
        <f>VLOOKUP($A41,'Nagradna igra-posiljke 2018'!$A$3:$CF$200,58,FALSE)</f>
        <v>0</v>
      </c>
      <c r="BH41" s="14">
        <f>VLOOKUP($A41,'Nagradna igra-posiljke 2018'!$A$3:$CF$200,59,FALSE)</f>
        <v>0</v>
      </c>
      <c r="BI41" s="14">
        <f>VLOOKUP($A41,'Nagradna igra-posiljke 2018'!$A$3:$CF$200,60,FALSE)</f>
        <v>0</v>
      </c>
      <c r="BJ41" s="14">
        <f>VLOOKUP($A41,'Nagradna igra-posiljke 2018'!$A$3:$CF$200,61,FALSE)</f>
        <v>0</v>
      </c>
      <c r="BK41" s="14">
        <f>VLOOKUP($A41,'Nagradna igra-posiljke 2018'!$A$3:$CF$200,62,FALSE)</f>
        <v>0</v>
      </c>
      <c r="BL41" s="14">
        <f>VLOOKUP($A41,'Nagradna igra-posiljke 2018'!$A$3:$CF$200,63,FALSE)</f>
        <v>0</v>
      </c>
      <c r="BM41" s="14">
        <f>VLOOKUP($A41,'Nagradna igra-posiljke 2018'!$A$3:$CF$200,64,FALSE)</f>
        <v>0</v>
      </c>
      <c r="BN41" s="14">
        <f>VLOOKUP($A41,'Nagradna igra-posiljke 2018'!$A$3:$CF$200,65,FALSE)</f>
        <v>0</v>
      </c>
      <c r="BO41" s="14">
        <f>VLOOKUP($A41,'Nagradna igra-posiljke 2018'!$A$3:$CF$200,66,FALSE)</f>
        <v>0</v>
      </c>
      <c r="BP41" s="14">
        <f>VLOOKUP($A41,'Nagradna igra-posiljke 2018'!$A$3:$CF$200,67,FALSE)</f>
        <v>0</v>
      </c>
      <c r="BQ41" s="14">
        <f>VLOOKUP($A41,'Nagradna igra-posiljke 2018'!$A$3:$CF$200,68,FALSE)</f>
        <v>0</v>
      </c>
      <c r="BR41" s="14">
        <f>VLOOKUP($A41,'Nagradna igra-posiljke 2018'!$A$3:$CF$200,69,FALSE)</f>
        <v>0</v>
      </c>
      <c r="BS41" s="14">
        <f>VLOOKUP($A41,'Nagradna igra-posiljke 2018'!$A$3:$CF$200,70,FALSE)</f>
        <v>0</v>
      </c>
      <c r="BT41" s="14">
        <f>VLOOKUP($A41,'Nagradna igra-posiljke 2018'!$A$3:$CF$200,71,FALSE)</f>
        <v>0</v>
      </c>
      <c r="BU41" s="14">
        <f>VLOOKUP($A41,'Nagradna igra-posiljke 2018'!$A$3:$CF$200,72,FALSE)</f>
        <v>0</v>
      </c>
      <c r="BV41" s="14">
        <f>VLOOKUP($A41,'Nagradna igra-posiljke 2018'!$A$3:$CF$200,73,FALSE)</f>
        <v>0</v>
      </c>
      <c r="BW41" s="14">
        <f>VLOOKUP($A41,'Nagradna igra-posiljke 2018'!$A$3:$CF$200,74,FALSE)</f>
        <v>0</v>
      </c>
      <c r="BX41" s="14">
        <f>VLOOKUP($A41,'Nagradna igra-posiljke 2018'!$A$3:$CF$200,75,FALSE)</f>
        <v>0</v>
      </c>
      <c r="BY41" s="14">
        <f>VLOOKUP($A41,'Nagradna igra-posiljke 2018'!$A$3:$CF$200,76,FALSE)</f>
        <v>0</v>
      </c>
      <c r="BZ41" s="14">
        <f>VLOOKUP($A41,'Nagradna igra-posiljke 2018'!$A$3:$CF$200,77,FALSE)</f>
        <v>0</v>
      </c>
      <c r="CA41" s="14">
        <f>VLOOKUP($A41,'Nagradna igra-posiljke 2018'!$A$3:$CF$200,78,FALSE)</f>
        <v>0</v>
      </c>
      <c r="CB41" s="14">
        <f>VLOOKUP($A41,'Nagradna igra-posiljke 2018'!$A$3:$CF$200,79,FALSE)</f>
        <v>0</v>
      </c>
      <c r="CC41" s="14">
        <f>VLOOKUP($A41,'Nagradna igra-posiljke 2018'!$A$3:$CF$200,80,FALSE)</f>
        <v>0</v>
      </c>
      <c r="CD41" s="14">
        <f>VLOOKUP($A41,'Nagradna igra-posiljke 2018'!$A$3:$CF$200,81,FALSE)</f>
        <v>0</v>
      </c>
      <c r="CE41" s="14">
        <f>VLOOKUP($A41,'Nagradna igra-posiljke 2018'!$A$3:$CF$200,82,FALSE)</f>
        <v>0</v>
      </c>
      <c r="CF41" s="14">
        <f>VLOOKUP($A41,'Nagradna igra-posiljke 2018'!$A$3:$CF$200,83,FALSE)</f>
        <v>0</v>
      </c>
      <c r="CG41" s="14">
        <f>VLOOKUP($A41,'Nagradna igra-posiljke 2018'!$A$3:$CF$200,84,FALSE)</f>
        <v>0</v>
      </c>
    </row>
    <row r="42" spans="1:85" s="155" customFormat="1" ht="14.1" customHeight="1">
      <c r="A42" s="15">
        <v>70149</v>
      </c>
      <c r="B42" s="98" t="s">
        <v>146</v>
      </c>
      <c r="C42" s="14" t="s">
        <v>207</v>
      </c>
      <c r="D42" s="42">
        <v>161340</v>
      </c>
      <c r="E42" s="42">
        <v>45887</v>
      </c>
      <c r="F42" s="46">
        <f>E42/E$1</f>
        <v>0.99544438900579213</v>
      </c>
      <c r="G42" s="47">
        <f>D42*F42</f>
        <v>160604.9977221945</v>
      </c>
      <c r="H42" s="46">
        <f>+J42/D42</f>
        <v>7.5060121482583364</v>
      </c>
      <c r="I42" s="49">
        <f>+H42/F42</f>
        <v>7.5403631093395633</v>
      </c>
      <c r="J42" s="44">
        <f>10*K42</f>
        <v>1211020</v>
      </c>
      <c r="K42" s="44">
        <f>+SUM(L42:CG42)</f>
        <v>121102</v>
      </c>
      <c r="L42" s="31">
        <f>VLOOKUP(A42,'Nagradna igra-posiljke 2018'!$A$3:$W$200,11,FALSE)</f>
        <v>18</v>
      </c>
      <c r="M42" s="31">
        <f>VLOOKUP(A42,'Nagradna igra-posiljke 2018'!$A$3:$W$200,12,FALSE)</f>
        <v>18</v>
      </c>
      <c r="N42" s="31">
        <f>VLOOKUP(A42,'Nagradna igra-posiljke 2018'!$A$3:$W$200,13,FALSE)</f>
        <v>18</v>
      </c>
      <c r="O42" s="31">
        <f>VLOOKUP(A42,'Nagradna igra-posiljke 2018'!$A$3:$W$200,14,FALSE)</f>
        <v>76</v>
      </c>
      <c r="P42" s="31">
        <f>VLOOKUP(A42,'Nagradna igra-posiljke 2018'!$A$3:$W$200,15,FALSE)</f>
        <v>124</v>
      </c>
      <c r="Q42" s="31">
        <f>VLOOKUP(A42,'Nagradna igra-posiljke 2018'!$A$3:$W$200,16,FALSE)</f>
        <v>108</v>
      </c>
      <c r="R42" s="31">
        <f>VLOOKUP(A42,'Nagradna igra-posiljke 2018'!$A$3:$W$200,17,FALSE)</f>
        <v>125</v>
      </c>
      <c r="S42" s="31">
        <f>VLOOKUP(A42,'Nagradna igra-posiljke 2018'!$A$3:$W$200,18,FALSE)</f>
        <v>186</v>
      </c>
      <c r="T42" s="31">
        <f>VLOOKUP(A42,'Nagradna igra-posiljke 2018'!$A$3:$W$200,19,FALSE)</f>
        <v>242</v>
      </c>
      <c r="U42" s="31">
        <f>VLOOKUP(A42,'Nagradna igra-posiljke 2018'!$A$3:$W$200,20,FALSE)</f>
        <v>908</v>
      </c>
      <c r="V42" s="31">
        <f>VLOOKUP(A42,'Nagradna igra-posiljke 2018'!$A$3:$W$200,21,FALSE)</f>
        <v>600</v>
      </c>
      <c r="W42" s="31">
        <f>VLOOKUP(A42,'Nagradna igra-posiljke 2018'!$A$3:$W$200,22,FALSE)</f>
        <v>879</v>
      </c>
      <c r="X42" s="31">
        <f>VLOOKUP(A42,'Nagradna igra-posiljke 2018'!$A$3:$W$200,23,FALSE)</f>
        <v>1100</v>
      </c>
      <c r="Y42" s="31">
        <f>VLOOKUP(A42,'Nagradna igra-posiljke 2018'!$A$3:$CF$200,24,FALSE)</f>
        <v>2711</v>
      </c>
      <c r="Z42" s="31">
        <f>VLOOKUP(A42,'Nagradna igra-posiljke 2018'!$A$3:$CF$200,25,FALSE)</f>
        <v>1840</v>
      </c>
      <c r="AA42" s="31">
        <f>VLOOKUP(A42,'Nagradna igra-posiljke 2018'!$A$3:$CF$200,26,FALSE)</f>
        <v>2055</v>
      </c>
      <c r="AB42" s="31">
        <f>VLOOKUP(A42,'Nagradna igra-posiljke 2018'!$A$3:$CF$200,27,FALSE)</f>
        <v>2063</v>
      </c>
      <c r="AC42" s="31">
        <f>VLOOKUP(A42,'Nagradna igra-posiljke 2018'!$A$3:$CF$200,28,FALSE)</f>
        <v>2743</v>
      </c>
      <c r="AD42" s="31">
        <f>VLOOKUP(A42,'Nagradna igra-posiljke 2018'!$A$3:$CF$200,29,FALSE)</f>
        <v>1810</v>
      </c>
      <c r="AE42" s="31">
        <f>VLOOKUP(A42,'Nagradna igra-posiljke 2018'!$A$3:$CF$200,30,FALSE)</f>
        <v>4717</v>
      </c>
      <c r="AF42" s="31">
        <f>VLOOKUP(A42,'Nagradna igra-posiljke 2018'!$A$3:$CF$200,31,FALSE)</f>
        <v>4876</v>
      </c>
      <c r="AG42" s="31">
        <f>VLOOKUP($A42,'Nagradna igra-posiljke 2018'!$A$3:$CF$200,32,FALSE)</f>
        <v>5013</v>
      </c>
      <c r="AH42" s="14">
        <f>VLOOKUP($A42,'Nagradna igra-posiljke 2018'!$A$3:$CF$200,33,FALSE)</f>
        <v>5019</v>
      </c>
      <c r="AI42" s="14">
        <f>VLOOKUP($A42,'Nagradna igra-posiljke 2018'!$A$3:$CF$200,34,FALSE)</f>
        <v>3774</v>
      </c>
      <c r="AJ42" s="14">
        <f>VLOOKUP($A42,'Nagradna igra-posiljke 2018'!$A$3:$CF$200,35,FALSE)</f>
        <v>741</v>
      </c>
      <c r="AK42" s="14">
        <f>VLOOKUP($A42,'Nagradna igra-posiljke 2018'!$A$3:$CF$200,36,FALSE)</f>
        <v>2532</v>
      </c>
      <c r="AL42" s="14">
        <f>VLOOKUP($A42,'Nagradna igra-posiljke 2018'!$A$3:$CF$200,37,FALSE)</f>
        <v>2692</v>
      </c>
      <c r="AM42" s="45">
        <f>VLOOKUP($A42,'Nagradna igra-posiljke 2018'!$A$3:$CF$200,38,FALSE)</f>
        <v>3882</v>
      </c>
      <c r="AN42" s="45">
        <f>VLOOKUP($A42,'Nagradna igra-posiljke 2018'!$A$3:$CF$200,39,FALSE)</f>
        <v>4345</v>
      </c>
      <c r="AO42" s="14">
        <f>VLOOKUP($A42,'Nagradna igra-posiljke 2018'!$A$3:$CF$200,40,FALSE)</f>
        <v>5868</v>
      </c>
      <c r="AP42" s="14">
        <f>VLOOKUP($A42,'Nagradna igra-posiljke 2018'!$A$3:$CF$200,41,FALSE)</f>
        <v>1545</v>
      </c>
      <c r="AQ42" s="14">
        <f>VLOOKUP($A42,'Nagradna igra-posiljke 2018'!$A$3:$CF$200,42,FALSE)</f>
        <v>4015</v>
      </c>
      <c r="AR42" s="14">
        <f>VLOOKUP($A42,'Nagradna igra-posiljke 2018'!$A$3:$CF$200,43,FALSE)</f>
        <v>4363</v>
      </c>
      <c r="AS42" s="14">
        <f>VLOOKUP($A42,'Nagradna igra-posiljke 2018'!$A$3:$CF$200,44,FALSE)</f>
        <v>5526</v>
      </c>
      <c r="AT42" s="14">
        <f>VLOOKUP($A42,'Nagradna igra-posiljke 2018'!$A$3:$CF$200,45,FALSE)</f>
        <v>7482</v>
      </c>
      <c r="AU42" s="14">
        <f>VLOOKUP($A42,'Nagradna igra-posiljke 2018'!$A$3:$CF$200,46,FALSE)</f>
        <v>6335</v>
      </c>
      <c r="AV42" s="14">
        <f>VLOOKUP($A42,'Nagradna igra-posiljke 2018'!$A$3:$CF$200,47,FALSE)</f>
        <v>1258</v>
      </c>
      <c r="AW42" s="14">
        <f>VLOOKUP($A42,'Nagradna igra-posiljke 2018'!$A$3:$CF$200,48,FALSE)</f>
        <v>3445</v>
      </c>
      <c r="AX42" s="14">
        <f>VLOOKUP($A42,'Nagradna igra-posiljke 2018'!$A$3:$CF$200,49,FALSE)</f>
        <v>4028</v>
      </c>
      <c r="AY42" s="14">
        <f>VLOOKUP($A42,'Nagradna igra-posiljke 2018'!$A$3:$CF$200,50,FALSE)</f>
        <v>4614</v>
      </c>
      <c r="AZ42" s="14">
        <f>VLOOKUP($A42,'Nagradna igra-posiljke 2018'!$A$3:$CF$200,51,FALSE)</f>
        <v>7313</v>
      </c>
      <c r="BA42" s="14">
        <f>VLOOKUP($A42,'Nagradna igra-posiljke 2018'!$A$3:$CF$200,52,FALSE)</f>
        <v>6369</v>
      </c>
      <c r="BB42" s="14">
        <f>VLOOKUP($A42,'Nagradna igra-posiljke 2018'!$A$3:$CF$200,53,FALSE)</f>
        <v>1597</v>
      </c>
      <c r="BC42" s="14">
        <f>VLOOKUP($A42,'Nagradna igra-posiljke 2018'!$A$3:$CF$200,54,FALSE)</f>
        <v>2129</v>
      </c>
      <c r="BD42" s="14">
        <f>VLOOKUP($A42,'Nagradna igra-posiljke 2018'!$A$3:$CF$200,55,FALSE)</f>
        <v>0</v>
      </c>
      <c r="BE42" s="14">
        <f>VLOOKUP($A42,'Nagradna igra-posiljke 2018'!$A$3:$CF$200,56,FALSE)</f>
        <v>0</v>
      </c>
      <c r="BF42" s="14">
        <f>VLOOKUP($A42,'Nagradna igra-posiljke 2018'!$A$3:$CF$200,57,FALSE)</f>
        <v>0</v>
      </c>
      <c r="BG42" s="14">
        <f>VLOOKUP($A42,'Nagradna igra-posiljke 2018'!$A$3:$CF$200,58,FALSE)</f>
        <v>0</v>
      </c>
      <c r="BH42" s="14">
        <f>VLOOKUP($A42,'Nagradna igra-posiljke 2018'!$A$3:$CF$200,59,FALSE)</f>
        <v>0</v>
      </c>
      <c r="BI42" s="14">
        <f>VLOOKUP($A42,'Nagradna igra-posiljke 2018'!$A$3:$CF$200,60,FALSE)</f>
        <v>0</v>
      </c>
      <c r="BJ42" s="14">
        <f>VLOOKUP($A42,'Nagradna igra-posiljke 2018'!$A$3:$CF$200,61,FALSE)</f>
        <v>0</v>
      </c>
      <c r="BK42" s="14">
        <f>VLOOKUP($A42,'Nagradna igra-posiljke 2018'!$A$3:$CF$200,62,FALSE)</f>
        <v>0</v>
      </c>
      <c r="BL42" s="14">
        <f>VLOOKUP($A42,'Nagradna igra-posiljke 2018'!$A$3:$CF$200,63,FALSE)</f>
        <v>0</v>
      </c>
      <c r="BM42" s="14">
        <f>VLOOKUP($A42,'Nagradna igra-posiljke 2018'!$A$3:$CF$200,64,FALSE)</f>
        <v>0</v>
      </c>
      <c r="BN42" s="14">
        <f>VLOOKUP($A42,'Nagradna igra-posiljke 2018'!$A$3:$CF$200,65,FALSE)</f>
        <v>0</v>
      </c>
      <c r="BO42" s="14">
        <f>VLOOKUP($A42,'Nagradna igra-posiljke 2018'!$A$3:$CF$200,66,FALSE)</f>
        <v>0</v>
      </c>
      <c r="BP42" s="14">
        <f>VLOOKUP($A42,'Nagradna igra-posiljke 2018'!$A$3:$CF$200,67,FALSE)</f>
        <v>0</v>
      </c>
      <c r="BQ42" s="14">
        <f>VLOOKUP($A42,'Nagradna igra-posiljke 2018'!$A$3:$CF$200,68,FALSE)</f>
        <v>0</v>
      </c>
      <c r="BR42" s="14">
        <f>VLOOKUP($A42,'Nagradna igra-posiljke 2018'!$A$3:$CF$200,69,FALSE)</f>
        <v>0</v>
      </c>
      <c r="BS42" s="14">
        <f>VLOOKUP($A42,'Nagradna igra-posiljke 2018'!$A$3:$CF$200,70,FALSE)</f>
        <v>0</v>
      </c>
      <c r="BT42" s="14">
        <f>VLOOKUP($A42,'Nagradna igra-posiljke 2018'!$A$3:$CF$200,71,FALSE)</f>
        <v>0</v>
      </c>
      <c r="BU42" s="14">
        <f>VLOOKUP($A42,'Nagradna igra-posiljke 2018'!$A$3:$CF$200,72,FALSE)</f>
        <v>0</v>
      </c>
      <c r="BV42" s="14">
        <f>VLOOKUP($A42,'Nagradna igra-posiljke 2018'!$A$3:$CF$200,73,FALSE)</f>
        <v>0</v>
      </c>
      <c r="BW42" s="14">
        <f>VLOOKUP($A42,'Nagradna igra-posiljke 2018'!$A$3:$CF$200,74,FALSE)</f>
        <v>0</v>
      </c>
      <c r="BX42" s="14">
        <f>VLOOKUP($A42,'Nagradna igra-posiljke 2018'!$A$3:$CF$200,75,FALSE)</f>
        <v>0</v>
      </c>
      <c r="BY42" s="14">
        <f>VLOOKUP($A42,'Nagradna igra-posiljke 2018'!$A$3:$CF$200,76,FALSE)</f>
        <v>0</v>
      </c>
      <c r="BZ42" s="14">
        <f>VLOOKUP($A42,'Nagradna igra-posiljke 2018'!$A$3:$CF$200,77,FALSE)</f>
        <v>0</v>
      </c>
      <c r="CA42" s="14">
        <f>VLOOKUP($A42,'Nagradna igra-posiljke 2018'!$A$3:$CF$200,78,FALSE)</f>
        <v>0</v>
      </c>
      <c r="CB42" s="14">
        <f>VLOOKUP($A42,'Nagradna igra-posiljke 2018'!$A$3:$CF$200,79,FALSE)</f>
        <v>0</v>
      </c>
      <c r="CC42" s="14">
        <f>VLOOKUP($A42,'Nagradna igra-posiljke 2018'!$A$3:$CF$200,80,FALSE)</f>
        <v>0</v>
      </c>
      <c r="CD42" s="14">
        <f>VLOOKUP($A42,'Nagradna igra-posiljke 2018'!$A$3:$CF$200,81,FALSE)</f>
        <v>0</v>
      </c>
      <c r="CE42" s="14">
        <f>VLOOKUP($A42,'Nagradna igra-posiljke 2018'!$A$3:$CF$200,82,FALSE)</f>
        <v>0</v>
      </c>
      <c r="CF42" s="14">
        <f>VLOOKUP($A42,'Nagradna igra-posiljke 2018'!$A$3:$CF$200,83,FALSE)</f>
        <v>0</v>
      </c>
      <c r="CG42" s="14">
        <f>VLOOKUP($A42,'Nagradna igra-posiljke 2018'!$A$3:$CF$200,84,FALSE)</f>
        <v>0</v>
      </c>
    </row>
    <row r="43" spans="1:85" s="155" customFormat="1" ht="14.1" customHeight="1">
      <c r="A43" s="15">
        <v>70203</v>
      </c>
      <c r="B43" s="98" t="s">
        <v>153</v>
      </c>
      <c r="C43" s="14" t="s">
        <v>207</v>
      </c>
      <c r="D43" s="42">
        <v>180081</v>
      </c>
      <c r="E43" s="42">
        <v>61296</v>
      </c>
      <c r="F43" s="46">
        <f>E43/E$1</f>
        <v>1.3297177690522159</v>
      </c>
      <c r="G43" s="47">
        <f>D43*F43</f>
        <v>239456.90556869211</v>
      </c>
      <c r="H43" s="46">
        <f>+J43/D43</f>
        <v>9.99777877732798</v>
      </c>
      <c r="I43" s="49">
        <f>+H43/F43</f>
        <v>7.5187224011108054</v>
      </c>
      <c r="J43" s="44">
        <f>10*K43</f>
        <v>1800410</v>
      </c>
      <c r="K43" s="44">
        <f>+SUM(L43:CG43)</f>
        <v>180041</v>
      </c>
      <c r="L43" s="31">
        <f>VLOOKUP(A43,'Nagradna igra-posiljke 2018'!$A$3:$W$200,11,FALSE)</f>
        <v>22</v>
      </c>
      <c r="M43" s="31">
        <f>VLOOKUP(A43,'Nagradna igra-posiljke 2018'!$A$3:$W$200,12,FALSE)</f>
        <v>19</v>
      </c>
      <c r="N43" s="31">
        <f>VLOOKUP(A43,'Nagradna igra-posiljke 2018'!$A$3:$W$200,13,FALSE)</f>
        <v>18</v>
      </c>
      <c r="O43" s="31">
        <f>VLOOKUP(A43,'Nagradna igra-posiljke 2018'!$A$3:$W$200,14,FALSE)</f>
        <v>156</v>
      </c>
      <c r="P43" s="31">
        <f>VLOOKUP(A43,'Nagradna igra-posiljke 2018'!$A$3:$W$200,15,FALSE)</f>
        <v>76</v>
      </c>
      <c r="Q43" s="31">
        <f>VLOOKUP(A43,'Nagradna igra-posiljke 2018'!$A$3:$W$200,16,FALSE)</f>
        <v>174</v>
      </c>
      <c r="R43" s="31">
        <f>VLOOKUP(A43,'Nagradna igra-posiljke 2018'!$A$3:$W$200,17,FALSE)</f>
        <v>210</v>
      </c>
      <c r="S43" s="31">
        <f>VLOOKUP(A43,'Nagradna igra-posiljke 2018'!$A$3:$W$200,18,FALSE)</f>
        <v>341</v>
      </c>
      <c r="T43" s="31">
        <f>VLOOKUP(A43,'Nagradna igra-posiljke 2018'!$A$3:$W$200,19,FALSE)</f>
        <v>352</v>
      </c>
      <c r="U43" s="31">
        <f>VLOOKUP(A43,'Nagradna igra-posiljke 2018'!$A$3:$W$200,20,FALSE)</f>
        <v>1383</v>
      </c>
      <c r="V43" s="31">
        <f>VLOOKUP(A43,'Nagradna igra-posiljke 2018'!$A$3:$W$200,21,FALSE)</f>
        <v>1217</v>
      </c>
      <c r="W43" s="31">
        <f>VLOOKUP(A43,'Nagradna igra-posiljke 2018'!$A$3:$W$200,22,FALSE)</f>
        <v>1293</v>
      </c>
      <c r="X43" s="31">
        <f>VLOOKUP(A43,'Nagradna igra-posiljke 2018'!$A$3:$W$200,23,FALSE)</f>
        <v>1875</v>
      </c>
      <c r="Y43" s="31">
        <f>VLOOKUP(A43,'Nagradna igra-posiljke 2018'!$A$3:$CF$200,24,FALSE)</f>
        <v>4023</v>
      </c>
      <c r="Z43" s="31">
        <f>VLOOKUP(A43,'Nagradna igra-posiljke 2018'!$A$3:$CF$200,25,FALSE)</f>
        <v>2750</v>
      </c>
      <c r="AA43" s="31">
        <f>VLOOKUP(A43,'Nagradna igra-posiljke 2018'!$A$3:$CF$200,26,FALSE)</f>
        <v>2591</v>
      </c>
      <c r="AB43" s="31">
        <f>VLOOKUP(A43,'Nagradna igra-posiljke 2018'!$A$3:$CF$200,27,FALSE)</f>
        <v>2975</v>
      </c>
      <c r="AC43" s="31">
        <f>VLOOKUP(A43,'Nagradna igra-posiljke 2018'!$A$3:$CF$200,28,FALSE)</f>
        <v>3567</v>
      </c>
      <c r="AD43" s="31">
        <f>VLOOKUP(A43,'Nagradna igra-posiljke 2018'!$A$3:$CF$200,29,FALSE)</f>
        <v>2353</v>
      </c>
      <c r="AE43" s="31">
        <f>VLOOKUP(A43,'Nagradna igra-posiljke 2018'!$A$3:$CF$200,30,FALSE)</f>
        <v>7215</v>
      </c>
      <c r="AF43" s="31">
        <f>VLOOKUP(A43,'Nagradna igra-posiljke 2018'!$A$3:$CF$200,31,FALSE)</f>
        <v>6831</v>
      </c>
      <c r="AG43" s="31">
        <f>VLOOKUP($A43,'Nagradna igra-posiljke 2018'!$A$3:$CF$200,32,FALSE)</f>
        <v>8050</v>
      </c>
      <c r="AH43" s="14">
        <f>VLOOKUP($A43,'Nagradna igra-posiljke 2018'!$A$3:$CF$200,33,FALSE)</f>
        <v>7866</v>
      </c>
      <c r="AI43" s="14">
        <f>VLOOKUP($A43,'Nagradna igra-posiljke 2018'!$A$3:$CF$200,34,FALSE)</f>
        <v>6616</v>
      </c>
      <c r="AJ43" s="14">
        <f>VLOOKUP($A43,'Nagradna igra-posiljke 2018'!$A$3:$CF$200,35,FALSE)</f>
        <v>1355</v>
      </c>
      <c r="AK43" s="14">
        <f>VLOOKUP($A43,'Nagradna igra-posiljke 2018'!$A$3:$CF$200,36,FALSE)</f>
        <v>4029</v>
      </c>
      <c r="AL43" s="14">
        <f>VLOOKUP($A43,'Nagradna igra-posiljke 2018'!$A$3:$CF$200,37,FALSE)</f>
        <v>4029</v>
      </c>
      <c r="AM43" s="45">
        <f>VLOOKUP($A43,'Nagradna igra-posiljke 2018'!$A$3:$CF$200,38,FALSE)</f>
        <v>5779</v>
      </c>
      <c r="AN43" s="45">
        <f>VLOOKUP($A43,'Nagradna igra-posiljke 2018'!$A$3:$CF$200,39,FALSE)</f>
        <v>6782</v>
      </c>
      <c r="AO43" s="14">
        <f>VLOOKUP($A43,'Nagradna igra-posiljke 2018'!$A$3:$CF$200,40,FALSE)</f>
        <v>9244</v>
      </c>
      <c r="AP43" s="14">
        <f>VLOOKUP($A43,'Nagradna igra-posiljke 2018'!$A$3:$CF$200,41,FALSE)</f>
        <v>1999</v>
      </c>
      <c r="AQ43" s="14">
        <f>VLOOKUP($A43,'Nagradna igra-posiljke 2018'!$A$3:$CF$200,42,FALSE)</f>
        <v>5336</v>
      </c>
      <c r="AR43" s="14">
        <f>VLOOKUP($A43,'Nagradna igra-posiljke 2018'!$A$3:$CF$200,43,FALSE)</f>
        <v>5891</v>
      </c>
      <c r="AS43" s="14">
        <f>VLOOKUP($A43,'Nagradna igra-posiljke 2018'!$A$3:$CF$200,44,FALSE)</f>
        <v>7462</v>
      </c>
      <c r="AT43" s="14">
        <f>VLOOKUP($A43,'Nagradna igra-posiljke 2018'!$A$3:$CF$200,45,FALSE)</f>
        <v>10141</v>
      </c>
      <c r="AU43" s="14">
        <f>VLOOKUP($A43,'Nagradna igra-posiljke 2018'!$A$3:$CF$200,46,FALSE)</f>
        <v>8886</v>
      </c>
      <c r="AV43" s="14">
        <f>VLOOKUP($A43,'Nagradna igra-posiljke 2018'!$A$3:$CF$200,47,FALSE)</f>
        <v>2971</v>
      </c>
      <c r="AW43" s="14">
        <f>VLOOKUP($A43,'Nagradna igra-posiljke 2018'!$A$3:$CF$200,48,FALSE)</f>
        <v>4603</v>
      </c>
      <c r="AX43" s="14">
        <f>VLOOKUP($A43,'Nagradna igra-posiljke 2018'!$A$3:$CF$200,49,FALSE)</f>
        <v>5969</v>
      </c>
      <c r="AY43" s="14">
        <f>VLOOKUP($A43,'Nagradna igra-posiljke 2018'!$A$3:$CF$200,50,FALSE)</f>
        <v>7041</v>
      </c>
      <c r="AZ43" s="14">
        <f>VLOOKUP($A43,'Nagradna igra-posiljke 2018'!$A$3:$CF$200,51,FALSE)</f>
        <v>10600</v>
      </c>
      <c r="BA43" s="14">
        <f>VLOOKUP($A43,'Nagradna igra-posiljke 2018'!$A$3:$CF$200,52,FALSE)</f>
        <v>10609</v>
      </c>
      <c r="BB43" s="14">
        <f>VLOOKUP($A43,'Nagradna igra-posiljke 2018'!$A$3:$CF$200,53,FALSE)</f>
        <v>2042</v>
      </c>
      <c r="BC43" s="14">
        <f>VLOOKUP($A43,'Nagradna igra-posiljke 2018'!$A$3:$CF$200,54,FALSE)</f>
        <v>3300</v>
      </c>
      <c r="BD43" s="14">
        <f>VLOOKUP($A43,'Nagradna igra-posiljke 2018'!$A$3:$CF$200,55,FALSE)</f>
        <v>0</v>
      </c>
      <c r="BE43" s="14">
        <f>VLOOKUP($A43,'Nagradna igra-posiljke 2018'!$A$3:$CF$200,56,FALSE)</f>
        <v>0</v>
      </c>
      <c r="BF43" s="14">
        <f>VLOOKUP($A43,'Nagradna igra-posiljke 2018'!$A$3:$CF$200,57,FALSE)</f>
        <v>0</v>
      </c>
      <c r="BG43" s="14">
        <f>VLOOKUP($A43,'Nagradna igra-posiljke 2018'!$A$3:$CF$200,58,FALSE)</f>
        <v>0</v>
      </c>
      <c r="BH43" s="14">
        <f>VLOOKUP($A43,'Nagradna igra-posiljke 2018'!$A$3:$CF$200,59,FALSE)</f>
        <v>0</v>
      </c>
      <c r="BI43" s="14">
        <f>VLOOKUP($A43,'Nagradna igra-posiljke 2018'!$A$3:$CF$200,60,FALSE)</f>
        <v>0</v>
      </c>
      <c r="BJ43" s="14">
        <f>VLOOKUP($A43,'Nagradna igra-posiljke 2018'!$A$3:$CF$200,61,FALSE)</f>
        <v>0</v>
      </c>
      <c r="BK43" s="14">
        <f>VLOOKUP($A43,'Nagradna igra-posiljke 2018'!$A$3:$CF$200,62,FALSE)</f>
        <v>0</v>
      </c>
      <c r="BL43" s="14">
        <f>VLOOKUP($A43,'Nagradna igra-posiljke 2018'!$A$3:$CF$200,63,FALSE)</f>
        <v>0</v>
      </c>
      <c r="BM43" s="14">
        <f>VLOOKUP($A43,'Nagradna igra-posiljke 2018'!$A$3:$CF$200,64,FALSE)</f>
        <v>0</v>
      </c>
      <c r="BN43" s="14">
        <f>VLOOKUP($A43,'Nagradna igra-posiljke 2018'!$A$3:$CF$200,65,FALSE)</f>
        <v>0</v>
      </c>
      <c r="BO43" s="14">
        <f>VLOOKUP($A43,'Nagradna igra-posiljke 2018'!$A$3:$CF$200,66,FALSE)</f>
        <v>0</v>
      </c>
      <c r="BP43" s="14">
        <f>VLOOKUP($A43,'Nagradna igra-posiljke 2018'!$A$3:$CF$200,67,FALSE)</f>
        <v>0</v>
      </c>
      <c r="BQ43" s="14">
        <f>VLOOKUP($A43,'Nagradna igra-posiljke 2018'!$A$3:$CF$200,68,FALSE)</f>
        <v>0</v>
      </c>
      <c r="BR43" s="14">
        <f>VLOOKUP($A43,'Nagradna igra-posiljke 2018'!$A$3:$CF$200,69,FALSE)</f>
        <v>0</v>
      </c>
      <c r="BS43" s="14">
        <f>VLOOKUP($A43,'Nagradna igra-posiljke 2018'!$A$3:$CF$200,70,FALSE)</f>
        <v>0</v>
      </c>
      <c r="BT43" s="14">
        <f>VLOOKUP($A43,'Nagradna igra-posiljke 2018'!$A$3:$CF$200,71,FALSE)</f>
        <v>0</v>
      </c>
      <c r="BU43" s="14">
        <f>VLOOKUP($A43,'Nagradna igra-posiljke 2018'!$A$3:$CF$200,72,FALSE)</f>
        <v>0</v>
      </c>
      <c r="BV43" s="14">
        <f>VLOOKUP($A43,'Nagradna igra-posiljke 2018'!$A$3:$CF$200,73,FALSE)</f>
        <v>0</v>
      </c>
      <c r="BW43" s="14">
        <f>VLOOKUP($A43,'Nagradna igra-posiljke 2018'!$A$3:$CF$200,74,FALSE)</f>
        <v>0</v>
      </c>
      <c r="BX43" s="14">
        <f>VLOOKUP($A43,'Nagradna igra-posiljke 2018'!$A$3:$CF$200,75,FALSE)</f>
        <v>0</v>
      </c>
      <c r="BY43" s="14">
        <f>VLOOKUP($A43,'Nagradna igra-posiljke 2018'!$A$3:$CF$200,76,FALSE)</f>
        <v>0</v>
      </c>
      <c r="BZ43" s="14">
        <f>VLOOKUP($A43,'Nagradna igra-posiljke 2018'!$A$3:$CF$200,77,FALSE)</f>
        <v>0</v>
      </c>
      <c r="CA43" s="14">
        <f>VLOOKUP($A43,'Nagradna igra-posiljke 2018'!$A$3:$CF$200,78,FALSE)</f>
        <v>0</v>
      </c>
      <c r="CB43" s="14">
        <f>VLOOKUP($A43,'Nagradna igra-posiljke 2018'!$A$3:$CF$200,79,FALSE)</f>
        <v>0</v>
      </c>
      <c r="CC43" s="14">
        <f>VLOOKUP($A43,'Nagradna igra-posiljke 2018'!$A$3:$CF$200,80,FALSE)</f>
        <v>0</v>
      </c>
      <c r="CD43" s="14">
        <f>VLOOKUP($A43,'Nagradna igra-posiljke 2018'!$A$3:$CF$200,81,FALSE)</f>
        <v>0</v>
      </c>
      <c r="CE43" s="14">
        <f>VLOOKUP($A43,'Nagradna igra-posiljke 2018'!$A$3:$CF$200,82,FALSE)</f>
        <v>0</v>
      </c>
      <c r="CF43" s="14">
        <f>VLOOKUP($A43,'Nagradna igra-posiljke 2018'!$A$3:$CF$200,83,FALSE)</f>
        <v>0</v>
      </c>
      <c r="CG43" s="14">
        <f>VLOOKUP($A43,'Nagradna igra-posiljke 2018'!$A$3:$CF$200,84,FALSE)</f>
        <v>0</v>
      </c>
    </row>
    <row r="44" spans="1:85" s="155" customFormat="1" ht="14.1" customHeight="1">
      <c r="A44" s="15">
        <v>70157</v>
      </c>
      <c r="B44" s="98" t="s">
        <v>150</v>
      </c>
      <c r="C44" s="14" t="s">
        <v>207</v>
      </c>
      <c r="D44" s="42">
        <v>172803</v>
      </c>
      <c r="E44" s="42">
        <v>53612</v>
      </c>
      <c r="F44" s="46">
        <f>E44/E$1</f>
        <v>1.1630257934355814</v>
      </c>
      <c r="G44" s="47">
        <f>D44*F44</f>
        <v>200974.34618304876</v>
      </c>
      <c r="H44" s="46">
        <f>+J44/D44</f>
        <v>8.7235175315243367</v>
      </c>
      <c r="I44" s="49">
        <f>+H44/F44</f>
        <v>7.5007085661918484</v>
      </c>
      <c r="J44" s="44">
        <f>10*K44</f>
        <v>1507450</v>
      </c>
      <c r="K44" s="44">
        <f>+SUM(L44:CG44)</f>
        <v>150745</v>
      </c>
      <c r="L44" s="31">
        <f>VLOOKUP(A44,'Nagradna igra-posiljke 2018'!$A$3:$W$200,11,FALSE)</f>
        <v>15</v>
      </c>
      <c r="M44" s="31">
        <f>VLOOKUP(A44,'Nagradna igra-posiljke 2018'!$A$3:$W$200,12,FALSE)</f>
        <v>42</v>
      </c>
      <c r="N44" s="31">
        <f>VLOOKUP(A44,'Nagradna igra-posiljke 2018'!$A$3:$W$200,13,FALSE)</f>
        <v>25</v>
      </c>
      <c r="O44" s="31">
        <f>VLOOKUP(A44,'Nagradna igra-posiljke 2018'!$A$3:$W$200,14,FALSE)</f>
        <v>118</v>
      </c>
      <c r="P44" s="31">
        <f>VLOOKUP(A44,'Nagradna igra-posiljke 2018'!$A$3:$W$200,15,FALSE)</f>
        <v>229</v>
      </c>
      <c r="Q44" s="31">
        <f>VLOOKUP(A44,'Nagradna igra-posiljke 2018'!$A$3:$W$200,16,FALSE)</f>
        <v>252</v>
      </c>
      <c r="R44" s="31">
        <f>VLOOKUP(A44,'Nagradna igra-posiljke 2018'!$A$3:$W$200,17,FALSE)</f>
        <v>251</v>
      </c>
      <c r="S44" s="31">
        <f>VLOOKUP(A44,'Nagradna igra-posiljke 2018'!$A$3:$W$200,18,FALSE)</f>
        <v>421</v>
      </c>
      <c r="T44" s="31">
        <f>VLOOKUP(A44,'Nagradna igra-posiljke 2018'!$A$3:$W$200,19,FALSE)</f>
        <v>266</v>
      </c>
      <c r="U44" s="31">
        <f>VLOOKUP(A44,'Nagradna igra-posiljke 2018'!$A$3:$W$200,20,FALSE)</f>
        <v>1183</v>
      </c>
      <c r="V44" s="31">
        <f>VLOOKUP(A44,'Nagradna igra-posiljke 2018'!$A$3:$W$200,21,FALSE)</f>
        <v>803</v>
      </c>
      <c r="W44" s="31">
        <f>VLOOKUP(A44,'Nagradna igra-posiljke 2018'!$A$3:$W$200,22,FALSE)</f>
        <v>1103</v>
      </c>
      <c r="X44" s="31">
        <f>VLOOKUP(A44,'Nagradna igra-posiljke 2018'!$A$3:$W$200,23,FALSE)</f>
        <v>1863</v>
      </c>
      <c r="Y44" s="31">
        <f>VLOOKUP(A44,'Nagradna igra-posiljke 2018'!$A$3:$CF$200,24,FALSE)</f>
        <v>2994</v>
      </c>
      <c r="Z44" s="31">
        <f>VLOOKUP(A44,'Nagradna igra-posiljke 2018'!$A$3:$CF$200,25,FALSE)</f>
        <v>2125</v>
      </c>
      <c r="AA44" s="31">
        <f>VLOOKUP(A44,'Nagradna igra-posiljke 2018'!$A$3:$CF$200,26,FALSE)</f>
        <v>2648</v>
      </c>
      <c r="AB44" s="31">
        <f>VLOOKUP(A44,'Nagradna igra-posiljke 2018'!$A$3:$CF$200,27,FALSE)</f>
        <v>3100</v>
      </c>
      <c r="AC44" s="31">
        <f>VLOOKUP(A44,'Nagradna igra-posiljke 2018'!$A$3:$CF$200,28,FALSE)</f>
        <v>3469</v>
      </c>
      <c r="AD44" s="31">
        <f>VLOOKUP(A44,'Nagradna igra-posiljke 2018'!$A$3:$CF$200,29,FALSE)</f>
        <v>2022</v>
      </c>
      <c r="AE44" s="31">
        <f>VLOOKUP(A44,'Nagradna igra-posiljke 2018'!$A$3:$CF$200,30,FALSE)</f>
        <v>5838</v>
      </c>
      <c r="AF44" s="31">
        <f>VLOOKUP(A44,'Nagradna igra-posiljke 2018'!$A$3:$CF$200,31,FALSE)</f>
        <v>5930</v>
      </c>
      <c r="AG44" s="31">
        <f>VLOOKUP($A44,'Nagradna igra-posiljke 2018'!$A$3:$CF$200,32,FALSE)</f>
        <v>6737</v>
      </c>
      <c r="AH44" s="14">
        <f>VLOOKUP($A44,'Nagradna igra-posiljke 2018'!$A$3:$CF$200,33,FALSE)</f>
        <v>6038</v>
      </c>
      <c r="AI44" s="14">
        <f>VLOOKUP($A44,'Nagradna igra-posiljke 2018'!$A$3:$CF$200,34,FALSE)</f>
        <v>4831</v>
      </c>
      <c r="AJ44" s="14">
        <f>VLOOKUP($A44,'Nagradna igra-posiljke 2018'!$A$3:$CF$200,35,FALSE)</f>
        <v>1086</v>
      </c>
      <c r="AK44" s="14">
        <f>VLOOKUP($A44,'Nagradna igra-posiljke 2018'!$A$3:$CF$200,36,FALSE)</f>
        <v>3236</v>
      </c>
      <c r="AL44" s="14">
        <f>VLOOKUP($A44,'Nagradna igra-posiljke 2018'!$A$3:$CF$200,37,FALSE)</f>
        <v>3433</v>
      </c>
      <c r="AM44" s="45">
        <f>VLOOKUP($A44,'Nagradna igra-posiljke 2018'!$A$3:$CF$200,38,FALSE)</f>
        <v>4856</v>
      </c>
      <c r="AN44" s="45">
        <f>VLOOKUP($A44,'Nagradna igra-posiljke 2018'!$A$3:$CF$200,39,FALSE)</f>
        <v>5719</v>
      </c>
      <c r="AO44" s="14">
        <f>VLOOKUP($A44,'Nagradna igra-posiljke 2018'!$A$3:$CF$200,40,FALSE)</f>
        <v>7749</v>
      </c>
      <c r="AP44" s="14">
        <f>VLOOKUP($A44,'Nagradna igra-posiljke 2018'!$A$3:$CF$200,41,FALSE)</f>
        <v>1480</v>
      </c>
      <c r="AQ44" s="14">
        <f>VLOOKUP($A44,'Nagradna igra-posiljke 2018'!$A$3:$CF$200,42,FALSE)</f>
        <v>4539</v>
      </c>
      <c r="AR44" s="14">
        <f>VLOOKUP($A44,'Nagradna igra-posiljke 2018'!$A$3:$CF$200,43,FALSE)</f>
        <v>5149</v>
      </c>
      <c r="AS44" s="14">
        <f>VLOOKUP($A44,'Nagradna igra-posiljke 2018'!$A$3:$CF$200,44,FALSE)</f>
        <v>6766</v>
      </c>
      <c r="AT44" s="14">
        <f>VLOOKUP($A44,'Nagradna igra-posiljke 2018'!$A$3:$CF$200,45,FALSE)</f>
        <v>8310</v>
      </c>
      <c r="AU44" s="14">
        <f>VLOOKUP($A44,'Nagradna igra-posiljke 2018'!$A$3:$CF$200,46,FALSE)</f>
        <v>7597</v>
      </c>
      <c r="AV44" s="14">
        <f>VLOOKUP($A44,'Nagradna igra-posiljke 2018'!$A$3:$CF$200,47,FALSE)</f>
        <v>1396</v>
      </c>
      <c r="AW44" s="14">
        <f>VLOOKUP($A44,'Nagradna igra-posiljke 2018'!$A$3:$CF$200,48,FALSE)</f>
        <v>4243</v>
      </c>
      <c r="AX44" s="14">
        <f>VLOOKUP($A44,'Nagradna igra-posiljke 2018'!$A$3:$CF$200,49,FALSE)</f>
        <v>5013</v>
      </c>
      <c r="AY44" s="14">
        <f>VLOOKUP($A44,'Nagradna igra-posiljke 2018'!$A$3:$CF$200,50,FALSE)</f>
        <v>6842</v>
      </c>
      <c r="AZ44" s="14">
        <f>VLOOKUP($A44,'Nagradna igra-posiljke 2018'!$A$3:$CF$200,51,FALSE)</f>
        <v>8983</v>
      </c>
      <c r="BA44" s="14">
        <f>VLOOKUP($A44,'Nagradna igra-posiljke 2018'!$A$3:$CF$200,52,FALSE)</f>
        <v>8008</v>
      </c>
      <c r="BB44" s="14">
        <f>VLOOKUP($A44,'Nagradna igra-posiljke 2018'!$A$3:$CF$200,53,FALSE)</f>
        <v>1412</v>
      </c>
      <c r="BC44" s="14">
        <f>VLOOKUP($A44,'Nagradna igra-posiljke 2018'!$A$3:$CF$200,54,FALSE)</f>
        <v>2625</v>
      </c>
      <c r="BD44" s="14">
        <f>VLOOKUP($A44,'Nagradna igra-posiljke 2018'!$A$3:$CF$200,55,FALSE)</f>
        <v>0</v>
      </c>
      <c r="BE44" s="14">
        <f>VLOOKUP($A44,'Nagradna igra-posiljke 2018'!$A$3:$CF$200,56,FALSE)</f>
        <v>0</v>
      </c>
      <c r="BF44" s="14">
        <f>VLOOKUP($A44,'Nagradna igra-posiljke 2018'!$A$3:$CF$200,57,FALSE)</f>
        <v>0</v>
      </c>
      <c r="BG44" s="14">
        <f>VLOOKUP($A44,'Nagradna igra-posiljke 2018'!$A$3:$CF$200,58,FALSE)</f>
        <v>0</v>
      </c>
      <c r="BH44" s="14">
        <f>VLOOKUP($A44,'Nagradna igra-posiljke 2018'!$A$3:$CF$200,59,FALSE)</f>
        <v>0</v>
      </c>
      <c r="BI44" s="14">
        <f>VLOOKUP($A44,'Nagradna igra-posiljke 2018'!$A$3:$CF$200,60,FALSE)</f>
        <v>0</v>
      </c>
      <c r="BJ44" s="14">
        <f>VLOOKUP($A44,'Nagradna igra-posiljke 2018'!$A$3:$CF$200,61,FALSE)</f>
        <v>0</v>
      </c>
      <c r="BK44" s="14">
        <f>VLOOKUP($A44,'Nagradna igra-posiljke 2018'!$A$3:$CF$200,62,FALSE)</f>
        <v>0</v>
      </c>
      <c r="BL44" s="14">
        <f>VLOOKUP($A44,'Nagradna igra-posiljke 2018'!$A$3:$CF$200,63,FALSE)</f>
        <v>0</v>
      </c>
      <c r="BM44" s="14">
        <f>VLOOKUP($A44,'Nagradna igra-posiljke 2018'!$A$3:$CF$200,64,FALSE)</f>
        <v>0</v>
      </c>
      <c r="BN44" s="14">
        <f>VLOOKUP($A44,'Nagradna igra-posiljke 2018'!$A$3:$CF$200,65,FALSE)</f>
        <v>0</v>
      </c>
      <c r="BO44" s="14">
        <f>VLOOKUP($A44,'Nagradna igra-posiljke 2018'!$A$3:$CF$200,66,FALSE)</f>
        <v>0</v>
      </c>
      <c r="BP44" s="14">
        <f>VLOOKUP($A44,'Nagradna igra-posiljke 2018'!$A$3:$CF$200,67,FALSE)</f>
        <v>0</v>
      </c>
      <c r="BQ44" s="14">
        <f>VLOOKUP($A44,'Nagradna igra-posiljke 2018'!$A$3:$CF$200,68,FALSE)</f>
        <v>0</v>
      </c>
      <c r="BR44" s="14">
        <f>VLOOKUP($A44,'Nagradna igra-posiljke 2018'!$A$3:$CF$200,69,FALSE)</f>
        <v>0</v>
      </c>
      <c r="BS44" s="14">
        <f>VLOOKUP($A44,'Nagradna igra-posiljke 2018'!$A$3:$CF$200,70,FALSE)</f>
        <v>0</v>
      </c>
      <c r="BT44" s="14">
        <f>VLOOKUP($A44,'Nagradna igra-posiljke 2018'!$A$3:$CF$200,71,FALSE)</f>
        <v>0</v>
      </c>
      <c r="BU44" s="14">
        <f>VLOOKUP($A44,'Nagradna igra-posiljke 2018'!$A$3:$CF$200,72,FALSE)</f>
        <v>0</v>
      </c>
      <c r="BV44" s="14">
        <f>VLOOKUP($A44,'Nagradna igra-posiljke 2018'!$A$3:$CF$200,73,FALSE)</f>
        <v>0</v>
      </c>
      <c r="BW44" s="14">
        <f>VLOOKUP($A44,'Nagradna igra-posiljke 2018'!$A$3:$CF$200,74,FALSE)</f>
        <v>0</v>
      </c>
      <c r="BX44" s="14">
        <f>VLOOKUP($A44,'Nagradna igra-posiljke 2018'!$A$3:$CF$200,75,FALSE)</f>
        <v>0</v>
      </c>
      <c r="BY44" s="14">
        <f>VLOOKUP($A44,'Nagradna igra-posiljke 2018'!$A$3:$CF$200,76,FALSE)</f>
        <v>0</v>
      </c>
      <c r="BZ44" s="14">
        <f>VLOOKUP($A44,'Nagradna igra-posiljke 2018'!$A$3:$CF$200,77,FALSE)</f>
        <v>0</v>
      </c>
      <c r="CA44" s="14">
        <f>VLOOKUP($A44,'Nagradna igra-posiljke 2018'!$A$3:$CF$200,78,FALSE)</f>
        <v>0</v>
      </c>
      <c r="CB44" s="14">
        <f>VLOOKUP($A44,'Nagradna igra-posiljke 2018'!$A$3:$CF$200,79,FALSE)</f>
        <v>0</v>
      </c>
      <c r="CC44" s="14">
        <f>VLOOKUP($A44,'Nagradna igra-posiljke 2018'!$A$3:$CF$200,80,FALSE)</f>
        <v>0</v>
      </c>
      <c r="CD44" s="14">
        <f>VLOOKUP($A44,'Nagradna igra-posiljke 2018'!$A$3:$CF$200,81,FALSE)</f>
        <v>0</v>
      </c>
      <c r="CE44" s="14">
        <f>VLOOKUP($A44,'Nagradna igra-posiljke 2018'!$A$3:$CF$200,82,FALSE)</f>
        <v>0</v>
      </c>
      <c r="CF44" s="14">
        <f>VLOOKUP($A44,'Nagradna igra-posiljke 2018'!$A$3:$CF$200,83,FALSE)</f>
        <v>0</v>
      </c>
      <c r="CG44" s="14">
        <f>VLOOKUP($A44,'Nagradna igra-posiljke 2018'!$A$3:$CF$200,84,FALSE)</f>
        <v>0</v>
      </c>
    </row>
    <row r="45" spans="1:85" s="155" customFormat="1" ht="14.1" customHeight="1">
      <c r="A45" s="15">
        <v>70181</v>
      </c>
      <c r="B45" s="98" t="s">
        <v>151</v>
      </c>
      <c r="C45" s="14" t="s">
        <v>207</v>
      </c>
      <c r="D45" s="42">
        <v>214132</v>
      </c>
      <c r="E45" s="42">
        <v>68560</v>
      </c>
      <c r="F45" s="46">
        <f>E45/E$1</f>
        <v>1.4872985226804347</v>
      </c>
      <c r="G45" s="47">
        <f>D45*F45</f>
        <v>318478.20725860685</v>
      </c>
      <c r="H45" s="46">
        <f>+J45/D45</f>
        <v>10.504735396858013</v>
      </c>
      <c r="I45" s="49">
        <f>+H45/F45</f>
        <v>7.0629636462801031</v>
      </c>
      <c r="J45" s="44">
        <f>10*K45</f>
        <v>2249400</v>
      </c>
      <c r="K45" s="44">
        <f>+SUM(L45:CG45)</f>
        <v>224940</v>
      </c>
      <c r="L45" s="31">
        <f>VLOOKUP(A45,'Nagradna igra-posiljke 2018'!$A$3:$W$200,11,FALSE)</f>
        <v>22</v>
      </c>
      <c r="M45" s="31">
        <f>VLOOKUP(A45,'Nagradna igra-posiljke 2018'!$A$3:$W$200,12,FALSE)</f>
        <v>44</v>
      </c>
      <c r="N45" s="31">
        <f>VLOOKUP(A45,'Nagradna igra-posiljke 2018'!$A$3:$W$200,13,FALSE)</f>
        <v>29</v>
      </c>
      <c r="O45" s="31">
        <f>VLOOKUP(A45,'Nagradna igra-posiljke 2018'!$A$3:$W$200,14,FALSE)</f>
        <v>288</v>
      </c>
      <c r="P45" s="31">
        <f>VLOOKUP(A45,'Nagradna igra-posiljke 2018'!$A$3:$W$200,15,FALSE)</f>
        <v>219</v>
      </c>
      <c r="Q45" s="31">
        <f>VLOOKUP(A45,'Nagradna igra-posiljke 2018'!$A$3:$W$200,16,FALSE)</f>
        <v>280</v>
      </c>
      <c r="R45" s="31">
        <f>VLOOKUP(A45,'Nagradna igra-posiljke 2018'!$A$3:$W$200,17,FALSE)</f>
        <v>330</v>
      </c>
      <c r="S45" s="31">
        <f>VLOOKUP(A45,'Nagradna igra-posiljke 2018'!$A$3:$W$200,18,FALSE)</f>
        <v>544</v>
      </c>
      <c r="T45" s="31">
        <f>VLOOKUP(A45,'Nagradna igra-posiljke 2018'!$A$3:$W$200,19,FALSE)</f>
        <v>409</v>
      </c>
      <c r="U45" s="31">
        <f>VLOOKUP(A45,'Nagradna igra-posiljke 2018'!$A$3:$W$200,20,FALSE)</f>
        <v>1616</v>
      </c>
      <c r="V45" s="31">
        <f>VLOOKUP(A45,'Nagradna igra-posiljke 2018'!$A$3:$W$200,21,FALSE)</f>
        <v>1333</v>
      </c>
      <c r="W45" s="31">
        <f>VLOOKUP(A45,'Nagradna igra-posiljke 2018'!$A$3:$W$200,22,FALSE)</f>
        <v>1459</v>
      </c>
      <c r="X45" s="31">
        <f>VLOOKUP(A45,'Nagradna igra-posiljke 2018'!$A$3:$W$200,23,FALSE)</f>
        <v>2644</v>
      </c>
      <c r="Y45" s="31">
        <f>VLOOKUP(A45,'Nagradna igra-posiljke 2018'!$A$3:$CF$200,24,FALSE)</f>
        <v>4126</v>
      </c>
      <c r="Z45" s="31">
        <f>VLOOKUP(A45,'Nagradna igra-posiljke 2018'!$A$3:$CF$200,25,FALSE)</f>
        <v>3882</v>
      </c>
      <c r="AA45" s="31">
        <f>VLOOKUP(A45,'Nagradna igra-posiljke 2018'!$A$3:$CF$200,26,FALSE)</f>
        <v>3532</v>
      </c>
      <c r="AB45" s="31">
        <f>VLOOKUP(A45,'Nagradna igra-posiljke 2018'!$A$3:$CF$200,27,FALSE)</f>
        <v>4010</v>
      </c>
      <c r="AC45" s="31">
        <f>VLOOKUP(A45,'Nagradna igra-posiljke 2018'!$A$3:$CF$200,28,FALSE)</f>
        <v>4868</v>
      </c>
      <c r="AD45" s="31">
        <f>VLOOKUP(A45,'Nagradna igra-posiljke 2018'!$A$3:$CF$200,29,FALSE)</f>
        <v>3245</v>
      </c>
      <c r="AE45" s="31">
        <f>VLOOKUP(A45,'Nagradna igra-posiljke 2018'!$A$3:$CF$200,30,FALSE)</f>
        <v>8714</v>
      </c>
      <c r="AF45" s="31">
        <f>VLOOKUP(A45,'Nagradna igra-posiljke 2018'!$A$3:$CF$200,31,FALSE)</f>
        <v>9084</v>
      </c>
      <c r="AG45" s="31">
        <f>VLOOKUP($A45,'Nagradna igra-posiljke 2018'!$A$3:$CF$200,32,FALSE)</f>
        <v>9770</v>
      </c>
      <c r="AH45" s="14">
        <f>VLOOKUP($A45,'Nagradna igra-posiljke 2018'!$A$3:$CF$200,33,FALSE)</f>
        <v>9591</v>
      </c>
      <c r="AI45" s="14">
        <f>VLOOKUP($A45,'Nagradna igra-posiljke 2018'!$A$3:$CF$200,34,FALSE)</f>
        <v>8261</v>
      </c>
      <c r="AJ45" s="14">
        <f>VLOOKUP($A45,'Nagradna igra-posiljke 2018'!$A$3:$CF$200,35,FALSE)</f>
        <v>1679</v>
      </c>
      <c r="AK45" s="14">
        <f>VLOOKUP($A45,'Nagradna igra-posiljke 2018'!$A$3:$CF$200,36,FALSE)</f>
        <v>4808</v>
      </c>
      <c r="AL45" s="14">
        <f>VLOOKUP($A45,'Nagradna igra-posiljke 2018'!$A$3:$CF$200,37,FALSE)</f>
        <v>5222</v>
      </c>
      <c r="AM45" s="45">
        <f>VLOOKUP($A45,'Nagradna igra-posiljke 2018'!$A$3:$CF$200,38,FALSE)</f>
        <v>6597</v>
      </c>
      <c r="AN45" s="45">
        <f>VLOOKUP($A45,'Nagradna igra-posiljke 2018'!$A$3:$CF$200,39,FALSE)</f>
        <v>8380</v>
      </c>
      <c r="AO45" s="14">
        <f>VLOOKUP($A45,'Nagradna igra-posiljke 2018'!$A$3:$CF$200,40,FALSE)</f>
        <v>11155</v>
      </c>
      <c r="AP45" s="14">
        <f>VLOOKUP($A45,'Nagradna igra-posiljke 2018'!$A$3:$CF$200,41,FALSE)</f>
        <v>2416</v>
      </c>
      <c r="AQ45" s="14">
        <f>VLOOKUP($A45,'Nagradna igra-posiljke 2018'!$A$3:$CF$200,42,FALSE)</f>
        <v>6598</v>
      </c>
      <c r="AR45" s="14">
        <f>VLOOKUP($A45,'Nagradna igra-posiljke 2018'!$A$3:$CF$200,43,FALSE)</f>
        <v>7750</v>
      </c>
      <c r="AS45" s="14">
        <f>VLOOKUP($A45,'Nagradna igra-posiljke 2018'!$A$3:$CF$200,44,FALSE)</f>
        <v>9415</v>
      </c>
      <c r="AT45" s="14">
        <f>VLOOKUP($A45,'Nagradna igra-posiljke 2018'!$A$3:$CF$200,45,FALSE)</f>
        <v>13109</v>
      </c>
      <c r="AU45" s="14">
        <f>VLOOKUP($A45,'Nagradna igra-posiljke 2018'!$A$3:$CF$200,46,FALSE)</f>
        <v>12161</v>
      </c>
      <c r="AV45" s="14">
        <f>VLOOKUP($A45,'Nagradna igra-posiljke 2018'!$A$3:$CF$200,47,FALSE)</f>
        <v>2415</v>
      </c>
      <c r="AW45" s="14">
        <f>VLOOKUP($A45,'Nagradna igra-posiljke 2018'!$A$3:$CF$200,48,FALSE)</f>
        <v>6099</v>
      </c>
      <c r="AX45" s="14">
        <f>VLOOKUP($A45,'Nagradna igra-posiljke 2018'!$A$3:$CF$200,49,FALSE)</f>
        <v>7628</v>
      </c>
      <c r="AY45" s="14">
        <f>VLOOKUP($A45,'Nagradna igra-posiljke 2018'!$A$3:$CF$200,50,FALSE)</f>
        <v>9304</v>
      </c>
      <c r="AZ45" s="14">
        <f>VLOOKUP($A45,'Nagradna igra-posiljke 2018'!$A$3:$CF$200,51,FALSE)</f>
        <v>12987</v>
      </c>
      <c r="BA45" s="14">
        <f>VLOOKUP($A45,'Nagradna igra-posiljke 2018'!$A$3:$CF$200,52,FALSE)</f>
        <v>12264</v>
      </c>
      <c r="BB45" s="14">
        <f>VLOOKUP($A45,'Nagradna igra-posiljke 2018'!$A$3:$CF$200,53,FALSE)</f>
        <v>2457</v>
      </c>
      <c r="BC45" s="14">
        <f>VLOOKUP($A45,'Nagradna igra-posiljke 2018'!$A$3:$CF$200,54,FALSE)</f>
        <v>4196</v>
      </c>
      <c r="BD45" s="14">
        <f>VLOOKUP($A45,'Nagradna igra-posiljke 2018'!$A$3:$CF$200,55,FALSE)</f>
        <v>0</v>
      </c>
      <c r="BE45" s="14">
        <f>VLOOKUP($A45,'Nagradna igra-posiljke 2018'!$A$3:$CF$200,56,FALSE)</f>
        <v>0</v>
      </c>
      <c r="BF45" s="14">
        <f>VLOOKUP($A45,'Nagradna igra-posiljke 2018'!$A$3:$CF$200,57,FALSE)</f>
        <v>0</v>
      </c>
      <c r="BG45" s="14">
        <f>VLOOKUP($A45,'Nagradna igra-posiljke 2018'!$A$3:$CF$200,58,FALSE)</f>
        <v>0</v>
      </c>
      <c r="BH45" s="14">
        <f>VLOOKUP($A45,'Nagradna igra-posiljke 2018'!$A$3:$CF$200,59,FALSE)</f>
        <v>0</v>
      </c>
      <c r="BI45" s="14">
        <f>VLOOKUP($A45,'Nagradna igra-posiljke 2018'!$A$3:$CF$200,60,FALSE)</f>
        <v>0</v>
      </c>
      <c r="BJ45" s="14">
        <f>VLOOKUP($A45,'Nagradna igra-posiljke 2018'!$A$3:$CF$200,61,FALSE)</f>
        <v>0</v>
      </c>
      <c r="BK45" s="14">
        <f>VLOOKUP($A45,'Nagradna igra-posiljke 2018'!$A$3:$CF$200,62,FALSE)</f>
        <v>0</v>
      </c>
      <c r="BL45" s="14">
        <f>VLOOKUP($A45,'Nagradna igra-posiljke 2018'!$A$3:$CF$200,63,FALSE)</f>
        <v>0</v>
      </c>
      <c r="BM45" s="14">
        <f>VLOOKUP($A45,'Nagradna igra-posiljke 2018'!$A$3:$CF$200,64,FALSE)</f>
        <v>0</v>
      </c>
      <c r="BN45" s="14">
        <f>VLOOKUP($A45,'Nagradna igra-posiljke 2018'!$A$3:$CF$200,65,FALSE)</f>
        <v>0</v>
      </c>
      <c r="BO45" s="14">
        <f>VLOOKUP($A45,'Nagradna igra-posiljke 2018'!$A$3:$CF$200,66,FALSE)</f>
        <v>0</v>
      </c>
      <c r="BP45" s="14">
        <f>VLOOKUP($A45,'Nagradna igra-posiljke 2018'!$A$3:$CF$200,67,FALSE)</f>
        <v>0</v>
      </c>
      <c r="BQ45" s="14">
        <f>VLOOKUP($A45,'Nagradna igra-posiljke 2018'!$A$3:$CF$200,68,FALSE)</f>
        <v>0</v>
      </c>
      <c r="BR45" s="14">
        <f>VLOOKUP($A45,'Nagradna igra-posiljke 2018'!$A$3:$CF$200,69,FALSE)</f>
        <v>0</v>
      </c>
      <c r="BS45" s="14">
        <f>VLOOKUP($A45,'Nagradna igra-posiljke 2018'!$A$3:$CF$200,70,FALSE)</f>
        <v>0</v>
      </c>
      <c r="BT45" s="14">
        <f>VLOOKUP($A45,'Nagradna igra-posiljke 2018'!$A$3:$CF$200,71,FALSE)</f>
        <v>0</v>
      </c>
      <c r="BU45" s="14">
        <f>VLOOKUP($A45,'Nagradna igra-posiljke 2018'!$A$3:$CF$200,72,FALSE)</f>
        <v>0</v>
      </c>
      <c r="BV45" s="14">
        <f>VLOOKUP($A45,'Nagradna igra-posiljke 2018'!$A$3:$CF$200,73,FALSE)</f>
        <v>0</v>
      </c>
      <c r="BW45" s="14">
        <f>VLOOKUP($A45,'Nagradna igra-posiljke 2018'!$A$3:$CF$200,74,FALSE)</f>
        <v>0</v>
      </c>
      <c r="BX45" s="14">
        <f>VLOOKUP($A45,'Nagradna igra-posiljke 2018'!$A$3:$CF$200,75,FALSE)</f>
        <v>0</v>
      </c>
      <c r="BY45" s="14">
        <f>VLOOKUP($A45,'Nagradna igra-posiljke 2018'!$A$3:$CF$200,76,FALSE)</f>
        <v>0</v>
      </c>
      <c r="BZ45" s="14">
        <f>VLOOKUP($A45,'Nagradna igra-posiljke 2018'!$A$3:$CF$200,77,FALSE)</f>
        <v>0</v>
      </c>
      <c r="CA45" s="14">
        <f>VLOOKUP($A45,'Nagradna igra-posiljke 2018'!$A$3:$CF$200,78,FALSE)</f>
        <v>0</v>
      </c>
      <c r="CB45" s="14">
        <f>VLOOKUP($A45,'Nagradna igra-posiljke 2018'!$A$3:$CF$200,79,FALSE)</f>
        <v>0</v>
      </c>
      <c r="CC45" s="14">
        <f>VLOOKUP($A45,'Nagradna igra-posiljke 2018'!$A$3:$CF$200,80,FALSE)</f>
        <v>0</v>
      </c>
      <c r="CD45" s="14">
        <f>VLOOKUP($A45,'Nagradna igra-posiljke 2018'!$A$3:$CF$200,81,FALSE)</f>
        <v>0</v>
      </c>
      <c r="CE45" s="14">
        <f>VLOOKUP($A45,'Nagradna igra-posiljke 2018'!$A$3:$CF$200,82,FALSE)</f>
        <v>0</v>
      </c>
      <c r="CF45" s="14">
        <f>VLOOKUP($A45,'Nagradna igra-posiljke 2018'!$A$3:$CF$200,83,FALSE)</f>
        <v>0</v>
      </c>
      <c r="CG45" s="14">
        <f>VLOOKUP($A45,'Nagradna igra-posiljke 2018'!$A$3:$CF$200,84,FALSE)</f>
        <v>0</v>
      </c>
    </row>
    <row r="46" spans="1:85" s="155" customFormat="1" ht="14.1" customHeight="1">
      <c r="A46" s="15">
        <v>70327</v>
      </c>
      <c r="B46" s="98" t="s">
        <v>178</v>
      </c>
      <c r="C46" s="14" t="s">
        <v>207</v>
      </c>
      <c r="D46" s="42">
        <v>46379</v>
      </c>
      <c r="E46" s="42">
        <v>48487</v>
      </c>
      <c r="F46" s="46">
        <f>E46/E$1</f>
        <v>1.0518471917912229</v>
      </c>
      <c r="G46" s="47">
        <f>D46*F46</f>
        <v>48783.620908085126</v>
      </c>
      <c r="H46" s="46">
        <f>+J46/D46</f>
        <v>7.1547467603872441</v>
      </c>
      <c r="I46" s="49">
        <f>+H46/F46</f>
        <v>6.8020781119386804</v>
      </c>
      <c r="J46" s="44">
        <f>10*K46</f>
        <v>331830</v>
      </c>
      <c r="K46" s="44">
        <f>+SUM(L46:CG46)</f>
        <v>33183</v>
      </c>
      <c r="L46" s="31">
        <f>VLOOKUP(A46,'Nagradna igra-posiljke 2018'!$A$3:$W$200,11,FALSE)</f>
        <v>0</v>
      </c>
      <c r="M46" s="31">
        <f>VLOOKUP(A46,'Nagradna igra-posiljke 2018'!$A$3:$W$200,12,FALSE)</f>
        <v>7</v>
      </c>
      <c r="N46" s="31">
        <f>VLOOKUP(A46,'Nagradna igra-posiljke 2018'!$A$3:$W$200,13,FALSE)</f>
        <v>0</v>
      </c>
      <c r="O46" s="31">
        <f>VLOOKUP(A46,'Nagradna igra-posiljke 2018'!$A$3:$W$200,14,FALSE)</f>
        <v>13</v>
      </c>
      <c r="P46" s="31">
        <f>VLOOKUP(A46,'Nagradna igra-posiljke 2018'!$A$3:$W$200,15,FALSE)</f>
        <v>30</v>
      </c>
      <c r="Q46" s="31">
        <f>VLOOKUP(A46,'Nagradna igra-posiljke 2018'!$A$3:$W$200,16,FALSE)</f>
        <v>27</v>
      </c>
      <c r="R46" s="31">
        <f>VLOOKUP(A46,'Nagradna igra-posiljke 2018'!$A$3:$W$200,17,FALSE)</f>
        <v>39</v>
      </c>
      <c r="S46" s="31">
        <f>VLOOKUP(A46,'Nagradna igra-posiljke 2018'!$A$3:$W$200,18,FALSE)</f>
        <v>81</v>
      </c>
      <c r="T46" s="31">
        <f>VLOOKUP(A46,'Nagradna igra-posiljke 2018'!$A$3:$W$200,19,FALSE)</f>
        <v>76</v>
      </c>
      <c r="U46" s="31">
        <f>VLOOKUP(A46,'Nagradna igra-posiljke 2018'!$A$3:$W$200,20,FALSE)</f>
        <v>193</v>
      </c>
      <c r="V46" s="31">
        <f>VLOOKUP(A46,'Nagradna igra-posiljke 2018'!$A$3:$W$200,21,FALSE)</f>
        <v>194</v>
      </c>
      <c r="W46" s="31">
        <f>VLOOKUP(A46,'Nagradna igra-posiljke 2018'!$A$3:$W$200,22,FALSE)</f>
        <v>222</v>
      </c>
      <c r="X46" s="31">
        <f>VLOOKUP(A46,'Nagradna igra-posiljke 2018'!$A$3:$W$200,23,FALSE)</f>
        <v>311</v>
      </c>
      <c r="Y46" s="31">
        <f>VLOOKUP(A46,'Nagradna igra-posiljke 2018'!$A$3:$CF$200,24,FALSE)</f>
        <v>574</v>
      </c>
      <c r="Z46" s="31">
        <f>VLOOKUP(A46,'Nagradna igra-posiljke 2018'!$A$3:$CF$200,25,FALSE)</f>
        <v>640</v>
      </c>
      <c r="AA46" s="31">
        <f>VLOOKUP(A46,'Nagradna igra-posiljke 2018'!$A$3:$CF$200,26,FALSE)</f>
        <v>466</v>
      </c>
      <c r="AB46" s="31">
        <f>VLOOKUP(A46,'Nagradna igra-posiljke 2018'!$A$3:$CF$200,27,FALSE)</f>
        <v>565</v>
      </c>
      <c r="AC46" s="31">
        <f>VLOOKUP(A46,'Nagradna igra-posiljke 2018'!$A$3:$CF$200,28,FALSE)</f>
        <v>677</v>
      </c>
      <c r="AD46" s="31">
        <f>VLOOKUP(A46,'Nagradna igra-posiljke 2018'!$A$3:$CF$200,29,FALSE)</f>
        <v>540</v>
      </c>
      <c r="AE46" s="31">
        <f>VLOOKUP(A46,'Nagradna igra-posiljke 2018'!$A$3:$CF$200,30,FALSE)</f>
        <v>1297</v>
      </c>
      <c r="AF46" s="31">
        <f>VLOOKUP(A46,'Nagradna igra-posiljke 2018'!$A$3:$CF$200,31,FALSE)</f>
        <v>1272</v>
      </c>
      <c r="AG46" s="31">
        <f>VLOOKUP($A46,'Nagradna igra-posiljke 2018'!$A$3:$CF$200,32,FALSE)</f>
        <v>1347</v>
      </c>
      <c r="AH46" s="14">
        <f>VLOOKUP($A46,'Nagradna igra-posiljke 2018'!$A$3:$CF$200,33,FALSE)</f>
        <v>1134</v>
      </c>
      <c r="AI46" s="14">
        <f>VLOOKUP($A46,'Nagradna igra-posiljke 2018'!$A$3:$CF$200,34,FALSE)</f>
        <v>896</v>
      </c>
      <c r="AJ46" s="14">
        <f>VLOOKUP($A46,'Nagradna igra-posiljke 2018'!$A$3:$CF$200,35,FALSE)</f>
        <v>227</v>
      </c>
      <c r="AK46" s="14">
        <f>VLOOKUP($A46,'Nagradna igra-posiljke 2018'!$A$3:$CF$200,36,FALSE)</f>
        <v>765</v>
      </c>
      <c r="AL46" s="14">
        <f>VLOOKUP($A46,'Nagradna igra-posiljke 2018'!$A$3:$CF$200,37,FALSE)</f>
        <v>697</v>
      </c>
      <c r="AM46" s="45">
        <f>VLOOKUP($A46,'Nagradna igra-posiljke 2018'!$A$3:$CF$200,38,FALSE)</f>
        <v>1140</v>
      </c>
      <c r="AN46" s="45">
        <f>VLOOKUP($A46,'Nagradna igra-posiljke 2018'!$A$3:$CF$200,39,FALSE)</f>
        <v>1119</v>
      </c>
      <c r="AO46" s="14">
        <f>VLOOKUP($A46,'Nagradna igra-posiljke 2018'!$A$3:$CF$200,40,FALSE)</f>
        <v>1166</v>
      </c>
      <c r="AP46" s="14">
        <f>VLOOKUP($A46,'Nagradna igra-posiljke 2018'!$A$3:$CF$200,41,FALSE)</f>
        <v>342</v>
      </c>
      <c r="AQ46" s="14">
        <f>VLOOKUP($A46,'Nagradna igra-posiljke 2018'!$A$3:$CF$200,42,FALSE)</f>
        <v>1321</v>
      </c>
      <c r="AR46" s="14">
        <f>VLOOKUP($A46,'Nagradna igra-posiljke 2018'!$A$3:$CF$200,43,FALSE)</f>
        <v>1617</v>
      </c>
      <c r="AS46" s="14">
        <f>VLOOKUP($A46,'Nagradna igra-posiljke 2018'!$A$3:$CF$200,44,FALSE)</f>
        <v>1781</v>
      </c>
      <c r="AT46" s="14">
        <f>VLOOKUP($A46,'Nagradna igra-posiljke 2018'!$A$3:$CF$200,45,FALSE)</f>
        <v>1562</v>
      </c>
      <c r="AU46" s="14">
        <f>VLOOKUP($A46,'Nagradna igra-posiljke 2018'!$A$3:$CF$200,46,FALSE)</f>
        <v>2058</v>
      </c>
      <c r="AV46" s="14">
        <f>VLOOKUP($A46,'Nagradna igra-posiljke 2018'!$A$3:$CF$200,47,FALSE)</f>
        <v>450</v>
      </c>
      <c r="AW46" s="14">
        <f>VLOOKUP($A46,'Nagradna igra-posiljke 2018'!$A$3:$CF$200,48,FALSE)</f>
        <v>911</v>
      </c>
      <c r="AX46" s="14">
        <f>VLOOKUP($A46,'Nagradna igra-posiljke 2018'!$A$3:$CF$200,49,FALSE)</f>
        <v>1377</v>
      </c>
      <c r="AY46" s="14">
        <f>VLOOKUP($A46,'Nagradna igra-posiljke 2018'!$A$3:$CF$200,50,FALSE)</f>
        <v>1576</v>
      </c>
      <c r="AZ46" s="14">
        <f>VLOOKUP($A46,'Nagradna igra-posiljke 2018'!$A$3:$CF$200,51,FALSE)</f>
        <v>2141</v>
      </c>
      <c r="BA46" s="14">
        <f>VLOOKUP($A46,'Nagradna igra-posiljke 2018'!$A$3:$CF$200,52,FALSE)</f>
        <v>1254</v>
      </c>
      <c r="BB46" s="14">
        <f>VLOOKUP($A46,'Nagradna igra-posiljke 2018'!$A$3:$CF$200,53,FALSE)</f>
        <v>356</v>
      </c>
      <c r="BC46" s="14">
        <f>VLOOKUP($A46,'Nagradna igra-posiljke 2018'!$A$3:$CF$200,54,FALSE)</f>
        <v>722</v>
      </c>
      <c r="BD46" s="14">
        <f>VLOOKUP($A46,'Nagradna igra-posiljke 2018'!$A$3:$CF$200,55,FALSE)</f>
        <v>0</v>
      </c>
      <c r="BE46" s="14">
        <f>VLOOKUP($A46,'Nagradna igra-posiljke 2018'!$A$3:$CF$200,56,FALSE)</f>
        <v>0</v>
      </c>
      <c r="BF46" s="14">
        <f>VLOOKUP($A46,'Nagradna igra-posiljke 2018'!$A$3:$CF$200,57,FALSE)</f>
        <v>0</v>
      </c>
      <c r="BG46" s="14">
        <f>VLOOKUP($A46,'Nagradna igra-posiljke 2018'!$A$3:$CF$200,58,FALSE)</f>
        <v>0</v>
      </c>
      <c r="BH46" s="14">
        <f>VLOOKUP($A46,'Nagradna igra-posiljke 2018'!$A$3:$CF$200,59,FALSE)</f>
        <v>0</v>
      </c>
      <c r="BI46" s="14">
        <f>VLOOKUP($A46,'Nagradna igra-posiljke 2018'!$A$3:$CF$200,60,FALSE)</f>
        <v>0</v>
      </c>
      <c r="BJ46" s="14">
        <f>VLOOKUP($A46,'Nagradna igra-posiljke 2018'!$A$3:$CF$200,61,FALSE)</f>
        <v>0</v>
      </c>
      <c r="BK46" s="14">
        <f>VLOOKUP($A46,'Nagradna igra-posiljke 2018'!$A$3:$CF$200,62,FALSE)</f>
        <v>0</v>
      </c>
      <c r="BL46" s="14">
        <f>VLOOKUP($A46,'Nagradna igra-posiljke 2018'!$A$3:$CF$200,63,FALSE)</f>
        <v>0</v>
      </c>
      <c r="BM46" s="14">
        <f>VLOOKUP($A46,'Nagradna igra-posiljke 2018'!$A$3:$CF$200,64,FALSE)</f>
        <v>0</v>
      </c>
      <c r="BN46" s="14">
        <f>VLOOKUP($A46,'Nagradna igra-posiljke 2018'!$A$3:$CF$200,65,FALSE)</f>
        <v>0</v>
      </c>
      <c r="BO46" s="14">
        <f>VLOOKUP($A46,'Nagradna igra-posiljke 2018'!$A$3:$CF$200,66,FALSE)</f>
        <v>0</v>
      </c>
      <c r="BP46" s="14">
        <f>VLOOKUP($A46,'Nagradna igra-posiljke 2018'!$A$3:$CF$200,67,FALSE)</f>
        <v>0</v>
      </c>
      <c r="BQ46" s="14">
        <f>VLOOKUP($A46,'Nagradna igra-posiljke 2018'!$A$3:$CF$200,68,FALSE)</f>
        <v>0</v>
      </c>
      <c r="BR46" s="14">
        <f>VLOOKUP($A46,'Nagradna igra-posiljke 2018'!$A$3:$CF$200,69,FALSE)</f>
        <v>0</v>
      </c>
      <c r="BS46" s="14">
        <f>VLOOKUP($A46,'Nagradna igra-posiljke 2018'!$A$3:$CF$200,70,FALSE)</f>
        <v>0</v>
      </c>
      <c r="BT46" s="14">
        <f>VLOOKUP($A46,'Nagradna igra-posiljke 2018'!$A$3:$CF$200,71,FALSE)</f>
        <v>0</v>
      </c>
      <c r="BU46" s="14">
        <f>VLOOKUP($A46,'Nagradna igra-posiljke 2018'!$A$3:$CF$200,72,FALSE)</f>
        <v>0</v>
      </c>
      <c r="BV46" s="14">
        <f>VLOOKUP($A46,'Nagradna igra-posiljke 2018'!$A$3:$CF$200,73,FALSE)</f>
        <v>0</v>
      </c>
      <c r="BW46" s="14">
        <f>VLOOKUP($A46,'Nagradna igra-posiljke 2018'!$A$3:$CF$200,74,FALSE)</f>
        <v>0</v>
      </c>
      <c r="BX46" s="14">
        <f>VLOOKUP($A46,'Nagradna igra-posiljke 2018'!$A$3:$CF$200,75,FALSE)</f>
        <v>0</v>
      </c>
      <c r="BY46" s="14">
        <f>VLOOKUP($A46,'Nagradna igra-posiljke 2018'!$A$3:$CF$200,76,FALSE)</f>
        <v>0</v>
      </c>
      <c r="BZ46" s="14">
        <f>VLOOKUP($A46,'Nagradna igra-posiljke 2018'!$A$3:$CF$200,77,FALSE)</f>
        <v>0</v>
      </c>
      <c r="CA46" s="14">
        <f>VLOOKUP($A46,'Nagradna igra-posiljke 2018'!$A$3:$CF$200,78,FALSE)</f>
        <v>0</v>
      </c>
      <c r="CB46" s="14">
        <f>VLOOKUP($A46,'Nagradna igra-posiljke 2018'!$A$3:$CF$200,79,FALSE)</f>
        <v>0</v>
      </c>
      <c r="CC46" s="14">
        <f>VLOOKUP($A46,'Nagradna igra-posiljke 2018'!$A$3:$CF$200,80,FALSE)</f>
        <v>0</v>
      </c>
      <c r="CD46" s="14">
        <f>VLOOKUP($A46,'Nagradna igra-posiljke 2018'!$A$3:$CF$200,81,FALSE)</f>
        <v>0</v>
      </c>
      <c r="CE46" s="14">
        <f>VLOOKUP($A46,'Nagradna igra-posiljke 2018'!$A$3:$CF$200,82,FALSE)</f>
        <v>0</v>
      </c>
      <c r="CF46" s="14">
        <f>VLOOKUP($A46,'Nagradna igra-posiljke 2018'!$A$3:$CF$200,83,FALSE)</f>
        <v>0</v>
      </c>
      <c r="CG46" s="14">
        <f>VLOOKUP($A46,'Nagradna igra-posiljke 2018'!$A$3:$CF$200,84,FALSE)</f>
        <v>0</v>
      </c>
    </row>
    <row r="47" spans="1:85" s="155" customFormat="1" ht="14.1" customHeight="1">
      <c r="A47" s="15">
        <v>70190</v>
      </c>
      <c r="B47" s="98" t="s">
        <v>190</v>
      </c>
      <c r="C47" s="14" t="s">
        <v>207</v>
      </c>
      <c r="D47" s="42">
        <v>72246</v>
      </c>
      <c r="E47" s="42">
        <v>52620</v>
      </c>
      <c r="F47" s="46">
        <f>E47/E$1</f>
        <v>1.1415059548343709</v>
      </c>
      <c r="G47" s="47">
        <f>D47*F47</f>
        <v>82469.239212963963</v>
      </c>
      <c r="H47" s="46">
        <f>+J47/D47</f>
        <v>7.3518257066135151</v>
      </c>
      <c r="I47" s="49">
        <f>+H47/F47</f>
        <v>6.4404619839939805</v>
      </c>
      <c r="J47" s="44">
        <f>10*K47</f>
        <v>531140</v>
      </c>
      <c r="K47" s="44">
        <f>+SUM(L47:CG47)</f>
        <v>53114</v>
      </c>
      <c r="L47" s="31">
        <f>VLOOKUP(A47,'Nagradna igra-posiljke 2018'!$A$3:$W$200,11,FALSE)</f>
        <v>0</v>
      </c>
      <c r="M47" s="31">
        <f>VLOOKUP(A47,'Nagradna igra-posiljke 2018'!$A$3:$W$200,12,FALSE)</f>
        <v>14</v>
      </c>
      <c r="N47" s="31">
        <f>VLOOKUP(A47,'Nagradna igra-posiljke 2018'!$A$3:$W$200,13,FALSE)</f>
        <v>12</v>
      </c>
      <c r="O47" s="31">
        <f>VLOOKUP(A47,'Nagradna igra-posiljke 2018'!$A$3:$W$200,14,FALSE)</f>
        <v>29</v>
      </c>
      <c r="P47" s="31">
        <f>VLOOKUP(A47,'Nagradna igra-posiljke 2018'!$A$3:$W$200,15,FALSE)</f>
        <v>76</v>
      </c>
      <c r="Q47" s="31">
        <f>VLOOKUP(A47,'Nagradna igra-posiljke 2018'!$A$3:$W$200,16,FALSE)</f>
        <v>94</v>
      </c>
      <c r="R47" s="31">
        <f>VLOOKUP(A47,'Nagradna igra-posiljke 2018'!$A$3:$W$200,17,FALSE)</f>
        <v>98</v>
      </c>
      <c r="S47" s="31">
        <f>VLOOKUP(A47,'Nagradna igra-posiljke 2018'!$A$3:$W$200,18,FALSE)</f>
        <v>133</v>
      </c>
      <c r="T47" s="31">
        <f>VLOOKUP(A47,'Nagradna igra-posiljke 2018'!$A$3:$W$200,19,FALSE)</f>
        <v>80</v>
      </c>
      <c r="U47" s="31">
        <f>VLOOKUP(A47,'Nagradna igra-posiljke 2018'!$A$3:$W$200,20,FALSE)</f>
        <v>568</v>
      </c>
      <c r="V47" s="31">
        <f>VLOOKUP(A47,'Nagradna igra-posiljke 2018'!$A$3:$W$200,21,FALSE)</f>
        <v>558</v>
      </c>
      <c r="W47" s="31">
        <f>VLOOKUP(A47,'Nagradna igra-posiljke 2018'!$A$3:$W$200,22,FALSE)</f>
        <v>471</v>
      </c>
      <c r="X47" s="31">
        <f>VLOOKUP(A47,'Nagradna igra-posiljke 2018'!$A$3:$W$200,23,FALSE)</f>
        <v>508</v>
      </c>
      <c r="Y47" s="31">
        <f>VLOOKUP(A47,'Nagradna igra-posiljke 2018'!$A$3:$CF$200,24,FALSE)</f>
        <v>1124</v>
      </c>
      <c r="Z47" s="31">
        <f>VLOOKUP(A47,'Nagradna igra-posiljke 2018'!$A$3:$CF$200,25,FALSE)</f>
        <v>1059</v>
      </c>
      <c r="AA47" s="31">
        <f>VLOOKUP(A47,'Nagradna igra-posiljke 2018'!$A$3:$CF$200,26,FALSE)</f>
        <v>925</v>
      </c>
      <c r="AB47" s="31">
        <f>VLOOKUP(A47,'Nagradna igra-posiljke 2018'!$A$3:$CF$200,27,FALSE)</f>
        <v>1212</v>
      </c>
      <c r="AC47" s="31">
        <f>VLOOKUP(A47,'Nagradna igra-posiljke 2018'!$A$3:$CF$200,28,FALSE)</f>
        <v>1749</v>
      </c>
      <c r="AD47" s="31">
        <f>VLOOKUP(A47,'Nagradna igra-posiljke 2018'!$A$3:$CF$200,29,FALSE)</f>
        <v>518</v>
      </c>
      <c r="AE47" s="31">
        <f>VLOOKUP(A47,'Nagradna igra-posiljke 2018'!$A$3:$CF$200,30,FALSE)</f>
        <v>2437</v>
      </c>
      <c r="AF47" s="31">
        <f>VLOOKUP(A47,'Nagradna igra-posiljke 2018'!$A$3:$CF$200,31,FALSE)</f>
        <v>1900</v>
      </c>
      <c r="AG47" s="31">
        <f>VLOOKUP($A47,'Nagradna igra-posiljke 2018'!$A$3:$CF$200,32,FALSE)</f>
        <v>2856</v>
      </c>
      <c r="AH47" s="14">
        <f>VLOOKUP($A47,'Nagradna igra-posiljke 2018'!$A$3:$CF$200,33,FALSE)</f>
        <v>1969</v>
      </c>
      <c r="AI47" s="14">
        <f>VLOOKUP($A47,'Nagradna igra-posiljke 2018'!$A$3:$CF$200,34,FALSE)</f>
        <v>1666</v>
      </c>
      <c r="AJ47" s="14">
        <f>VLOOKUP($A47,'Nagradna igra-posiljke 2018'!$A$3:$CF$200,35,FALSE)</f>
        <v>272</v>
      </c>
      <c r="AK47" s="14">
        <f>VLOOKUP($A47,'Nagradna igra-posiljke 2018'!$A$3:$CF$200,36,FALSE)</f>
        <v>1252</v>
      </c>
      <c r="AL47" s="14">
        <f>VLOOKUP($A47,'Nagradna igra-posiljke 2018'!$A$3:$CF$200,37,FALSE)</f>
        <v>1321</v>
      </c>
      <c r="AM47" s="45">
        <f>VLOOKUP($A47,'Nagradna igra-posiljke 2018'!$A$3:$CF$200,38,FALSE)</f>
        <v>1527</v>
      </c>
      <c r="AN47" s="45">
        <f>VLOOKUP($A47,'Nagradna igra-posiljke 2018'!$A$3:$CF$200,39,FALSE)</f>
        <v>2037</v>
      </c>
      <c r="AO47" s="14">
        <f>VLOOKUP($A47,'Nagradna igra-posiljke 2018'!$A$3:$CF$200,40,FALSE)</f>
        <v>2070</v>
      </c>
      <c r="AP47" s="14">
        <f>VLOOKUP($A47,'Nagradna igra-posiljke 2018'!$A$3:$CF$200,41,FALSE)</f>
        <v>533</v>
      </c>
      <c r="AQ47" s="14">
        <f>VLOOKUP($A47,'Nagradna igra-posiljke 2018'!$A$3:$CF$200,42,FALSE)</f>
        <v>1723</v>
      </c>
      <c r="AR47" s="14">
        <f>VLOOKUP($A47,'Nagradna igra-posiljke 2018'!$A$3:$CF$200,43,FALSE)</f>
        <v>1689</v>
      </c>
      <c r="AS47" s="14">
        <f>VLOOKUP($A47,'Nagradna igra-posiljke 2018'!$A$3:$CF$200,44,FALSE)</f>
        <v>2097</v>
      </c>
      <c r="AT47" s="14">
        <f>VLOOKUP($A47,'Nagradna igra-posiljke 2018'!$A$3:$CF$200,45,FALSE)</f>
        <v>3037</v>
      </c>
      <c r="AU47" s="14">
        <f>VLOOKUP($A47,'Nagradna igra-posiljke 2018'!$A$3:$CF$200,46,FALSE)</f>
        <v>2406</v>
      </c>
      <c r="AV47" s="14">
        <f>VLOOKUP($A47,'Nagradna igra-posiljke 2018'!$A$3:$CF$200,47,FALSE)</f>
        <v>558</v>
      </c>
      <c r="AW47" s="14">
        <f>VLOOKUP($A47,'Nagradna igra-posiljke 2018'!$A$3:$CF$200,48,FALSE)</f>
        <v>1791</v>
      </c>
      <c r="AX47" s="14">
        <f>VLOOKUP($A47,'Nagradna igra-posiljke 2018'!$A$3:$CF$200,49,FALSE)</f>
        <v>1868</v>
      </c>
      <c r="AY47" s="14">
        <f>VLOOKUP($A47,'Nagradna igra-posiljke 2018'!$A$3:$CF$200,50,FALSE)</f>
        <v>2328</v>
      </c>
      <c r="AZ47" s="14">
        <f>VLOOKUP($A47,'Nagradna igra-posiljke 2018'!$A$3:$CF$200,51,FALSE)</f>
        <v>2834</v>
      </c>
      <c r="BA47" s="14">
        <f>VLOOKUP($A47,'Nagradna igra-posiljke 2018'!$A$3:$CF$200,52,FALSE)</f>
        <v>2249</v>
      </c>
      <c r="BB47" s="14">
        <f>VLOOKUP($A47,'Nagradna igra-posiljke 2018'!$A$3:$CF$200,53,FALSE)</f>
        <v>525</v>
      </c>
      <c r="BC47" s="14">
        <f>VLOOKUP($A47,'Nagradna igra-posiljke 2018'!$A$3:$CF$200,54,FALSE)</f>
        <v>941</v>
      </c>
      <c r="BD47" s="14">
        <f>VLOOKUP($A47,'Nagradna igra-posiljke 2018'!$A$3:$CF$200,55,FALSE)</f>
        <v>0</v>
      </c>
      <c r="BE47" s="14">
        <f>VLOOKUP($A47,'Nagradna igra-posiljke 2018'!$A$3:$CF$200,56,FALSE)</f>
        <v>0</v>
      </c>
      <c r="BF47" s="14">
        <f>VLOOKUP($A47,'Nagradna igra-posiljke 2018'!$A$3:$CF$200,57,FALSE)</f>
        <v>0</v>
      </c>
      <c r="BG47" s="14">
        <f>VLOOKUP($A47,'Nagradna igra-posiljke 2018'!$A$3:$CF$200,58,FALSE)</f>
        <v>0</v>
      </c>
      <c r="BH47" s="14">
        <f>VLOOKUP($A47,'Nagradna igra-posiljke 2018'!$A$3:$CF$200,59,FALSE)</f>
        <v>0</v>
      </c>
      <c r="BI47" s="14">
        <f>VLOOKUP($A47,'Nagradna igra-posiljke 2018'!$A$3:$CF$200,60,FALSE)</f>
        <v>0</v>
      </c>
      <c r="BJ47" s="14">
        <f>VLOOKUP($A47,'Nagradna igra-posiljke 2018'!$A$3:$CF$200,61,FALSE)</f>
        <v>0</v>
      </c>
      <c r="BK47" s="14">
        <f>VLOOKUP($A47,'Nagradna igra-posiljke 2018'!$A$3:$CF$200,62,FALSE)</f>
        <v>0</v>
      </c>
      <c r="BL47" s="14">
        <f>VLOOKUP($A47,'Nagradna igra-posiljke 2018'!$A$3:$CF$200,63,FALSE)</f>
        <v>0</v>
      </c>
      <c r="BM47" s="14">
        <f>VLOOKUP($A47,'Nagradna igra-posiljke 2018'!$A$3:$CF$200,64,FALSE)</f>
        <v>0</v>
      </c>
      <c r="BN47" s="14">
        <f>VLOOKUP($A47,'Nagradna igra-posiljke 2018'!$A$3:$CF$200,65,FALSE)</f>
        <v>0</v>
      </c>
      <c r="BO47" s="14">
        <f>VLOOKUP($A47,'Nagradna igra-posiljke 2018'!$A$3:$CF$200,66,FALSE)</f>
        <v>0</v>
      </c>
      <c r="BP47" s="14">
        <f>VLOOKUP($A47,'Nagradna igra-posiljke 2018'!$A$3:$CF$200,67,FALSE)</f>
        <v>0</v>
      </c>
      <c r="BQ47" s="14">
        <f>VLOOKUP($A47,'Nagradna igra-posiljke 2018'!$A$3:$CF$200,68,FALSE)</f>
        <v>0</v>
      </c>
      <c r="BR47" s="14">
        <f>VLOOKUP($A47,'Nagradna igra-posiljke 2018'!$A$3:$CF$200,69,FALSE)</f>
        <v>0</v>
      </c>
      <c r="BS47" s="14">
        <f>VLOOKUP($A47,'Nagradna igra-posiljke 2018'!$A$3:$CF$200,70,FALSE)</f>
        <v>0</v>
      </c>
      <c r="BT47" s="14">
        <f>VLOOKUP($A47,'Nagradna igra-posiljke 2018'!$A$3:$CF$200,71,FALSE)</f>
        <v>0</v>
      </c>
      <c r="BU47" s="14">
        <f>VLOOKUP($A47,'Nagradna igra-posiljke 2018'!$A$3:$CF$200,72,FALSE)</f>
        <v>0</v>
      </c>
      <c r="BV47" s="14">
        <f>VLOOKUP($A47,'Nagradna igra-posiljke 2018'!$A$3:$CF$200,73,FALSE)</f>
        <v>0</v>
      </c>
      <c r="BW47" s="14">
        <f>VLOOKUP($A47,'Nagradna igra-posiljke 2018'!$A$3:$CF$200,74,FALSE)</f>
        <v>0</v>
      </c>
      <c r="BX47" s="14">
        <f>VLOOKUP($A47,'Nagradna igra-posiljke 2018'!$A$3:$CF$200,75,FALSE)</f>
        <v>0</v>
      </c>
      <c r="BY47" s="14">
        <f>VLOOKUP($A47,'Nagradna igra-posiljke 2018'!$A$3:$CF$200,76,FALSE)</f>
        <v>0</v>
      </c>
      <c r="BZ47" s="14">
        <f>VLOOKUP($A47,'Nagradna igra-posiljke 2018'!$A$3:$CF$200,77,FALSE)</f>
        <v>0</v>
      </c>
      <c r="CA47" s="14">
        <f>VLOOKUP($A47,'Nagradna igra-posiljke 2018'!$A$3:$CF$200,78,FALSE)</f>
        <v>0</v>
      </c>
      <c r="CB47" s="14">
        <f>VLOOKUP($A47,'Nagradna igra-posiljke 2018'!$A$3:$CF$200,79,FALSE)</f>
        <v>0</v>
      </c>
      <c r="CC47" s="14">
        <f>VLOOKUP($A47,'Nagradna igra-posiljke 2018'!$A$3:$CF$200,80,FALSE)</f>
        <v>0</v>
      </c>
      <c r="CD47" s="14">
        <f>VLOOKUP($A47,'Nagradna igra-posiljke 2018'!$A$3:$CF$200,81,FALSE)</f>
        <v>0</v>
      </c>
      <c r="CE47" s="14">
        <f>VLOOKUP($A47,'Nagradna igra-posiljke 2018'!$A$3:$CF$200,82,FALSE)</f>
        <v>0</v>
      </c>
      <c r="CF47" s="14">
        <f>VLOOKUP($A47,'Nagradna igra-posiljke 2018'!$A$3:$CF$200,83,FALSE)</f>
        <v>0</v>
      </c>
      <c r="CG47" s="14">
        <f>VLOOKUP($A47,'Nagradna igra-posiljke 2018'!$A$3:$CF$200,84,FALSE)</f>
        <v>0</v>
      </c>
    </row>
    <row r="48" spans="1:85" s="155" customFormat="1" ht="14.1" customHeight="1">
      <c r="A48" s="96">
        <v>70025</v>
      </c>
      <c r="B48" s="98" t="s">
        <v>228</v>
      </c>
      <c r="C48" s="14" t="s">
        <v>207</v>
      </c>
      <c r="D48" s="42">
        <v>48671</v>
      </c>
      <c r="E48" s="42">
        <v>37683</v>
      </c>
      <c r="F48" s="46">
        <f>E48/E$1</f>
        <v>0.81747185283207147</v>
      </c>
      <c r="G48" s="47">
        <f>D48*F48</f>
        <v>39787.172549189752</v>
      </c>
      <c r="H48" s="46">
        <f>+J48/D48</f>
        <v>5.1809085492387661</v>
      </c>
      <c r="I48" s="49">
        <f>+H48/F48</f>
        <v>6.3377210252437282</v>
      </c>
      <c r="J48" s="44">
        <f>10*K48</f>
        <v>252160</v>
      </c>
      <c r="K48" s="44">
        <f>+SUM(L48:CG48)</f>
        <v>25216</v>
      </c>
      <c r="L48" s="31">
        <f>VLOOKUP(A48,'Nagradna igra-posiljke 2018'!$A$3:$W$200,11,FALSE)</f>
        <v>0</v>
      </c>
      <c r="M48" s="31">
        <f>VLOOKUP(A48,'Nagradna igra-posiljke 2018'!$A$3:$W$200,12,FALSE)</f>
        <v>1</v>
      </c>
      <c r="N48" s="31">
        <f>VLOOKUP(A48,'Nagradna igra-posiljke 2018'!$A$3:$W$200,13,FALSE)</f>
        <v>1</v>
      </c>
      <c r="O48" s="31">
        <f>VLOOKUP(A48,'Nagradna igra-posiljke 2018'!$A$3:$W$200,14,FALSE)</f>
        <v>21</v>
      </c>
      <c r="P48" s="31">
        <f>VLOOKUP(A48,'Nagradna igra-posiljke 2018'!$A$3:$W$200,15,FALSE)</f>
        <v>34</v>
      </c>
      <c r="Q48" s="31">
        <f>VLOOKUP(A48,'Nagradna igra-posiljke 2018'!$A$3:$W$200,16,FALSE)</f>
        <v>30</v>
      </c>
      <c r="R48" s="31">
        <f>VLOOKUP(A48,'Nagradna igra-posiljke 2018'!$A$3:$W$200,17,FALSE)</f>
        <v>25</v>
      </c>
      <c r="S48" s="31">
        <f>VLOOKUP(A48,'Nagradna igra-posiljke 2018'!$A$3:$W$200,18,FALSE)</f>
        <v>52</v>
      </c>
      <c r="T48" s="31">
        <f>VLOOKUP(A48,'Nagradna igra-posiljke 2018'!$A$3:$W$200,19,FALSE)</f>
        <v>35</v>
      </c>
      <c r="U48" s="31">
        <f>VLOOKUP(A48,'Nagradna igra-posiljke 2018'!$A$3:$W$200,20,FALSE)</f>
        <v>148</v>
      </c>
      <c r="V48" s="31">
        <f>VLOOKUP(A48,'Nagradna igra-posiljke 2018'!$A$3:$W$200,21,FALSE)</f>
        <v>164</v>
      </c>
      <c r="W48" s="31">
        <f>VLOOKUP(A48,'Nagradna igra-posiljke 2018'!$A$3:$W$200,22,FALSE)</f>
        <v>237</v>
      </c>
      <c r="X48" s="31">
        <f>VLOOKUP(A48,'Nagradna igra-posiljke 2018'!$A$3:$W$200,23,FALSE)</f>
        <v>269</v>
      </c>
      <c r="Y48" s="31">
        <f>VLOOKUP(A48,'Nagradna igra-posiljke 2018'!$A$3:$CF$200,24,FALSE)</f>
        <v>382</v>
      </c>
      <c r="Z48" s="31">
        <f>VLOOKUP(A48,'Nagradna igra-posiljke 2018'!$A$3:$CF$200,25,FALSE)</f>
        <v>327</v>
      </c>
      <c r="AA48" s="31">
        <f>VLOOKUP(A48,'Nagradna igra-posiljke 2018'!$A$3:$CF$200,26,FALSE)</f>
        <v>500</v>
      </c>
      <c r="AB48" s="31">
        <f>VLOOKUP(A48,'Nagradna igra-posiljke 2018'!$A$3:$CF$200,27,FALSE)</f>
        <v>702</v>
      </c>
      <c r="AC48" s="31">
        <f>VLOOKUP(A48,'Nagradna igra-posiljke 2018'!$A$3:$CF$200,28,FALSE)</f>
        <v>599</v>
      </c>
      <c r="AD48" s="31">
        <f>VLOOKUP(A48,'Nagradna igra-posiljke 2018'!$A$3:$CF$200,29,FALSE)</f>
        <v>379</v>
      </c>
      <c r="AE48" s="31">
        <f>VLOOKUP(A48,'Nagradna igra-posiljke 2018'!$A$3:$CF$200,30,FALSE)</f>
        <v>903</v>
      </c>
      <c r="AF48" s="31">
        <f>VLOOKUP(A48,'Nagradna igra-posiljke 2018'!$A$3:$CF$200,31,FALSE)</f>
        <v>1091</v>
      </c>
      <c r="AG48" s="31">
        <f>VLOOKUP($A48,'Nagradna igra-posiljke 2018'!$A$3:$CF$200,32,FALSE)</f>
        <v>1190</v>
      </c>
      <c r="AH48" s="14">
        <f>VLOOKUP($A48,'Nagradna igra-posiljke 2018'!$A$3:$CF$200,33,FALSE)</f>
        <v>1257</v>
      </c>
      <c r="AI48" s="14">
        <f>VLOOKUP($A48,'Nagradna igra-posiljke 2018'!$A$3:$CF$200,34,FALSE)</f>
        <v>554</v>
      </c>
      <c r="AJ48" s="14">
        <f>VLOOKUP($A48,'Nagradna igra-posiljke 2018'!$A$3:$CF$200,35,FALSE)</f>
        <v>167</v>
      </c>
      <c r="AK48" s="14">
        <f>VLOOKUP($A48,'Nagradna igra-posiljke 2018'!$A$3:$CF$200,36,FALSE)</f>
        <v>545</v>
      </c>
      <c r="AL48" s="14">
        <f>VLOOKUP($A48,'Nagradna igra-posiljke 2018'!$A$3:$CF$200,37,FALSE)</f>
        <v>726</v>
      </c>
      <c r="AM48" s="45">
        <f>VLOOKUP($A48,'Nagradna igra-posiljke 2018'!$A$3:$CF$200,38,FALSE)</f>
        <v>889</v>
      </c>
      <c r="AN48" s="45">
        <f>VLOOKUP($A48,'Nagradna igra-posiljke 2018'!$A$3:$CF$200,39,FALSE)</f>
        <v>884</v>
      </c>
      <c r="AO48" s="14">
        <f>VLOOKUP($A48,'Nagradna igra-posiljke 2018'!$A$3:$CF$200,40,FALSE)</f>
        <v>893</v>
      </c>
      <c r="AP48" s="14">
        <f>VLOOKUP($A48,'Nagradna igra-posiljke 2018'!$A$3:$CF$200,41,FALSE)</f>
        <v>258</v>
      </c>
      <c r="AQ48" s="14">
        <f>VLOOKUP($A48,'Nagradna igra-posiljke 2018'!$A$3:$CF$200,42,FALSE)</f>
        <v>644</v>
      </c>
      <c r="AR48" s="14">
        <f>VLOOKUP($A48,'Nagradna igra-posiljke 2018'!$A$3:$CF$200,43,FALSE)</f>
        <v>1092</v>
      </c>
      <c r="AS48" s="14">
        <f>VLOOKUP($A48,'Nagradna igra-posiljke 2018'!$A$3:$CF$200,44,FALSE)</f>
        <v>1199</v>
      </c>
      <c r="AT48" s="14">
        <f>VLOOKUP($A48,'Nagradna igra-posiljke 2018'!$A$3:$CF$200,45,FALSE)</f>
        <v>1664</v>
      </c>
      <c r="AU48" s="14">
        <f>VLOOKUP($A48,'Nagradna igra-posiljke 2018'!$A$3:$CF$200,46,FALSE)</f>
        <v>1007</v>
      </c>
      <c r="AV48" s="14">
        <f>VLOOKUP($A48,'Nagradna igra-posiljke 2018'!$A$3:$CF$200,47,FALSE)</f>
        <v>220</v>
      </c>
      <c r="AW48" s="14">
        <f>VLOOKUP($A48,'Nagradna igra-posiljke 2018'!$A$3:$CF$200,48,FALSE)</f>
        <v>730</v>
      </c>
      <c r="AX48" s="14">
        <f>VLOOKUP($A48,'Nagradna igra-posiljke 2018'!$A$3:$CF$200,49,FALSE)</f>
        <v>1127</v>
      </c>
      <c r="AY48" s="14">
        <f>VLOOKUP($A48,'Nagradna igra-posiljke 2018'!$A$3:$CF$200,50,FALSE)</f>
        <v>1136</v>
      </c>
      <c r="AZ48" s="14">
        <f>VLOOKUP($A48,'Nagradna igra-posiljke 2018'!$A$3:$CF$200,51,FALSE)</f>
        <v>1224</v>
      </c>
      <c r="BA48" s="14">
        <f>VLOOKUP($A48,'Nagradna igra-posiljke 2018'!$A$3:$CF$200,52,FALSE)</f>
        <v>1204</v>
      </c>
      <c r="BB48" s="14">
        <f>VLOOKUP($A48,'Nagradna igra-posiljke 2018'!$A$3:$CF$200,53,FALSE)</f>
        <v>297</v>
      </c>
      <c r="BC48" s="14">
        <f>VLOOKUP($A48,'Nagradna igra-posiljke 2018'!$A$3:$CF$200,54,FALSE)</f>
        <v>409</v>
      </c>
      <c r="BD48" s="14">
        <f>VLOOKUP($A48,'Nagradna igra-posiljke 2018'!$A$3:$CF$200,55,FALSE)</f>
        <v>0</v>
      </c>
      <c r="BE48" s="14">
        <f>VLOOKUP($A48,'Nagradna igra-posiljke 2018'!$A$3:$CF$200,56,FALSE)</f>
        <v>0</v>
      </c>
      <c r="BF48" s="14">
        <f>VLOOKUP($A48,'Nagradna igra-posiljke 2018'!$A$3:$CF$200,57,FALSE)</f>
        <v>0</v>
      </c>
      <c r="BG48" s="14">
        <f>VLOOKUP($A48,'Nagradna igra-posiljke 2018'!$A$3:$CF$200,58,FALSE)</f>
        <v>0</v>
      </c>
      <c r="BH48" s="14">
        <f>VLOOKUP($A48,'Nagradna igra-posiljke 2018'!$A$3:$CF$200,59,FALSE)</f>
        <v>0</v>
      </c>
      <c r="BI48" s="14">
        <f>VLOOKUP($A48,'Nagradna igra-posiljke 2018'!$A$3:$CF$200,60,FALSE)</f>
        <v>0</v>
      </c>
      <c r="BJ48" s="14">
        <f>VLOOKUP($A48,'Nagradna igra-posiljke 2018'!$A$3:$CF$200,61,FALSE)</f>
        <v>0</v>
      </c>
      <c r="BK48" s="14">
        <f>VLOOKUP($A48,'Nagradna igra-posiljke 2018'!$A$3:$CF$200,62,FALSE)</f>
        <v>0</v>
      </c>
      <c r="BL48" s="14">
        <f>VLOOKUP($A48,'Nagradna igra-posiljke 2018'!$A$3:$CF$200,63,FALSE)</f>
        <v>0</v>
      </c>
      <c r="BM48" s="14">
        <f>VLOOKUP($A48,'Nagradna igra-posiljke 2018'!$A$3:$CF$200,64,FALSE)</f>
        <v>0</v>
      </c>
      <c r="BN48" s="14">
        <f>VLOOKUP($A48,'Nagradna igra-posiljke 2018'!$A$3:$CF$200,65,FALSE)</f>
        <v>0</v>
      </c>
      <c r="BO48" s="14">
        <f>VLOOKUP($A48,'Nagradna igra-posiljke 2018'!$A$3:$CF$200,66,FALSE)</f>
        <v>0</v>
      </c>
      <c r="BP48" s="14">
        <f>VLOOKUP($A48,'Nagradna igra-posiljke 2018'!$A$3:$CF$200,67,FALSE)</f>
        <v>0</v>
      </c>
      <c r="BQ48" s="14">
        <f>VLOOKUP($A48,'Nagradna igra-posiljke 2018'!$A$3:$CF$200,68,FALSE)</f>
        <v>0</v>
      </c>
      <c r="BR48" s="14">
        <f>VLOOKUP($A48,'Nagradna igra-posiljke 2018'!$A$3:$CF$200,69,FALSE)</f>
        <v>0</v>
      </c>
      <c r="BS48" s="14">
        <f>VLOOKUP($A48,'Nagradna igra-posiljke 2018'!$A$3:$CF$200,70,FALSE)</f>
        <v>0</v>
      </c>
      <c r="BT48" s="14">
        <f>VLOOKUP($A48,'Nagradna igra-posiljke 2018'!$A$3:$CF$200,71,FALSE)</f>
        <v>0</v>
      </c>
      <c r="BU48" s="14">
        <f>VLOOKUP($A48,'Nagradna igra-posiljke 2018'!$A$3:$CF$200,72,FALSE)</f>
        <v>0</v>
      </c>
      <c r="BV48" s="14">
        <f>VLOOKUP($A48,'Nagradna igra-posiljke 2018'!$A$3:$CF$200,73,FALSE)</f>
        <v>0</v>
      </c>
      <c r="BW48" s="14">
        <f>VLOOKUP($A48,'Nagradna igra-posiljke 2018'!$A$3:$CF$200,74,FALSE)</f>
        <v>0</v>
      </c>
      <c r="BX48" s="14">
        <f>VLOOKUP($A48,'Nagradna igra-posiljke 2018'!$A$3:$CF$200,75,FALSE)</f>
        <v>0</v>
      </c>
      <c r="BY48" s="14">
        <f>VLOOKUP($A48,'Nagradna igra-posiljke 2018'!$A$3:$CF$200,76,FALSE)</f>
        <v>0</v>
      </c>
      <c r="BZ48" s="14">
        <f>VLOOKUP($A48,'Nagradna igra-posiljke 2018'!$A$3:$CF$200,77,FALSE)</f>
        <v>0</v>
      </c>
      <c r="CA48" s="14">
        <f>VLOOKUP($A48,'Nagradna igra-posiljke 2018'!$A$3:$CF$200,78,FALSE)</f>
        <v>0</v>
      </c>
      <c r="CB48" s="14">
        <f>VLOOKUP($A48,'Nagradna igra-posiljke 2018'!$A$3:$CF$200,79,FALSE)</f>
        <v>0</v>
      </c>
      <c r="CC48" s="14">
        <f>VLOOKUP($A48,'Nagradna igra-posiljke 2018'!$A$3:$CF$200,80,FALSE)</f>
        <v>0</v>
      </c>
      <c r="CD48" s="14">
        <f>VLOOKUP($A48,'Nagradna igra-posiljke 2018'!$A$3:$CF$200,81,FALSE)</f>
        <v>0</v>
      </c>
      <c r="CE48" s="14">
        <f>VLOOKUP($A48,'Nagradna igra-posiljke 2018'!$A$3:$CF$200,82,FALSE)</f>
        <v>0</v>
      </c>
      <c r="CF48" s="14">
        <f>VLOOKUP($A48,'Nagradna igra-posiljke 2018'!$A$3:$CF$200,83,FALSE)</f>
        <v>0</v>
      </c>
      <c r="CG48" s="14">
        <f>VLOOKUP($A48,'Nagradna igra-posiljke 2018'!$A$3:$CF$200,84,FALSE)</f>
        <v>0</v>
      </c>
    </row>
    <row r="49" spans="1:85" s="155" customFormat="1" ht="14.1" customHeight="1">
      <c r="A49" s="15">
        <v>70165</v>
      </c>
      <c r="B49" s="98" t="s">
        <v>159</v>
      </c>
      <c r="C49" s="14" t="s">
        <v>207</v>
      </c>
      <c r="D49" s="42">
        <v>57444</v>
      </c>
      <c r="E49" s="42">
        <v>65390</v>
      </c>
      <c r="F49" s="46">
        <f>E49/E$1</f>
        <v>1.4185304900535827</v>
      </c>
      <c r="G49" s="47">
        <f>D49*F49</f>
        <v>81486.065470638001</v>
      </c>
      <c r="H49" s="46">
        <f>+J49/D49</f>
        <v>7.9992688531439313</v>
      </c>
      <c r="I49" s="49">
        <f>+H49/F49</f>
        <v>5.6391236629970303</v>
      </c>
      <c r="J49" s="44">
        <f>10*K49</f>
        <v>459510</v>
      </c>
      <c r="K49" s="44">
        <f>+SUM(L49:CG49)</f>
        <v>45951</v>
      </c>
      <c r="L49" s="31">
        <f>VLOOKUP(A49,'Nagradna igra-posiljke 2018'!$A$3:$W$200,11,FALSE)</f>
        <v>4</v>
      </c>
      <c r="M49" s="31">
        <f>VLOOKUP(A49,'Nagradna igra-posiljke 2018'!$A$3:$W$200,12,FALSE)</f>
        <v>4</v>
      </c>
      <c r="N49" s="31">
        <f>VLOOKUP(A49,'Nagradna igra-posiljke 2018'!$A$3:$W$200,13,FALSE)</f>
        <v>20</v>
      </c>
      <c r="O49" s="31">
        <f>VLOOKUP(A49,'Nagradna igra-posiljke 2018'!$A$3:$W$200,14,FALSE)</f>
        <v>71</v>
      </c>
      <c r="P49" s="31">
        <f>VLOOKUP(A49,'Nagradna igra-posiljke 2018'!$A$3:$W$200,15,FALSE)</f>
        <v>29</v>
      </c>
      <c r="Q49" s="31">
        <f>VLOOKUP(A49,'Nagradna igra-posiljke 2018'!$A$3:$W$200,16,FALSE)</f>
        <v>70</v>
      </c>
      <c r="R49" s="31">
        <f>VLOOKUP(A49,'Nagradna igra-posiljke 2018'!$A$3:$W$200,17,FALSE)</f>
        <v>70</v>
      </c>
      <c r="S49" s="31">
        <f>VLOOKUP(A49,'Nagradna igra-posiljke 2018'!$A$3:$W$200,18,FALSE)</f>
        <v>71</v>
      </c>
      <c r="T49" s="31">
        <f>VLOOKUP(A49,'Nagradna igra-posiljke 2018'!$A$3:$W$200,19,FALSE)</f>
        <v>169</v>
      </c>
      <c r="U49" s="31">
        <f>VLOOKUP(A49,'Nagradna igra-posiljke 2018'!$A$3:$W$200,20,FALSE)</f>
        <v>264</v>
      </c>
      <c r="V49" s="31">
        <f>VLOOKUP(A49,'Nagradna igra-posiljke 2018'!$A$3:$W$200,21,FALSE)</f>
        <v>257</v>
      </c>
      <c r="W49" s="31">
        <f>VLOOKUP(A49,'Nagradna igra-posiljke 2018'!$A$3:$W$200,22,FALSE)</f>
        <v>345</v>
      </c>
      <c r="X49" s="31">
        <f>VLOOKUP(A49,'Nagradna igra-posiljke 2018'!$A$3:$W$200,23,FALSE)</f>
        <v>174</v>
      </c>
      <c r="Y49" s="31">
        <f>VLOOKUP(A49,'Nagradna igra-posiljke 2018'!$A$3:$CF$200,24,FALSE)</f>
        <v>1972</v>
      </c>
      <c r="Z49" s="31">
        <f>VLOOKUP(A49,'Nagradna igra-posiljke 2018'!$A$3:$CF$200,25,FALSE)</f>
        <v>778</v>
      </c>
      <c r="AA49" s="31">
        <f>VLOOKUP(A49,'Nagradna igra-posiljke 2018'!$A$3:$CF$200,26,FALSE)</f>
        <v>882</v>
      </c>
      <c r="AB49" s="31">
        <f>VLOOKUP(A49,'Nagradna igra-posiljke 2018'!$A$3:$CF$200,27,FALSE)</f>
        <v>903</v>
      </c>
      <c r="AC49" s="31">
        <f>VLOOKUP(A49,'Nagradna igra-posiljke 2018'!$A$3:$CF$200,28,FALSE)</f>
        <v>1135</v>
      </c>
      <c r="AD49" s="31">
        <f>VLOOKUP(A49,'Nagradna igra-posiljke 2018'!$A$3:$CF$200,29,FALSE)</f>
        <v>400</v>
      </c>
      <c r="AE49" s="31">
        <f>VLOOKUP(A49,'Nagradna igra-posiljke 2018'!$A$3:$CF$200,30,FALSE)</f>
        <v>1991</v>
      </c>
      <c r="AF49" s="31">
        <f>VLOOKUP(A49,'Nagradna igra-posiljke 2018'!$A$3:$CF$200,31,FALSE)</f>
        <v>1765</v>
      </c>
      <c r="AG49" s="31">
        <f>VLOOKUP($A49,'Nagradna igra-posiljke 2018'!$A$3:$CF$200,32,FALSE)</f>
        <v>2071</v>
      </c>
      <c r="AH49" s="14">
        <f>VLOOKUP($A49,'Nagradna igra-posiljke 2018'!$A$3:$CF$200,33,FALSE)</f>
        <v>1804</v>
      </c>
      <c r="AI49" s="14">
        <f>VLOOKUP($A49,'Nagradna igra-posiljke 2018'!$A$3:$CF$200,34,FALSE)</f>
        <v>1289</v>
      </c>
      <c r="AJ49" s="14">
        <f>VLOOKUP($A49,'Nagradna igra-posiljke 2018'!$A$3:$CF$200,35,FALSE)</f>
        <v>143</v>
      </c>
      <c r="AK49" s="14">
        <f>VLOOKUP($A49,'Nagradna igra-posiljke 2018'!$A$3:$CF$200,36,FALSE)</f>
        <v>1037</v>
      </c>
      <c r="AL49" s="14">
        <f>VLOOKUP($A49,'Nagradna igra-posiljke 2018'!$A$3:$CF$200,37,FALSE)</f>
        <v>1370</v>
      </c>
      <c r="AM49" s="45">
        <f>VLOOKUP($A49,'Nagradna igra-posiljke 2018'!$A$3:$CF$200,38,FALSE)</f>
        <v>1683</v>
      </c>
      <c r="AN49" s="45">
        <f>VLOOKUP($A49,'Nagradna igra-posiljke 2018'!$A$3:$CF$200,39,FALSE)</f>
        <v>1806</v>
      </c>
      <c r="AO49" s="14">
        <f>VLOOKUP($A49,'Nagradna igra-posiljke 2018'!$A$3:$CF$200,40,FALSE)</f>
        <v>1716</v>
      </c>
      <c r="AP49" s="14">
        <f>VLOOKUP($A49,'Nagradna igra-posiljke 2018'!$A$3:$CF$200,41,FALSE)</f>
        <v>377</v>
      </c>
      <c r="AQ49" s="14">
        <f>VLOOKUP($A49,'Nagradna igra-posiljke 2018'!$A$3:$CF$200,42,FALSE)</f>
        <v>1475</v>
      </c>
      <c r="AR49" s="14">
        <f>VLOOKUP($A49,'Nagradna igra-posiljke 2018'!$A$3:$CF$200,43,FALSE)</f>
        <v>1685</v>
      </c>
      <c r="AS49" s="14">
        <f>VLOOKUP($A49,'Nagradna igra-posiljke 2018'!$A$3:$CF$200,44,FALSE)</f>
        <v>1918</v>
      </c>
      <c r="AT49" s="14">
        <f>VLOOKUP($A49,'Nagradna igra-posiljke 2018'!$A$3:$CF$200,45,FALSE)</f>
        <v>2624</v>
      </c>
      <c r="AU49" s="14">
        <f>VLOOKUP($A49,'Nagradna igra-posiljke 2018'!$A$3:$CF$200,46,FALSE)</f>
        <v>1949</v>
      </c>
      <c r="AV49" s="14">
        <f>VLOOKUP($A49,'Nagradna igra-posiljke 2018'!$A$3:$CF$200,47,FALSE)</f>
        <v>471</v>
      </c>
      <c r="AW49" s="14">
        <f>VLOOKUP($A49,'Nagradna igra-posiljke 2018'!$A$3:$CF$200,48,FALSE)</f>
        <v>1536</v>
      </c>
      <c r="AX49" s="14">
        <f>VLOOKUP($A49,'Nagradna igra-posiljke 2018'!$A$3:$CF$200,49,FALSE)</f>
        <v>1899</v>
      </c>
      <c r="AY49" s="14">
        <f>VLOOKUP($A49,'Nagradna igra-posiljke 2018'!$A$3:$CF$200,50,FALSE)</f>
        <v>2099</v>
      </c>
      <c r="AZ49" s="14">
        <f>VLOOKUP($A49,'Nagradna igra-posiljke 2018'!$A$3:$CF$200,51,FALSE)</f>
        <v>2597</v>
      </c>
      <c r="BA49" s="14">
        <f>VLOOKUP($A49,'Nagradna igra-posiljke 2018'!$A$3:$CF$200,52,FALSE)</f>
        <v>1872</v>
      </c>
      <c r="BB49" s="14">
        <f>VLOOKUP($A49,'Nagradna igra-posiljke 2018'!$A$3:$CF$200,53,FALSE)</f>
        <v>292</v>
      </c>
      <c r="BC49" s="14">
        <f>VLOOKUP($A49,'Nagradna igra-posiljke 2018'!$A$3:$CF$200,54,FALSE)</f>
        <v>864</v>
      </c>
      <c r="BD49" s="14">
        <f>VLOOKUP($A49,'Nagradna igra-posiljke 2018'!$A$3:$CF$200,55,FALSE)</f>
        <v>0</v>
      </c>
      <c r="BE49" s="14">
        <f>VLOOKUP($A49,'Nagradna igra-posiljke 2018'!$A$3:$CF$200,56,FALSE)</f>
        <v>0</v>
      </c>
      <c r="BF49" s="14">
        <f>VLOOKUP($A49,'Nagradna igra-posiljke 2018'!$A$3:$CF$200,57,FALSE)</f>
        <v>0</v>
      </c>
      <c r="BG49" s="14">
        <f>VLOOKUP($A49,'Nagradna igra-posiljke 2018'!$A$3:$CF$200,58,FALSE)</f>
        <v>0</v>
      </c>
      <c r="BH49" s="14">
        <f>VLOOKUP($A49,'Nagradna igra-posiljke 2018'!$A$3:$CF$200,59,FALSE)</f>
        <v>0</v>
      </c>
      <c r="BI49" s="14">
        <f>VLOOKUP($A49,'Nagradna igra-posiljke 2018'!$A$3:$CF$200,60,FALSE)</f>
        <v>0</v>
      </c>
      <c r="BJ49" s="14">
        <f>VLOOKUP($A49,'Nagradna igra-posiljke 2018'!$A$3:$CF$200,61,FALSE)</f>
        <v>0</v>
      </c>
      <c r="BK49" s="14">
        <f>VLOOKUP($A49,'Nagradna igra-posiljke 2018'!$A$3:$CF$200,62,FALSE)</f>
        <v>0</v>
      </c>
      <c r="BL49" s="14">
        <f>VLOOKUP($A49,'Nagradna igra-posiljke 2018'!$A$3:$CF$200,63,FALSE)</f>
        <v>0</v>
      </c>
      <c r="BM49" s="14">
        <f>VLOOKUP($A49,'Nagradna igra-posiljke 2018'!$A$3:$CF$200,64,FALSE)</f>
        <v>0</v>
      </c>
      <c r="BN49" s="14">
        <f>VLOOKUP($A49,'Nagradna igra-posiljke 2018'!$A$3:$CF$200,65,FALSE)</f>
        <v>0</v>
      </c>
      <c r="BO49" s="14">
        <f>VLOOKUP($A49,'Nagradna igra-posiljke 2018'!$A$3:$CF$200,66,FALSE)</f>
        <v>0</v>
      </c>
      <c r="BP49" s="14">
        <f>VLOOKUP($A49,'Nagradna igra-posiljke 2018'!$A$3:$CF$200,67,FALSE)</f>
        <v>0</v>
      </c>
      <c r="BQ49" s="14">
        <f>VLOOKUP($A49,'Nagradna igra-posiljke 2018'!$A$3:$CF$200,68,FALSE)</f>
        <v>0</v>
      </c>
      <c r="BR49" s="14">
        <f>VLOOKUP($A49,'Nagradna igra-posiljke 2018'!$A$3:$CF$200,69,FALSE)</f>
        <v>0</v>
      </c>
      <c r="BS49" s="14">
        <f>VLOOKUP($A49,'Nagradna igra-posiljke 2018'!$A$3:$CF$200,70,FALSE)</f>
        <v>0</v>
      </c>
      <c r="BT49" s="14">
        <f>VLOOKUP($A49,'Nagradna igra-posiljke 2018'!$A$3:$CF$200,71,FALSE)</f>
        <v>0</v>
      </c>
      <c r="BU49" s="14">
        <f>VLOOKUP($A49,'Nagradna igra-posiljke 2018'!$A$3:$CF$200,72,FALSE)</f>
        <v>0</v>
      </c>
      <c r="BV49" s="14">
        <f>VLOOKUP($A49,'Nagradna igra-posiljke 2018'!$A$3:$CF$200,73,FALSE)</f>
        <v>0</v>
      </c>
      <c r="BW49" s="14">
        <f>VLOOKUP($A49,'Nagradna igra-posiljke 2018'!$A$3:$CF$200,74,FALSE)</f>
        <v>0</v>
      </c>
      <c r="BX49" s="14">
        <f>VLOOKUP($A49,'Nagradna igra-posiljke 2018'!$A$3:$CF$200,75,FALSE)</f>
        <v>0</v>
      </c>
      <c r="BY49" s="14">
        <f>VLOOKUP($A49,'Nagradna igra-posiljke 2018'!$A$3:$CF$200,76,FALSE)</f>
        <v>0</v>
      </c>
      <c r="BZ49" s="14">
        <f>VLOOKUP($A49,'Nagradna igra-posiljke 2018'!$A$3:$CF$200,77,FALSE)</f>
        <v>0</v>
      </c>
      <c r="CA49" s="14">
        <f>VLOOKUP($A49,'Nagradna igra-posiljke 2018'!$A$3:$CF$200,78,FALSE)</f>
        <v>0</v>
      </c>
      <c r="CB49" s="14">
        <f>VLOOKUP($A49,'Nagradna igra-posiljke 2018'!$A$3:$CF$200,79,FALSE)</f>
        <v>0</v>
      </c>
      <c r="CC49" s="14">
        <f>VLOOKUP($A49,'Nagradna igra-posiljke 2018'!$A$3:$CF$200,80,FALSE)</f>
        <v>0</v>
      </c>
      <c r="CD49" s="14">
        <f>VLOOKUP($A49,'Nagradna igra-posiljke 2018'!$A$3:$CF$200,81,FALSE)</f>
        <v>0</v>
      </c>
      <c r="CE49" s="14">
        <f>VLOOKUP($A49,'Nagradna igra-posiljke 2018'!$A$3:$CF$200,82,FALSE)</f>
        <v>0</v>
      </c>
      <c r="CF49" s="14">
        <f>VLOOKUP($A49,'Nagradna igra-posiljke 2018'!$A$3:$CF$200,83,FALSE)</f>
        <v>0</v>
      </c>
      <c r="CG49" s="14">
        <f>VLOOKUP($A49,'Nagradna igra-posiljke 2018'!$A$3:$CF$200,84,FALSE)</f>
        <v>0</v>
      </c>
    </row>
    <row r="50" spans="1:85" s="155" customFormat="1" ht="14.1" customHeight="1">
      <c r="A50" s="15">
        <v>71307</v>
      </c>
      <c r="B50" s="98" t="s">
        <v>152</v>
      </c>
      <c r="C50" s="14" t="s">
        <v>207</v>
      </c>
      <c r="D50" s="42">
        <v>53348</v>
      </c>
      <c r="E50" s="42">
        <v>32520</v>
      </c>
      <c r="F50" s="46">
        <f>E50/E$1</f>
        <v>0.70546890253161809</v>
      </c>
      <c r="G50" s="47">
        <f>D50*F50</f>
        <v>37635.355012256761</v>
      </c>
      <c r="H50" s="46">
        <f>+J50/D50</f>
        <v>3.7870210692059683</v>
      </c>
      <c r="I50" s="49">
        <f>+H50/F50</f>
        <v>5.3680907203932202</v>
      </c>
      <c r="J50" s="44">
        <f>10*K50</f>
        <v>202030</v>
      </c>
      <c r="K50" s="44">
        <f>+SUM(L50:CG50)</f>
        <v>20203</v>
      </c>
      <c r="L50" s="31">
        <f>VLOOKUP(A50,'Nagradna igra-posiljke 2018'!$A$3:$W$200,11,FALSE)</f>
        <v>0</v>
      </c>
      <c r="M50" s="31">
        <f>VLOOKUP(A50,'Nagradna igra-posiljke 2018'!$A$3:$W$200,12,FALSE)</f>
        <v>4</v>
      </c>
      <c r="N50" s="31">
        <f>VLOOKUP(A50,'Nagradna igra-posiljke 2018'!$A$3:$W$200,13,FALSE)</f>
        <v>0</v>
      </c>
      <c r="O50" s="31">
        <f>VLOOKUP(A50,'Nagradna igra-posiljke 2018'!$A$3:$W$200,14,FALSE)</f>
        <v>12</v>
      </c>
      <c r="P50" s="31">
        <f>VLOOKUP(A50,'Nagradna igra-posiljke 2018'!$A$3:$W$200,15,FALSE)</f>
        <v>8</v>
      </c>
      <c r="Q50" s="31">
        <f>VLOOKUP(A50,'Nagradna igra-posiljke 2018'!$A$3:$W$200,16,FALSE)</f>
        <v>22</v>
      </c>
      <c r="R50" s="31">
        <f>VLOOKUP(A50,'Nagradna igra-posiljke 2018'!$A$3:$W$200,17,FALSE)</f>
        <v>13</v>
      </c>
      <c r="S50" s="31">
        <f>VLOOKUP(A50,'Nagradna igra-posiljke 2018'!$A$3:$W$200,18,FALSE)</f>
        <v>17</v>
      </c>
      <c r="T50" s="31">
        <f>VLOOKUP(A50,'Nagradna igra-posiljke 2018'!$A$3:$W$200,19,FALSE)</f>
        <v>14</v>
      </c>
      <c r="U50" s="31">
        <f>VLOOKUP(A50,'Nagradna igra-posiljke 2018'!$A$3:$W$200,20,FALSE)</f>
        <v>91</v>
      </c>
      <c r="V50" s="31">
        <f>VLOOKUP(A50,'Nagradna igra-posiljke 2018'!$A$3:$W$200,21,FALSE)</f>
        <v>85</v>
      </c>
      <c r="W50" s="31">
        <f>VLOOKUP(A50,'Nagradna igra-posiljke 2018'!$A$3:$W$200,22,FALSE)</f>
        <v>101</v>
      </c>
      <c r="X50" s="31">
        <f>VLOOKUP(A50,'Nagradna igra-posiljke 2018'!$A$3:$W$200,23,FALSE)</f>
        <v>41</v>
      </c>
      <c r="Y50" s="31">
        <f>VLOOKUP(A50,'Nagradna igra-posiljke 2018'!$A$3:$CF$200,24,FALSE)</f>
        <v>298</v>
      </c>
      <c r="Z50" s="31">
        <f>VLOOKUP(A50,'Nagradna igra-posiljke 2018'!$A$3:$CF$200,25,FALSE)</f>
        <v>262</v>
      </c>
      <c r="AA50" s="31">
        <f>VLOOKUP(A50,'Nagradna igra-posiljke 2018'!$A$3:$CF$200,26,FALSE)</f>
        <v>250</v>
      </c>
      <c r="AB50" s="31">
        <f>VLOOKUP(A50,'Nagradna igra-posiljke 2018'!$A$3:$CF$200,27,FALSE)</f>
        <v>358</v>
      </c>
      <c r="AC50" s="31">
        <f>VLOOKUP(A50,'Nagradna igra-posiljke 2018'!$A$3:$CF$200,28,FALSE)</f>
        <v>406</v>
      </c>
      <c r="AD50" s="31">
        <f>VLOOKUP(A50,'Nagradna igra-posiljke 2018'!$A$3:$CF$200,29,FALSE)</f>
        <v>162</v>
      </c>
      <c r="AE50" s="31">
        <f>VLOOKUP(A50,'Nagradna igra-posiljke 2018'!$A$3:$CF$200,30,FALSE)</f>
        <v>603</v>
      </c>
      <c r="AF50" s="31">
        <f>VLOOKUP(A50,'Nagradna igra-posiljke 2018'!$A$3:$CF$200,31,FALSE)</f>
        <v>907</v>
      </c>
      <c r="AG50" s="31">
        <f>VLOOKUP($A50,'Nagradna igra-posiljke 2018'!$A$3:$CF$200,32,FALSE)</f>
        <v>1065</v>
      </c>
      <c r="AH50" s="14">
        <f>VLOOKUP($A50,'Nagradna igra-posiljke 2018'!$A$3:$CF$200,33,FALSE)</f>
        <v>617</v>
      </c>
      <c r="AI50" s="14">
        <f>VLOOKUP($A50,'Nagradna igra-posiljke 2018'!$A$3:$CF$200,34,FALSE)</f>
        <v>420</v>
      </c>
      <c r="AJ50" s="14">
        <f>VLOOKUP($A50,'Nagradna igra-posiljke 2018'!$A$3:$CF$200,35,FALSE)</f>
        <v>138</v>
      </c>
      <c r="AK50" s="14">
        <f>VLOOKUP($A50,'Nagradna igra-posiljke 2018'!$A$3:$CF$200,36,FALSE)</f>
        <v>617</v>
      </c>
      <c r="AL50" s="14">
        <f>VLOOKUP($A50,'Nagradna igra-posiljke 2018'!$A$3:$CF$200,37,FALSE)</f>
        <v>609</v>
      </c>
      <c r="AM50" s="45">
        <f>VLOOKUP($A50,'Nagradna igra-posiljke 2018'!$A$3:$CF$200,38,FALSE)</f>
        <v>837</v>
      </c>
      <c r="AN50" s="45">
        <f>VLOOKUP($A50,'Nagradna igra-posiljke 2018'!$A$3:$CF$200,39,FALSE)</f>
        <v>944</v>
      </c>
      <c r="AO50" s="14">
        <f>VLOOKUP($A50,'Nagradna igra-posiljke 2018'!$A$3:$CF$200,40,FALSE)</f>
        <v>879</v>
      </c>
      <c r="AP50" s="14">
        <f>VLOOKUP($A50,'Nagradna igra-posiljke 2018'!$A$3:$CF$200,41,FALSE)</f>
        <v>76</v>
      </c>
      <c r="AQ50" s="14">
        <f>VLOOKUP($A50,'Nagradna igra-posiljke 2018'!$A$3:$CF$200,42,FALSE)</f>
        <v>570</v>
      </c>
      <c r="AR50" s="14">
        <f>VLOOKUP($A50,'Nagradna igra-posiljke 2018'!$A$3:$CF$200,43,FALSE)</f>
        <v>650</v>
      </c>
      <c r="AS50" s="14">
        <f>VLOOKUP($A50,'Nagradna igra-posiljke 2018'!$A$3:$CF$200,44,FALSE)</f>
        <v>1032</v>
      </c>
      <c r="AT50" s="14">
        <f>VLOOKUP($A50,'Nagradna igra-posiljke 2018'!$A$3:$CF$200,45,FALSE)</f>
        <v>1176</v>
      </c>
      <c r="AU50" s="14">
        <f>VLOOKUP($A50,'Nagradna igra-posiljke 2018'!$A$3:$CF$200,46,FALSE)</f>
        <v>808</v>
      </c>
      <c r="AV50" s="14">
        <f>VLOOKUP($A50,'Nagradna igra-posiljke 2018'!$A$3:$CF$200,47,FALSE)</f>
        <v>211</v>
      </c>
      <c r="AW50" s="14">
        <f>VLOOKUP($A50,'Nagradna igra-posiljke 2018'!$A$3:$CF$200,48,FALSE)</f>
        <v>566</v>
      </c>
      <c r="AX50" s="14">
        <f>VLOOKUP($A50,'Nagradna igra-posiljke 2018'!$A$3:$CF$200,49,FALSE)</f>
        <v>987</v>
      </c>
      <c r="AY50" s="14">
        <f>VLOOKUP($A50,'Nagradna igra-posiljke 2018'!$A$3:$CF$200,50,FALSE)</f>
        <v>1495</v>
      </c>
      <c r="AZ50" s="14">
        <f>VLOOKUP($A50,'Nagradna igra-posiljke 2018'!$A$3:$CF$200,51,FALSE)</f>
        <v>1324</v>
      </c>
      <c r="BA50" s="14">
        <f>VLOOKUP($A50,'Nagradna igra-posiljke 2018'!$A$3:$CF$200,52,FALSE)</f>
        <v>988</v>
      </c>
      <c r="BB50" s="14">
        <f>VLOOKUP($A50,'Nagradna igra-posiljke 2018'!$A$3:$CF$200,53,FALSE)</f>
        <v>50</v>
      </c>
      <c r="BC50" s="14">
        <f>VLOOKUP($A50,'Nagradna igra-posiljke 2018'!$A$3:$CF$200,54,FALSE)</f>
        <v>490</v>
      </c>
      <c r="BD50" s="14">
        <f>VLOOKUP($A50,'Nagradna igra-posiljke 2018'!$A$3:$CF$200,55,FALSE)</f>
        <v>0</v>
      </c>
      <c r="BE50" s="14">
        <f>VLOOKUP($A50,'Nagradna igra-posiljke 2018'!$A$3:$CF$200,56,FALSE)</f>
        <v>0</v>
      </c>
      <c r="BF50" s="14">
        <f>VLOOKUP($A50,'Nagradna igra-posiljke 2018'!$A$3:$CF$200,57,FALSE)</f>
        <v>0</v>
      </c>
      <c r="BG50" s="14">
        <f>VLOOKUP($A50,'Nagradna igra-posiljke 2018'!$A$3:$CF$200,58,FALSE)</f>
        <v>0</v>
      </c>
      <c r="BH50" s="14">
        <f>VLOOKUP($A50,'Nagradna igra-posiljke 2018'!$A$3:$CF$200,59,FALSE)</f>
        <v>0</v>
      </c>
      <c r="BI50" s="14">
        <f>VLOOKUP($A50,'Nagradna igra-posiljke 2018'!$A$3:$CF$200,60,FALSE)</f>
        <v>0</v>
      </c>
      <c r="BJ50" s="14">
        <f>VLOOKUP($A50,'Nagradna igra-posiljke 2018'!$A$3:$CF$200,61,FALSE)</f>
        <v>0</v>
      </c>
      <c r="BK50" s="14">
        <f>VLOOKUP($A50,'Nagradna igra-posiljke 2018'!$A$3:$CF$200,62,FALSE)</f>
        <v>0</v>
      </c>
      <c r="BL50" s="14">
        <f>VLOOKUP($A50,'Nagradna igra-posiljke 2018'!$A$3:$CF$200,63,FALSE)</f>
        <v>0</v>
      </c>
      <c r="BM50" s="14">
        <f>VLOOKUP($A50,'Nagradna igra-posiljke 2018'!$A$3:$CF$200,64,FALSE)</f>
        <v>0</v>
      </c>
      <c r="BN50" s="14">
        <f>VLOOKUP($A50,'Nagradna igra-posiljke 2018'!$A$3:$CF$200,65,FALSE)</f>
        <v>0</v>
      </c>
      <c r="BO50" s="14">
        <f>VLOOKUP($A50,'Nagradna igra-posiljke 2018'!$A$3:$CF$200,66,FALSE)</f>
        <v>0</v>
      </c>
      <c r="BP50" s="14">
        <f>VLOOKUP($A50,'Nagradna igra-posiljke 2018'!$A$3:$CF$200,67,FALSE)</f>
        <v>0</v>
      </c>
      <c r="BQ50" s="14">
        <f>VLOOKUP($A50,'Nagradna igra-posiljke 2018'!$A$3:$CF$200,68,FALSE)</f>
        <v>0</v>
      </c>
      <c r="BR50" s="14">
        <f>VLOOKUP($A50,'Nagradna igra-posiljke 2018'!$A$3:$CF$200,69,FALSE)</f>
        <v>0</v>
      </c>
      <c r="BS50" s="14">
        <f>VLOOKUP($A50,'Nagradna igra-posiljke 2018'!$A$3:$CF$200,70,FALSE)</f>
        <v>0</v>
      </c>
      <c r="BT50" s="14">
        <f>VLOOKUP($A50,'Nagradna igra-posiljke 2018'!$A$3:$CF$200,71,FALSE)</f>
        <v>0</v>
      </c>
      <c r="BU50" s="14">
        <f>VLOOKUP($A50,'Nagradna igra-posiljke 2018'!$A$3:$CF$200,72,FALSE)</f>
        <v>0</v>
      </c>
      <c r="BV50" s="14">
        <f>VLOOKUP($A50,'Nagradna igra-posiljke 2018'!$A$3:$CF$200,73,FALSE)</f>
        <v>0</v>
      </c>
      <c r="BW50" s="14">
        <f>VLOOKUP($A50,'Nagradna igra-posiljke 2018'!$A$3:$CF$200,74,FALSE)</f>
        <v>0</v>
      </c>
      <c r="BX50" s="14">
        <f>VLOOKUP($A50,'Nagradna igra-posiljke 2018'!$A$3:$CF$200,75,FALSE)</f>
        <v>0</v>
      </c>
      <c r="BY50" s="14">
        <f>VLOOKUP($A50,'Nagradna igra-posiljke 2018'!$A$3:$CF$200,76,FALSE)</f>
        <v>0</v>
      </c>
      <c r="BZ50" s="14">
        <f>VLOOKUP($A50,'Nagradna igra-posiljke 2018'!$A$3:$CF$200,77,FALSE)</f>
        <v>0</v>
      </c>
      <c r="CA50" s="14">
        <f>VLOOKUP($A50,'Nagradna igra-posiljke 2018'!$A$3:$CF$200,78,FALSE)</f>
        <v>0</v>
      </c>
      <c r="CB50" s="14">
        <f>VLOOKUP($A50,'Nagradna igra-posiljke 2018'!$A$3:$CF$200,79,FALSE)</f>
        <v>0</v>
      </c>
      <c r="CC50" s="14">
        <f>VLOOKUP($A50,'Nagradna igra-posiljke 2018'!$A$3:$CF$200,80,FALSE)</f>
        <v>0</v>
      </c>
      <c r="CD50" s="14">
        <f>VLOOKUP($A50,'Nagradna igra-posiljke 2018'!$A$3:$CF$200,81,FALSE)</f>
        <v>0</v>
      </c>
      <c r="CE50" s="14">
        <f>VLOOKUP($A50,'Nagradna igra-posiljke 2018'!$A$3:$CF$200,82,FALSE)</f>
        <v>0</v>
      </c>
      <c r="CF50" s="14">
        <f>VLOOKUP($A50,'Nagradna igra-posiljke 2018'!$A$3:$CF$200,83,FALSE)</f>
        <v>0</v>
      </c>
      <c r="CG50" s="14">
        <f>VLOOKUP($A50,'Nagradna igra-posiljke 2018'!$A$3:$CF$200,84,FALSE)</f>
        <v>0</v>
      </c>
    </row>
    <row r="51" spans="1:85" s="155" customFormat="1" ht="14.1" customHeight="1">
      <c r="A51" s="15">
        <v>71293</v>
      </c>
      <c r="B51" s="98" t="s">
        <v>158</v>
      </c>
      <c r="C51" s="14" t="s">
        <v>207</v>
      </c>
      <c r="D51" s="42">
        <v>45887</v>
      </c>
      <c r="E51" s="42">
        <v>81186</v>
      </c>
      <c r="F51" s="46">
        <f>E51/E$1</f>
        <v>1.761199210360761</v>
      </c>
      <c r="G51" s="47">
        <f>D51*F51</f>
        <v>80816.148165824241</v>
      </c>
      <c r="H51" s="46">
        <f>+J51/D51</f>
        <v>6.7775186872098852</v>
      </c>
      <c r="I51" s="49">
        <f>+H51/F51</f>
        <v>3.8482408164500539</v>
      </c>
      <c r="J51" s="44">
        <f>10*K51</f>
        <v>311000</v>
      </c>
      <c r="K51" s="44">
        <f>+SUM(L51:CG51)</f>
        <v>31100</v>
      </c>
      <c r="L51" s="31">
        <f>VLOOKUP(A51,'Nagradna igra-posiljke 2018'!$A$3:$W$200,11,FALSE)</f>
        <v>12</v>
      </c>
      <c r="M51" s="31">
        <f>VLOOKUP(A51,'Nagradna igra-posiljke 2018'!$A$3:$W$200,12,FALSE)</f>
        <v>10</v>
      </c>
      <c r="N51" s="31">
        <f>VLOOKUP(A51,'Nagradna igra-posiljke 2018'!$A$3:$W$200,13,FALSE)</f>
        <v>6</v>
      </c>
      <c r="O51" s="31">
        <f>VLOOKUP(A51,'Nagradna igra-posiljke 2018'!$A$3:$W$200,14,FALSE)</f>
        <v>11</v>
      </c>
      <c r="P51" s="31">
        <f>VLOOKUP(A51,'Nagradna igra-posiljke 2018'!$A$3:$W$200,15,FALSE)</f>
        <v>42</v>
      </c>
      <c r="Q51" s="31">
        <f>VLOOKUP(A51,'Nagradna igra-posiljke 2018'!$A$3:$W$200,16,FALSE)</f>
        <v>38</v>
      </c>
      <c r="R51" s="31">
        <f>VLOOKUP(A51,'Nagradna igra-posiljke 2018'!$A$3:$W$200,17,FALSE)</f>
        <v>19</v>
      </c>
      <c r="S51" s="31">
        <f>VLOOKUP(A51,'Nagradna igra-posiljke 2018'!$A$3:$W$200,18,FALSE)</f>
        <v>76</v>
      </c>
      <c r="T51" s="31">
        <f>VLOOKUP(A51,'Nagradna igra-posiljke 2018'!$A$3:$W$200,19,FALSE)</f>
        <v>18</v>
      </c>
      <c r="U51" s="31">
        <f>VLOOKUP(A51,'Nagradna igra-posiljke 2018'!$A$3:$W$200,20,FALSE)</f>
        <v>256</v>
      </c>
      <c r="V51" s="31">
        <f>VLOOKUP(A51,'Nagradna igra-posiljke 2018'!$A$3:$W$200,21,FALSE)</f>
        <v>155</v>
      </c>
      <c r="W51" s="31">
        <f>VLOOKUP(A51,'Nagradna igra-posiljke 2018'!$A$3:$W$200,22,FALSE)</f>
        <v>281</v>
      </c>
      <c r="X51" s="31">
        <f>VLOOKUP(A51,'Nagradna igra-posiljke 2018'!$A$3:$W$200,23,FALSE)</f>
        <v>201</v>
      </c>
      <c r="Y51" s="31">
        <f>VLOOKUP(A51,'Nagradna igra-posiljke 2018'!$A$3:$CF$200,24,FALSE)</f>
        <v>708</v>
      </c>
      <c r="Z51" s="31">
        <f>VLOOKUP(A51,'Nagradna igra-posiljke 2018'!$A$3:$CF$200,25,FALSE)</f>
        <v>507</v>
      </c>
      <c r="AA51" s="31">
        <f>VLOOKUP(A51,'Nagradna igra-posiljke 2018'!$A$3:$CF$200,26,FALSE)</f>
        <v>579</v>
      </c>
      <c r="AB51" s="31">
        <f>VLOOKUP(A51,'Nagradna igra-posiljke 2018'!$A$3:$CF$200,27,FALSE)</f>
        <v>594</v>
      </c>
      <c r="AC51" s="31">
        <f>VLOOKUP(A51,'Nagradna igra-posiljke 2018'!$A$3:$CF$200,28,FALSE)</f>
        <v>691</v>
      </c>
      <c r="AD51" s="31">
        <f>VLOOKUP(A51,'Nagradna igra-posiljke 2018'!$A$3:$CF$200,29,FALSE)</f>
        <v>360</v>
      </c>
      <c r="AE51" s="31">
        <f>VLOOKUP(A51,'Nagradna igra-posiljke 2018'!$A$3:$CF$200,30,FALSE)</f>
        <v>1198</v>
      </c>
      <c r="AF51" s="31">
        <f>VLOOKUP(A51,'Nagradna igra-posiljke 2018'!$A$3:$CF$200,31,FALSE)</f>
        <v>1234</v>
      </c>
      <c r="AG51" s="31">
        <f>VLOOKUP($A51,'Nagradna igra-posiljke 2018'!$A$3:$CF$200,32,FALSE)</f>
        <v>1399</v>
      </c>
      <c r="AH51" s="14">
        <f>VLOOKUP($A51,'Nagradna igra-posiljke 2018'!$A$3:$CF$200,33,FALSE)</f>
        <v>1394</v>
      </c>
      <c r="AI51" s="14">
        <f>VLOOKUP($A51,'Nagradna igra-posiljke 2018'!$A$3:$CF$200,34,FALSE)</f>
        <v>828</v>
      </c>
      <c r="AJ51" s="14">
        <f>VLOOKUP($A51,'Nagradna igra-posiljke 2018'!$A$3:$CF$200,35,FALSE)</f>
        <v>116</v>
      </c>
      <c r="AK51" s="14">
        <f>VLOOKUP($A51,'Nagradna igra-posiljke 2018'!$A$3:$CF$200,36,FALSE)</f>
        <v>909</v>
      </c>
      <c r="AL51" s="14">
        <f>VLOOKUP($A51,'Nagradna igra-posiljke 2018'!$A$3:$CF$200,37,FALSE)</f>
        <v>794</v>
      </c>
      <c r="AM51" s="45">
        <f>VLOOKUP($A51,'Nagradna igra-posiljke 2018'!$A$3:$CF$200,38,FALSE)</f>
        <v>1009</v>
      </c>
      <c r="AN51" s="45">
        <f>VLOOKUP($A51,'Nagradna igra-posiljke 2018'!$A$3:$CF$200,39,FALSE)</f>
        <v>1116</v>
      </c>
      <c r="AO51" s="14">
        <f>VLOOKUP($A51,'Nagradna igra-posiljke 2018'!$A$3:$CF$200,40,FALSE)</f>
        <v>1334</v>
      </c>
      <c r="AP51" s="14">
        <f>VLOOKUP($A51,'Nagradna igra-posiljke 2018'!$A$3:$CF$200,41,FALSE)</f>
        <v>140</v>
      </c>
      <c r="AQ51" s="14">
        <f>VLOOKUP($A51,'Nagradna igra-posiljke 2018'!$A$3:$CF$200,42,FALSE)</f>
        <v>1134</v>
      </c>
      <c r="AR51" s="14">
        <f>VLOOKUP($A51,'Nagradna igra-posiljke 2018'!$A$3:$CF$200,43,FALSE)</f>
        <v>1184</v>
      </c>
      <c r="AS51" s="14">
        <f>VLOOKUP($A51,'Nagradna igra-posiljke 2018'!$A$3:$CF$200,44,FALSE)</f>
        <v>1687</v>
      </c>
      <c r="AT51" s="14">
        <f>VLOOKUP($A51,'Nagradna igra-posiljke 2018'!$A$3:$CF$200,45,FALSE)</f>
        <v>1679</v>
      </c>
      <c r="AU51" s="14">
        <f>VLOOKUP($A51,'Nagradna igra-posiljke 2018'!$A$3:$CF$200,46,FALSE)</f>
        <v>1384</v>
      </c>
      <c r="AV51" s="14">
        <f>VLOOKUP($A51,'Nagradna igra-posiljke 2018'!$A$3:$CF$200,47,FALSE)</f>
        <v>165</v>
      </c>
      <c r="AW51" s="14">
        <f>VLOOKUP($A51,'Nagradna igra-posiljke 2018'!$A$3:$CF$200,48,FALSE)</f>
        <v>1233</v>
      </c>
      <c r="AX51" s="14">
        <f>VLOOKUP($A51,'Nagradna igra-posiljke 2018'!$A$3:$CF$200,49,FALSE)</f>
        <v>1253</v>
      </c>
      <c r="AY51" s="14">
        <f>VLOOKUP($A51,'Nagradna igra-posiljke 2018'!$A$3:$CF$200,50,FALSE)</f>
        <v>1380</v>
      </c>
      <c r="AZ51" s="14">
        <f>VLOOKUP($A51,'Nagradna igra-posiljke 2018'!$A$3:$CF$200,51,FALSE)</f>
        <v>1846</v>
      </c>
      <c r="BA51" s="14">
        <f>VLOOKUP($A51,'Nagradna igra-posiljke 2018'!$A$3:$CF$200,52,FALSE)</f>
        <v>1329</v>
      </c>
      <c r="BB51" s="14">
        <f>VLOOKUP($A51,'Nagradna igra-posiljke 2018'!$A$3:$CF$200,53,FALSE)</f>
        <v>197</v>
      </c>
      <c r="BC51" s="14">
        <f>VLOOKUP($A51,'Nagradna igra-posiljke 2018'!$A$3:$CF$200,54,FALSE)</f>
        <v>594</v>
      </c>
      <c r="BD51" s="14">
        <f>VLOOKUP($A51,'Nagradna igra-posiljke 2018'!$A$3:$CF$200,55,FALSE)</f>
        <v>0</v>
      </c>
      <c r="BE51" s="14">
        <f>VLOOKUP($A51,'Nagradna igra-posiljke 2018'!$A$3:$CF$200,56,FALSE)</f>
        <v>0</v>
      </c>
      <c r="BF51" s="14">
        <f>VLOOKUP($A51,'Nagradna igra-posiljke 2018'!$A$3:$CF$200,57,FALSE)</f>
        <v>0</v>
      </c>
      <c r="BG51" s="14">
        <f>VLOOKUP($A51,'Nagradna igra-posiljke 2018'!$A$3:$CF$200,58,FALSE)</f>
        <v>0</v>
      </c>
      <c r="BH51" s="14">
        <f>VLOOKUP($A51,'Nagradna igra-posiljke 2018'!$A$3:$CF$200,59,FALSE)</f>
        <v>0</v>
      </c>
      <c r="BI51" s="14">
        <f>VLOOKUP($A51,'Nagradna igra-posiljke 2018'!$A$3:$CF$200,60,FALSE)</f>
        <v>0</v>
      </c>
      <c r="BJ51" s="14">
        <f>VLOOKUP($A51,'Nagradna igra-posiljke 2018'!$A$3:$CF$200,61,FALSE)</f>
        <v>0</v>
      </c>
      <c r="BK51" s="14">
        <f>VLOOKUP($A51,'Nagradna igra-posiljke 2018'!$A$3:$CF$200,62,FALSE)</f>
        <v>0</v>
      </c>
      <c r="BL51" s="14">
        <f>VLOOKUP($A51,'Nagradna igra-posiljke 2018'!$A$3:$CF$200,63,FALSE)</f>
        <v>0</v>
      </c>
      <c r="BM51" s="14">
        <f>VLOOKUP($A51,'Nagradna igra-posiljke 2018'!$A$3:$CF$200,64,FALSE)</f>
        <v>0</v>
      </c>
      <c r="BN51" s="14">
        <f>VLOOKUP($A51,'Nagradna igra-posiljke 2018'!$A$3:$CF$200,65,FALSE)</f>
        <v>0</v>
      </c>
      <c r="BO51" s="14">
        <f>VLOOKUP($A51,'Nagradna igra-posiljke 2018'!$A$3:$CF$200,66,FALSE)</f>
        <v>0</v>
      </c>
      <c r="BP51" s="14">
        <f>VLOOKUP($A51,'Nagradna igra-posiljke 2018'!$A$3:$CF$200,67,FALSE)</f>
        <v>0</v>
      </c>
      <c r="BQ51" s="14">
        <f>VLOOKUP($A51,'Nagradna igra-posiljke 2018'!$A$3:$CF$200,68,FALSE)</f>
        <v>0</v>
      </c>
      <c r="BR51" s="14">
        <f>VLOOKUP($A51,'Nagradna igra-posiljke 2018'!$A$3:$CF$200,69,FALSE)</f>
        <v>0</v>
      </c>
      <c r="BS51" s="14">
        <f>VLOOKUP($A51,'Nagradna igra-posiljke 2018'!$A$3:$CF$200,70,FALSE)</f>
        <v>0</v>
      </c>
      <c r="BT51" s="14">
        <f>VLOOKUP($A51,'Nagradna igra-posiljke 2018'!$A$3:$CF$200,71,FALSE)</f>
        <v>0</v>
      </c>
      <c r="BU51" s="14">
        <f>VLOOKUP($A51,'Nagradna igra-posiljke 2018'!$A$3:$CF$200,72,FALSE)</f>
        <v>0</v>
      </c>
      <c r="BV51" s="14">
        <f>VLOOKUP($A51,'Nagradna igra-posiljke 2018'!$A$3:$CF$200,73,FALSE)</f>
        <v>0</v>
      </c>
      <c r="BW51" s="14">
        <f>VLOOKUP($A51,'Nagradna igra-posiljke 2018'!$A$3:$CF$200,74,FALSE)</f>
        <v>0</v>
      </c>
      <c r="BX51" s="14">
        <f>VLOOKUP($A51,'Nagradna igra-posiljke 2018'!$A$3:$CF$200,75,FALSE)</f>
        <v>0</v>
      </c>
      <c r="BY51" s="14">
        <f>VLOOKUP($A51,'Nagradna igra-posiljke 2018'!$A$3:$CF$200,76,FALSE)</f>
        <v>0</v>
      </c>
      <c r="BZ51" s="14">
        <f>VLOOKUP($A51,'Nagradna igra-posiljke 2018'!$A$3:$CF$200,77,FALSE)</f>
        <v>0</v>
      </c>
      <c r="CA51" s="14">
        <f>VLOOKUP($A51,'Nagradna igra-posiljke 2018'!$A$3:$CF$200,78,FALSE)</f>
        <v>0</v>
      </c>
      <c r="CB51" s="14">
        <f>VLOOKUP($A51,'Nagradna igra-posiljke 2018'!$A$3:$CF$200,79,FALSE)</f>
        <v>0</v>
      </c>
      <c r="CC51" s="14">
        <f>VLOOKUP($A51,'Nagradna igra-posiljke 2018'!$A$3:$CF$200,80,FALSE)</f>
        <v>0</v>
      </c>
      <c r="CD51" s="14">
        <f>VLOOKUP($A51,'Nagradna igra-posiljke 2018'!$A$3:$CF$200,81,FALSE)</f>
        <v>0</v>
      </c>
      <c r="CE51" s="14">
        <f>VLOOKUP($A51,'Nagradna igra-posiljke 2018'!$A$3:$CF$200,82,FALSE)</f>
        <v>0</v>
      </c>
      <c r="CF51" s="14">
        <f>VLOOKUP($A51,'Nagradna igra-posiljke 2018'!$A$3:$CF$200,83,FALSE)</f>
        <v>0</v>
      </c>
      <c r="CG51" s="14">
        <f>VLOOKUP($A51,'Nagradna igra-posiljke 2018'!$A$3:$CF$200,84,FALSE)</f>
        <v>0</v>
      </c>
    </row>
    <row r="52" spans="1:85" s="155" customFormat="1" ht="14.1" customHeight="1">
      <c r="A52" s="15">
        <v>71323</v>
      </c>
      <c r="B52" s="98" t="s">
        <v>157</v>
      </c>
      <c r="C52" s="14" t="s">
        <v>207</v>
      </c>
      <c r="D52" s="42">
        <v>180081</v>
      </c>
      <c r="E52" s="42">
        <v>61296</v>
      </c>
      <c r="F52" s="46">
        <f>E52/E$1</f>
        <v>1.3297177690522159</v>
      </c>
      <c r="G52" s="47">
        <f>D52*F52</f>
        <v>239456.90556869211</v>
      </c>
      <c r="H52" s="46">
        <f>+J52/D52</f>
        <v>3.283855598314092</v>
      </c>
      <c r="I52" s="49">
        <f>+H52/F52</f>
        <v>2.4695884154836318</v>
      </c>
      <c r="J52" s="44">
        <f>10*K52</f>
        <v>591360</v>
      </c>
      <c r="K52" s="44">
        <f>+SUM(L52:CG52)</f>
        <v>59136</v>
      </c>
      <c r="L52" s="31">
        <f>VLOOKUP(A52,'Nagradna igra-posiljke 2018'!$A$3:$W$200,11,FALSE)</f>
        <v>0</v>
      </c>
      <c r="M52" s="31">
        <f>VLOOKUP(A52,'Nagradna igra-posiljke 2018'!$A$3:$W$200,12,FALSE)</f>
        <v>42</v>
      </c>
      <c r="N52" s="31">
        <f>VLOOKUP(A52,'Nagradna igra-posiljke 2018'!$A$3:$W$200,13,FALSE)</f>
        <v>39</v>
      </c>
      <c r="O52" s="31">
        <f>VLOOKUP(A52,'Nagradna igra-posiljke 2018'!$A$3:$W$200,14,FALSE)</f>
        <v>47</v>
      </c>
      <c r="P52" s="31">
        <f>VLOOKUP(A52,'Nagradna igra-posiljke 2018'!$A$3:$W$200,15,FALSE)</f>
        <v>53</v>
      </c>
      <c r="Q52" s="31">
        <f>VLOOKUP(A52,'Nagradna igra-posiljke 2018'!$A$3:$W$200,16,FALSE)</f>
        <v>112</v>
      </c>
      <c r="R52" s="31">
        <f>VLOOKUP(A52,'Nagradna igra-posiljke 2018'!$A$3:$W$200,17,FALSE)</f>
        <v>75</v>
      </c>
      <c r="S52" s="31">
        <f>VLOOKUP(A52,'Nagradna igra-posiljke 2018'!$A$3:$W$200,18,FALSE)</f>
        <v>84</v>
      </c>
      <c r="T52" s="31">
        <f>VLOOKUP(A52,'Nagradna igra-posiljke 2018'!$A$3:$W$200,19,FALSE)</f>
        <v>39</v>
      </c>
      <c r="U52" s="31">
        <f>VLOOKUP(A52,'Nagradna igra-posiljke 2018'!$A$3:$W$200,20,FALSE)</f>
        <v>371</v>
      </c>
      <c r="V52" s="31">
        <f>VLOOKUP(A52,'Nagradna igra-posiljke 2018'!$A$3:$W$200,21,FALSE)</f>
        <v>587</v>
      </c>
      <c r="W52" s="31">
        <f>VLOOKUP(A52,'Nagradna igra-posiljke 2018'!$A$3:$W$200,22,FALSE)</f>
        <v>490</v>
      </c>
      <c r="X52" s="31">
        <f>VLOOKUP(A52,'Nagradna igra-posiljke 2018'!$A$3:$W$200,23,FALSE)</f>
        <v>144</v>
      </c>
      <c r="Y52" s="31">
        <f>VLOOKUP(A52,'Nagradna igra-posiljke 2018'!$A$3:$CF$200,24,FALSE)</f>
        <v>2152</v>
      </c>
      <c r="Z52" s="31">
        <f>VLOOKUP(A52,'Nagradna igra-posiljke 2018'!$A$3:$CF$200,25,FALSE)</f>
        <v>995</v>
      </c>
      <c r="AA52" s="31">
        <f>VLOOKUP(A52,'Nagradna igra-posiljke 2018'!$A$3:$CF$200,26,FALSE)</f>
        <v>1438</v>
      </c>
      <c r="AB52" s="31">
        <f>VLOOKUP(A52,'Nagradna igra-posiljke 2018'!$A$3:$CF$200,27,FALSE)</f>
        <v>1610</v>
      </c>
      <c r="AC52" s="31">
        <f>VLOOKUP(A52,'Nagradna igra-posiljke 2018'!$A$3:$CF$200,28,FALSE)</f>
        <v>1361</v>
      </c>
      <c r="AD52" s="31">
        <f>VLOOKUP(A52,'Nagradna igra-posiljke 2018'!$A$3:$CF$200,29,FALSE)</f>
        <v>253</v>
      </c>
      <c r="AE52" s="31">
        <f>VLOOKUP(A52,'Nagradna igra-posiljke 2018'!$A$3:$CF$200,30,FALSE)</f>
        <v>3015</v>
      </c>
      <c r="AF52" s="31">
        <f>VLOOKUP(A52,'Nagradna igra-posiljke 2018'!$A$3:$CF$200,31,FALSE)</f>
        <v>2245</v>
      </c>
      <c r="AG52" s="31">
        <f>VLOOKUP($A52,'Nagradna igra-posiljke 2018'!$A$3:$CF$200,32,FALSE)</f>
        <v>2600</v>
      </c>
      <c r="AH52" s="14">
        <f>VLOOKUP($A52,'Nagradna igra-posiljke 2018'!$A$3:$CF$200,33,FALSE)</f>
        <v>2652</v>
      </c>
      <c r="AI52" s="14">
        <f>VLOOKUP($A52,'Nagradna igra-posiljke 2018'!$A$3:$CF$200,34,FALSE)</f>
        <v>1896</v>
      </c>
      <c r="AJ52" s="14">
        <f>VLOOKUP($A52,'Nagradna igra-posiljke 2018'!$A$3:$CF$200,35,FALSE)</f>
        <v>138</v>
      </c>
      <c r="AK52" s="14">
        <f>VLOOKUP($A52,'Nagradna igra-posiljke 2018'!$A$3:$CF$200,36,FALSE)</f>
        <v>1684</v>
      </c>
      <c r="AL52" s="14">
        <f>VLOOKUP($A52,'Nagradna igra-posiljke 2018'!$A$3:$CF$200,37,FALSE)</f>
        <v>1400</v>
      </c>
      <c r="AM52" s="45">
        <f>VLOOKUP($A52,'Nagradna igra-posiljke 2018'!$A$3:$CF$200,38,FALSE)</f>
        <v>1400</v>
      </c>
      <c r="AN52" s="45">
        <f>VLOOKUP($A52,'Nagradna igra-posiljke 2018'!$A$3:$CF$200,39,FALSE)</f>
        <v>2126</v>
      </c>
      <c r="AO52" s="14">
        <f>VLOOKUP($A52,'Nagradna igra-posiljke 2018'!$A$3:$CF$200,40,FALSE)</f>
        <v>1877</v>
      </c>
      <c r="AP52" s="14">
        <f>VLOOKUP($A52,'Nagradna igra-posiljke 2018'!$A$3:$CF$200,41,FALSE)</f>
        <v>165</v>
      </c>
      <c r="AQ52" s="14">
        <f>VLOOKUP($A52,'Nagradna igra-posiljke 2018'!$A$3:$CF$200,42,FALSE)</f>
        <v>2479</v>
      </c>
      <c r="AR52" s="14">
        <f>VLOOKUP($A52,'Nagradna igra-posiljke 2018'!$A$3:$CF$200,43,FALSE)</f>
        <v>1722</v>
      </c>
      <c r="AS52" s="14">
        <f>VLOOKUP($A52,'Nagradna igra-posiljke 2018'!$A$3:$CF$200,44,FALSE)</f>
        <v>2616</v>
      </c>
      <c r="AT52" s="14">
        <f>VLOOKUP($A52,'Nagradna igra-posiljke 2018'!$A$3:$CF$200,45,FALSE)</f>
        <v>3271</v>
      </c>
      <c r="AU52" s="14">
        <f>VLOOKUP($A52,'Nagradna igra-posiljke 2018'!$A$3:$CF$200,46,FALSE)</f>
        <v>3263</v>
      </c>
      <c r="AV52" s="14">
        <f>VLOOKUP($A52,'Nagradna igra-posiljke 2018'!$A$3:$CF$200,47,FALSE)</f>
        <v>192</v>
      </c>
      <c r="AW52" s="14">
        <f>VLOOKUP($A52,'Nagradna igra-posiljke 2018'!$A$3:$CF$200,48,FALSE)</f>
        <v>2388</v>
      </c>
      <c r="AX52" s="14">
        <f>VLOOKUP($A52,'Nagradna igra-posiljke 2018'!$A$3:$CF$200,49,FALSE)</f>
        <v>1962</v>
      </c>
      <c r="AY52" s="14">
        <f>VLOOKUP($A52,'Nagradna igra-posiljke 2018'!$A$3:$CF$200,50,FALSE)</f>
        <v>2525</v>
      </c>
      <c r="AZ52" s="14">
        <f>VLOOKUP($A52,'Nagradna igra-posiljke 2018'!$A$3:$CF$200,51,FALSE)</f>
        <v>2784</v>
      </c>
      <c r="BA52" s="14">
        <f>VLOOKUP($A52,'Nagradna igra-posiljke 2018'!$A$3:$CF$200,52,FALSE)</f>
        <v>2315</v>
      </c>
      <c r="BB52" s="14">
        <f>VLOOKUP($A52,'Nagradna igra-posiljke 2018'!$A$3:$CF$200,53,FALSE)</f>
        <v>171</v>
      </c>
      <c r="BC52" s="14">
        <f>VLOOKUP($A52,'Nagradna igra-posiljke 2018'!$A$3:$CF$200,54,FALSE)</f>
        <v>2358</v>
      </c>
      <c r="BD52" s="14">
        <f>VLOOKUP($A52,'Nagradna igra-posiljke 2018'!$A$3:$CF$200,55,FALSE)</f>
        <v>0</v>
      </c>
      <c r="BE52" s="14">
        <f>VLOOKUP($A52,'Nagradna igra-posiljke 2018'!$A$3:$CF$200,56,FALSE)</f>
        <v>0</v>
      </c>
      <c r="BF52" s="14">
        <f>VLOOKUP($A52,'Nagradna igra-posiljke 2018'!$A$3:$CF$200,57,FALSE)</f>
        <v>0</v>
      </c>
      <c r="BG52" s="14">
        <f>VLOOKUP($A52,'Nagradna igra-posiljke 2018'!$A$3:$CF$200,58,FALSE)</f>
        <v>0</v>
      </c>
      <c r="BH52" s="14">
        <f>VLOOKUP($A52,'Nagradna igra-posiljke 2018'!$A$3:$CF$200,59,FALSE)</f>
        <v>0</v>
      </c>
      <c r="BI52" s="14">
        <f>VLOOKUP($A52,'Nagradna igra-posiljke 2018'!$A$3:$CF$200,60,FALSE)</f>
        <v>0</v>
      </c>
      <c r="BJ52" s="14">
        <f>VLOOKUP($A52,'Nagradna igra-posiljke 2018'!$A$3:$CF$200,61,FALSE)</f>
        <v>0</v>
      </c>
      <c r="BK52" s="14">
        <f>VLOOKUP($A52,'Nagradna igra-posiljke 2018'!$A$3:$CF$200,62,FALSE)</f>
        <v>0</v>
      </c>
      <c r="BL52" s="14">
        <f>VLOOKUP($A52,'Nagradna igra-posiljke 2018'!$A$3:$CF$200,63,FALSE)</f>
        <v>0</v>
      </c>
      <c r="BM52" s="14">
        <f>VLOOKUP($A52,'Nagradna igra-posiljke 2018'!$A$3:$CF$200,64,FALSE)</f>
        <v>0</v>
      </c>
      <c r="BN52" s="14">
        <f>VLOOKUP($A52,'Nagradna igra-posiljke 2018'!$A$3:$CF$200,65,FALSE)</f>
        <v>0</v>
      </c>
      <c r="BO52" s="14">
        <f>VLOOKUP($A52,'Nagradna igra-posiljke 2018'!$A$3:$CF$200,66,FALSE)</f>
        <v>0</v>
      </c>
      <c r="BP52" s="14">
        <f>VLOOKUP($A52,'Nagradna igra-posiljke 2018'!$A$3:$CF$200,67,FALSE)</f>
        <v>0</v>
      </c>
      <c r="BQ52" s="14">
        <f>VLOOKUP($A52,'Nagradna igra-posiljke 2018'!$A$3:$CF$200,68,FALSE)</f>
        <v>0</v>
      </c>
      <c r="BR52" s="14">
        <f>VLOOKUP($A52,'Nagradna igra-posiljke 2018'!$A$3:$CF$200,69,FALSE)</f>
        <v>0</v>
      </c>
      <c r="BS52" s="14">
        <f>VLOOKUP($A52,'Nagradna igra-posiljke 2018'!$A$3:$CF$200,70,FALSE)</f>
        <v>0</v>
      </c>
      <c r="BT52" s="14">
        <f>VLOOKUP($A52,'Nagradna igra-posiljke 2018'!$A$3:$CF$200,71,FALSE)</f>
        <v>0</v>
      </c>
      <c r="BU52" s="14">
        <f>VLOOKUP($A52,'Nagradna igra-posiljke 2018'!$A$3:$CF$200,72,FALSE)</f>
        <v>0</v>
      </c>
      <c r="BV52" s="14">
        <f>VLOOKUP($A52,'Nagradna igra-posiljke 2018'!$A$3:$CF$200,73,FALSE)</f>
        <v>0</v>
      </c>
      <c r="BW52" s="14">
        <f>VLOOKUP($A52,'Nagradna igra-posiljke 2018'!$A$3:$CF$200,74,FALSE)</f>
        <v>0</v>
      </c>
      <c r="BX52" s="14">
        <f>VLOOKUP($A52,'Nagradna igra-posiljke 2018'!$A$3:$CF$200,75,FALSE)</f>
        <v>0</v>
      </c>
      <c r="BY52" s="14">
        <f>VLOOKUP($A52,'Nagradna igra-posiljke 2018'!$A$3:$CF$200,76,FALSE)</f>
        <v>0</v>
      </c>
      <c r="BZ52" s="14">
        <f>VLOOKUP($A52,'Nagradna igra-posiljke 2018'!$A$3:$CF$200,77,FALSE)</f>
        <v>0</v>
      </c>
      <c r="CA52" s="14">
        <f>VLOOKUP($A52,'Nagradna igra-posiljke 2018'!$A$3:$CF$200,78,FALSE)</f>
        <v>0</v>
      </c>
      <c r="CB52" s="14">
        <f>VLOOKUP($A52,'Nagradna igra-posiljke 2018'!$A$3:$CF$200,79,FALSE)</f>
        <v>0</v>
      </c>
      <c r="CC52" s="14">
        <f>VLOOKUP($A52,'Nagradna igra-posiljke 2018'!$A$3:$CF$200,80,FALSE)</f>
        <v>0</v>
      </c>
      <c r="CD52" s="14">
        <f>VLOOKUP($A52,'Nagradna igra-posiljke 2018'!$A$3:$CF$200,81,FALSE)</f>
        <v>0</v>
      </c>
      <c r="CE52" s="14">
        <f>VLOOKUP($A52,'Nagradna igra-posiljke 2018'!$A$3:$CF$200,82,FALSE)</f>
        <v>0</v>
      </c>
      <c r="CF52" s="14">
        <f>VLOOKUP($A52,'Nagradna igra-posiljke 2018'!$A$3:$CF$200,83,FALSE)</f>
        <v>0</v>
      </c>
      <c r="CG52" s="14">
        <f>VLOOKUP($A52,'Nagradna igra-posiljke 2018'!$A$3:$CF$200,84,FALSE)</f>
        <v>0</v>
      </c>
    </row>
    <row r="53" spans="1:85" s="155" customFormat="1" ht="14.1" customHeight="1">
      <c r="A53" s="15">
        <v>70874</v>
      </c>
      <c r="B53" s="98" t="s">
        <v>191</v>
      </c>
      <c r="C53" s="14" t="s">
        <v>207</v>
      </c>
      <c r="D53" s="42">
        <v>104674</v>
      </c>
      <c r="E53" s="42">
        <v>34192</v>
      </c>
      <c r="F53" s="46">
        <f>E53/E$1</f>
        <v>0.74174024339978739</v>
      </c>
      <c r="G53" s="47">
        <f>D53*F53</f>
        <v>77640.918237629347</v>
      </c>
      <c r="H53" s="46">
        <f>+J53/D53</f>
        <v>0.57244396889389915</v>
      </c>
      <c r="I53" s="49">
        <f>+H53/F53</f>
        <v>0.77175800286915275</v>
      </c>
      <c r="J53" s="44">
        <f>10*K53</f>
        <v>59920</v>
      </c>
      <c r="K53" s="44">
        <f>+SUM(L53:CG53)</f>
        <v>5992</v>
      </c>
      <c r="L53" s="31">
        <f>VLOOKUP(A53,'Nagradna igra-posiljke 2018'!$A$3:$W$200,11,FALSE)</f>
        <v>0</v>
      </c>
      <c r="M53" s="31">
        <f>VLOOKUP(A53,'Nagradna igra-posiljke 2018'!$A$3:$W$200,12,FALSE)</f>
        <v>0</v>
      </c>
      <c r="N53" s="31">
        <f>VLOOKUP(A53,'Nagradna igra-posiljke 2018'!$A$3:$W$200,13,FALSE)</f>
        <v>0</v>
      </c>
      <c r="O53" s="31">
        <f>VLOOKUP(A53,'Nagradna igra-posiljke 2018'!$A$3:$W$200,14,FALSE)</f>
        <v>1</v>
      </c>
      <c r="P53" s="31">
        <f>VLOOKUP(A53,'Nagradna igra-posiljke 2018'!$A$3:$W$200,15,FALSE)</f>
        <v>0</v>
      </c>
      <c r="Q53" s="31">
        <f>VLOOKUP(A53,'Nagradna igra-posiljke 2018'!$A$3:$W$200,16,FALSE)</f>
        <v>6</v>
      </c>
      <c r="R53" s="31">
        <f>VLOOKUP(A53,'Nagradna igra-posiljke 2018'!$A$3:$W$200,17,FALSE)</f>
        <v>1</v>
      </c>
      <c r="S53" s="31">
        <f>VLOOKUP(A53,'Nagradna igra-posiljke 2018'!$A$3:$W$200,18,FALSE)</f>
        <v>10</v>
      </c>
      <c r="T53" s="31">
        <f>VLOOKUP(A53,'Nagradna igra-posiljke 2018'!$A$3:$W$200,19,FALSE)</f>
        <v>30</v>
      </c>
      <c r="U53" s="31">
        <f>VLOOKUP(A53,'Nagradna igra-posiljke 2018'!$A$3:$W$200,20,FALSE)</f>
        <v>19</v>
      </c>
      <c r="V53" s="31">
        <f>VLOOKUP(A53,'Nagradna igra-posiljke 2018'!$A$3:$W$200,21,FALSE)</f>
        <v>50</v>
      </c>
      <c r="W53" s="31">
        <f>VLOOKUP(A53,'Nagradna igra-posiljke 2018'!$A$3:$W$200,22,FALSE)</f>
        <v>36</v>
      </c>
      <c r="X53" s="31">
        <f>VLOOKUP(A53,'Nagradna igra-posiljke 2018'!$A$3:$W$200,23,FALSE)</f>
        <v>29</v>
      </c>
      <c r="Y53" s="31">
        <f>VLOOKUP(A53,'Nagradna igra-posiljke 2018'!$A$3:$CF$200,24,FALSE)</f>
        <v>76</v>
      </c>
      <c r="Z53" s="31">
        <f>VLOOKUP(A53,'Nagradna igra-posiljke 2018'!$A$3:$CF$200,25,FALSE)</f>
        <v>146</v>
      </c>
      <c r="AA53" s="31">
        <f>VLOOKUP(A53,'Nagradna igra-posiljke 2018'!$A$3:$CF$200,26,FALSE)</f>
        <v>102</v>
      </c>
      <c r="AB53" s="31">
        <f>VLOOKUP(A53,'Nagradna igra-posiljke 2018'!$A$3:$CF$200,27,FALSE)</f>
        <v>181</v>
      </c>
      <c r="AC53" s="31">
        <f>VLOOKUP(A53,'Nagradna igra-posiljke 2018'!$A$3:$CF$200,28,FALSE)</f>
        <v>85</v>
      </c>
      <c r="AD53" s="31">
        <f>VLOOKUP(A53,'Nagradna igra-posiljke 2018'!$A$3:$CF$200,29,FALSE)</f>
        <v>59</v>
      </c>
      <c r="AE53" s="31">
        <f>VLOOKUP(A53,'Nagradna igra-posiljke 2018'!$A$3:$CF$200,30,FALSE)</f>
        <v>309</v>
      </c>
      <c r="AF53" s="31">
        <f>VLOOKUP(A53,'Nagradna igra-posiljke 2018'!$A$3:$CF$200,31,FALSE)</f>
        <v>182</v>
      </c>
      <c r="AG53" s="31">
        <f>VLOOKUP($A53,'Nagradna igra-posiljke 2018'!$A$3:$CF$200,32,FALSE)</f>
        <v>266</v>
      </c>
      <c r="AH53" s="14">
        <f>VLOOKUP($A53,'Nagradna igra-posiljke 2018'!$A$3:$CF$200,33,FALSE)</f>
        <v>332</v>
      </c>
      <c r="AI53" s="14">
        <f>VLOOKUP($A53,'Nagradna igra-posiljke 2018'!$A$3:$CF$200,34,FALSE)</f>
        <v>274</v>
      </c>
      <c r="AJ53" s="14">
        <f>VLOOKUP($A53,'Nagradna igra-posiljke 2018'!$A$3:$CF$200,35,FALSE)</f>
        <v>64</v>
      </c>
      <c r="AK53" s="14">
        <f>VLOOKUP($A53,'Nagradna igra-posiljke 2018'!$A$3:$CF$200,36,FALSE)</f>
        <v>141</v>
      </c>
      <c r="AL53" s="14">
        <f>VLOOKUP($A53,'Nagradna igra-posiljke 2018'!$A$3:$CF$200,37,FALSE)</f>
        <v>160</v>
      </c>
      <c r="AM53" s="45">
        <f>VLOOKUP($A53,'Nagradna igra-posiljke 2018'!$A$3:$CF$200,38,FALSE)</f>
        <v>194</v>
      </c>
      <c r="AN53" s="45">
        <f>VLOOKUP($A53,'Nagradna igra-posiljke 2018'!$A$3:$CF$200,39,FALSE)</f>
        <v>168</v>
      </c>
      <c r="AO53" s="14">
        <f>VLOOKUP($A53,'Nagradna igra-posiljke 2018'!$A$3:$CF$200,40,FALSE)</f>
        <v>307</v>
      </c>
      <c r="AP53" s="14">
        <f>VLOOKUP($A53,'Nagradna igra-posiljke 2018'!$A$3:$CF$200,41,FALSE)</f>
        <v>92</v>
      </c>
      <c r="AQ53" s="14">
        <f>VLOOKUP($A53,'Nagradna igra-posiljke 2018'!$A$3:$CF$200,42,FALSE)</f>
        <v>262</v>
      </c>
      <c r="AR53" s="14">
        <f>VLOOKUP($A53,'Nagradna igra-posiljke 2018'!$A$3:$CF$200,43,FALSE)</f>
        <v>219</v>
      </c>
      <c r="AS53" s="14">
        <f>VLOOKUP($A53,'Nagradna igra-posiljke 2018'!$A$3:$CF$200,44,FALSE)</f>
        <v>217</v>
      </c>
      <c r="AT53" s="14">
        <f>VLOOKUP($A53,'Nagradna igra-posiljke 2018'!$A$3:$CF$200,45,FALSE)</f>
        <v>205</v>
      </c>
      <c r="AU53" s="14">
        <f>VLOOKUP($A53,'Nagradna igra-posiljke 2018'!$A$3:$CF$200,46,FALSE)</f>
        <v>333</v>
      </c>
      <c r="AV53" s="14">
        <f>VLOOKUP($A53,'Nagradna igra-posiljke 2018'!$A$3:$CF$200,47,FALSE)</f>
        <v>85</v>
      </c>
      <c r="AW53" s="14">
        <f>VLOOKUP($A53,'Nagradna igra-posiljke 2018'!$A$3:$CF$200,48,FALSE)</f>
        <v>116</v>
      </c>
      <c r="AX53" s="14">
        <f>VLOOKUP($A53,'Nagradna igra-posiljke 2018'!$A$3:$CF$200,49,FALSE)</f>
        <v>237</v>
      </c>
      <c r="AY53" s="14">
        <f>VLOOKUP($A53,'Nagradna igra-posiljke 2018'!$A$3:$CF$200,50,FALSE)</f>
        <v>415</v>
      </c>
      <c r="AZ53" s="14">
        <f>VLOOKUP($A53,'Nagradna igra-posiljke 2018'!$A$3:$CF$200,51,FALSE)</f>
        <v>283</v>
      </c>
      <c r="BA53" s="14">
        <f>VLOOKUP($A53,'Nagradna igra-posiljke 2018'!$A$3:$CF$200,52,FALSE)</f>
        <v>135</v>
      </c>
      <c r="BB53" s="14">
        <f>VLOOKUP($A53,'Nagradna igra-posiljke 2018'!$A$3:$CF$200,53,FALSE)</f>
        <v>44</v>
      </c>
      <c r="BC53" s="14">
        <f>VLOOKUP($A53,'Nagradna igra-posiljke 2018'!$A$3:$CF$200,54,FALSE)</f>
        <v>121</v>
      </c>
      <c r="BD53" s="14">
        <f>VLOOKUP($A53,'Nagradna igra-posiljke 2018'!$A$3:$CF$200,55,FALSE)</f>
        <v>0</v>
      </c>
      <c r="BE53" s="14">
        <f>VLOOKUP($A53,'Nagradna igra-posiljke 2018'!$A$3:$CF$200,56,FALSE)</f>
        <v>0</v>
      </c>
      <c r="BF53" s="14">
        <f>VLOOKUP($A53,'Nagradna igra-posiljke 2018'!$A$3:$CF$200,57,FALSE)</f>
        <v>0</v>
      </c>
      <c r="BG53" s="14">
        <f>VLOOKUP($A53,'Nagradna igra-posiljke 2018'!$A$3:$CF$200,58,FALSE)</f>
        <v>0</v>
      </c>
      <c r="BH53" s="14">
        <f>VLOOKUP($A53,'Nagradna igra-posiljke 2018'!$A$3:$CF$200,59,FALSE)</f>
        <v>0</v>
      </c>
      <c r="BI53" s="14">
        <f>VLOOKUP($A53,'Nagradna igra-posiljke 2018'!$A$3:$CF$200,60,FALSE)</f>
        <v>0</v>
      </c>
      <c r="BJ53" s="14">
        <f>VLOOKUP($A53,'Nagradna igra-posiljke 2018'!$A$3:$CF$200,61,FALSE)</f>
        <v>0</v>
      </c>
      <c r="BK53" s="14">
        <f>VLOOKUP($A53,'Nagradna igra-posiljke 2018'!$A$3:$CF$200,62,FALSE)</f>
        <v>0</v>
      </c>
      <c r="BL53" s="14">
        <f>VLOOKUP($A53,'Nagradna igra-posiljke 2018'!$A$3:$CF$200,63,FALSE)</f>
        <v>0</v>
      </c>
      <c r="BM53" s="14">
        <f>VLOOKUP($A53,'Nagradna igra-posiljke 2018'!$A$3:$CF$200,64,FALSE)</f>
        <v>0</v>
      </c>
      <c r="BN53" s="14">
        <f>VLOOKUP($A53,'Nagradna igra-posiljke 2018'!$A$3:$CF$200,65,FALSE)</f>
        <v>0</v>
      </c>
      <c r="BO53" s="14">
        <f>VLOOKUP($A53,'Nagradna igra-posiljke 2018'!$A$3:$CF$200,66,FALSE)</f>
        <v>0</v>
      </c>
      <c r="BP53" s="14">
        <f>VLOOKUP($A53,'Nagradna igra-posiljke 2018'!$A$3:$CF$200,67,FALSE)</f>
        <v>0</v>
      </c>
      <c r="BQ53" s="14">
        <f>VLOOKUP($A53,'Nagradna igra-posiljke 2018'!$A$3:$CF$200,68,FALSE)</f>
        <v>0</v>
      </c>
      <c r="BR53" s="14">
        <f>VLOOKUP($A53,'Nagradna igra-posiljke 2018'!$A$3:$CF$200,69,FALSE)</f>
        <v>0</v>
      </c>
      <c r="BS53" s="14">
        <f>VLOOKUP($A53,'Nagradna igra-posiljke 2018'!$A$3:$CF$200,70,FALSE)</f>
        <v>0</v>
      </c>
      <c r="BT53" s="14">
        <f>VLOOKUP($A53,'Nagradna igra-posiljke 2018'!$A$3:$CF$200,71,FALSE)</f>
        <v>0</v>
      </c>
      <c r="BU53" s="14">
        <f>VLOOKUP($A53,'Nagradna igra-posiljke 2018'!$A$3:$CF$200,72,FALSE)</f>
        <v>0</v>
      </c>
      <c r="BV53" s="14">
        <f>VLOOKUP($A53,'Nagradna igra-posiljke 2018'!$A$3:$CF$200,73,FALSE)</f>
        <v>0</v>
      </c>
      <c r="BW53" s="14">
        <f>VLOOKUP($A53,'Nagradna igra-posiljke 2018'!$A$3:$CF$200,74,FALSE)</f>
        <v>0</v>
      </c>
      <c r="BX53" s="14">
        <f>VLOOKUP($A53,'Nagradna igra-posiljke 2018'!$A$3:$CF$200,75,FALSE)</f>
        <v>0</v>
      </c>
      <c r="BY53" s="14">
        <f>VLOOKUP($A53,'Nagradna igra-posiljke 2018'!$A$3:$CF$200,76,FALSE)</f>
        <v>0</v>
      </c>
      <c r="BZ53" s="14">
        <f>VLOOKUP($A53,'Nagradna igra-posiljke 2018'!$A$3:$CF$200,77,FALSE)</f>
        <v>0</v>
      </c>
      <c r="CA53" s="14">
        <f>VLOOKUP($A53,'Nagradna igra-posiljke 2018'!$A$3:$CF$200,78,FALSE)</f>
        <v>0</v>
      </c>
      <c r="CB53" s="14">
        <f>VLOOKUP($A53,'Nagradna igra-posiljke 2018'!$A$3:$CF$200,79,FALSE)</f>
        <v>0</v>
      </c>
      <c r="CC53" s="14">
        <f>VLOOKUP($A53,'Nagradna igra-posiljke 2018'!$A$3:$CF$200,80,FALSE)</f>
        <v>0</v>
      </c>
      <c r="CD53" s="14">
        <f>VLOOKUP($A53,'Nagradna igra-posiljke 2018'!$A$3:$CF$200,81,FALSE)</f>
        <v>0</v>
      </c>
      <c r="CE53" s="14">
        <f>VLOOKUP($A53,'Nagradna igra-posiljke 2018'!$A$3:$CF$200,82,FALSE)</f>
        <v>0</v>
      </c>
      <c r="CF53" s="14">
        <f>VLOOKUP($A53,'Nagradna igra-posiljke 2018'!$A$3:$CF$200,83,FALSE)</f>
        <v>0</v>
      </c>
      <c r="CG53" s="14">
        <f>VLOOKUP($A53,'Nagradna igra-posiljke 2018'!$A$3:$CF$200,84,FALSE)</f>
        <v>0</v>
      </c>
    </row>
    <row r="54" spans="1:85" s="155" customFormat="1" ht="14.1" customHeight="1">
      <c r="A54" s="15">
        <v>90298</v>
      </c>
      <c r="B54" s="98" t="s">
        <v>192</v>
      </c>
      <c r="C54" s="14" t="s">
        <v>207</v>
      </c>
      <c r="D54" s="48">
        <v>71909</v>
      </c>
      <c r="E54" s="47">
        <f>+'NE BRISATI'!CC18</f>
        <v>41980.500046707741</v>
      </c>
      <c r="F54" s="46">
        <f>E54/E$1</f>
        <v>0.91069917883393148</v>
      </c>
      <c r="G54" s="47">
        <f>D54*F54</f>
        <v>65487.467250769179</v>
      </c>
      <c r="H54" s="46">
        <f>+J54/D54</f>
        <v>6.5082256741158959E-2</v>
      </c>
      <c r="I54" s="49">
        <f>+H54/F54</f>
        <v>7.1464055589125428E-2</v>
      </c>
      <c r="J54" s="44">
        <f>10*K54</f>
        <v>4680</v>
      </c>
      <c r="K54" s="44">
        <f>+SUM(L54:CG54)</f>
        <v>468</v>
      </c>
      <c r="L54" s="31">
        <f>VLOOKUP(A54,'Nagradna igra-posiljke 2018'!$A$3:$W$200,11,FALSE)</f>
        <v>0</v>
      </c>
      <c r="M54" s="31">
        <f>VLOOKUP(A54,'Nagradna igra-posiljke 2018'!$A$3:$W$200,12,FALSE)</f>
        <v>0</v>
      </c>
      <c r="N54" s="31">
        <f>VLOOKUP(A54,'Nagradna igra-posiljke 2018'!$A$3:$W$200,13,FALSE)</f>
        <v>0</v>
      </c>
      <c r="O54" s="31">
        <f>VLOOKUP(A54,'Nagradna igra-posiljke 2018'!$A$3:$W$200,14,FALSE)</f>
        <v>0</v>
      </c>
      <c r="P54" s="31">
        <f>VLOOKUP(A54,'Nagradna igra-posiljke 2018'!$A$3:$W$200,15,FALSE)</f>
        <v>0</v>
      </c>
      <c r="Q54" s="31">
        <f>VLOOKUP(A54,'Nagradna igra-posiljke 2018'!$A$3:$W$200,16,FALSE)</f>
        <v>0</v>
      </c>
      <c r="R54" s="31">
        <f>VLOOKUP(A54,'Nagradna igra-posiljke 2018'!$A$3:$W$200,17,FALSE)</f>
        <v>0</v>
      </c>
      <c r="S54" s="31">
        <f>VLOOKUP(A54,'Nagradna igra-posiljke 2018'!$A$3:$W$200,18,FALSE)</f>
        <v>0</v>
      </c>
      <c r="T54" s="31">
        <f>VLOOKUP(A54,'Nagradna igra-posiljke 2018'!$A$3:$W$200,19,FALSE)</f>
        <v>0</v>
      </c>
      <c r="U54" s="31">
        <f>VLOOKUP(A54,'Nagradna igra-posiljke 2018'!$A$3:$W$200,20,FALSE)</f>
        <v>6</v>
      </c>
      <c r="V54" s="31">
        <f>VLOOKUP(A54,'Nagradna igra-posiljke 2018'!$A$3:$W$200,21,FALSE)</f>
        <v>0</v>
      </c>
      <c r="W54" s="31">
        <f>VLOOKUP(A54,'Nagradna igra-posiljke 2018'!$A$3:$W$200,22,FALSE)</f>
        <v>0</v>
      </c>
      <c r="X54" s="31">
        <f>VLOOKUP(A54,'Nagradna igra-posiljke 2018'!$A$3:$W$200,23,FALSE)</f>
        <v>3</v>
      </c>
      <c r="Y54" s="31">
        <f>VLOOKUP(A54,'Nagradna igra-posiljke 2018'!$A$3:$CF$200,24,FALSE)</f>
        <v>2</v>
      </c>
      <c r="Z54" s="31">
        <f>VLOOKUP(A54,'Nagradna igra-posiljke 2018'!$A$3:$CF$200,25,FALSE)</f>
        <v>2</v>
      </c>
      <c r="AA54" s="31">
        <f>VLOOKUP(A54,'Nagradna igra-posiljke 2018'!$A$3:$CF$200,26,FALSE)</f>
        <v>2</v>
      </c>
      <c r="AB54" s="31">
        <f>VLOOKUP(A54,'Nagradna igra-posiljke 2018'!$A$3:$CF$200,27,FALSE)</f>
        <v>28</v>
      </c>
      <c r="AC54" s="31">
        <f>VLOOKUP(A54,'Nagradna igra-posiljke 2018'!$A$3:$CF$200,28,FALSE)</f>
        <v>10</v>
      </c>
      <c r="AD54" s="31">
        <f>VLOOKUP(A54,'Nagradna igra-posiljke 2018'!$A$3:$CF$200,29,FALSE)</f>
        <v>0</v>
      </c>
      <c r="AE54" s="31">
        <f>VLOOKUP(A54,'Nagradna igra-posiljke 2018'!$A$3:$CF$200,30,FALSE)</f>
        <v>41</v>
      </c>
      <c r="AF54" s="31">
        <f>VLOOKUP(A54,'Nagradna igra-posiljke 2018'!$A$3:$CF$200,31,FALSE)</f>
        <v>19</v>
      </c>
      <c r="AG54" s="31">
        <f>VLOOKUP($A54,'Nagradna igra-posiljke 2018'!$A$3:$CF$200,32,FALSE)</f>
        <v>7</v>
      </c>
      <c r="AH54" s="14">
        <f>VLOOKUP($A54,'Nagradna igra-posiljke 2018'!$A$3:$CF$200,33,FALSE)</f>
        <v>13</v>
      </c>
      <c r="AI54" s="14">
        <f>VLOOKUP($A54,'Nagradna igra-posiljke 2018'!$A$3:$CF$200,34,FALSE)</f>
        <v>17</v>
      </c>
      <c r="AJ54" s="14">
        <f>VLOOKUP($A54,'Nagradna igra-posiljke 2018'!$A$3:$CF$200,35,FALSE)</f>
        <v>0</v>
      </c>
      <c r="AK54" s="14">
        <f>VLOOKUP($A54,'Nagradna igra-posiljke 2018'!$A$3:$CF$200,36,FALSE)</f>
        <v>3</v>
      </c>
      <c r="AL54" s="14">
        <f>VLOOKUP($A54,'Nagradna igra-posiljke 2018'!$A$3:$CF$200,37,FALSE)</f>
        <v>6</v>
      </c>
      <c r="AM54" s="45">
        <f>VLOOKUP($A54,'Nagradna igra-posiljke 2018'!$A$3:$CF$200,38,FALSE)</f>
        <v>21</v>
      </c>
      <c r="AN54" s="45">
        <f>VLOOKUP($A54,'Nagradna igra-posiljke 2018'!$A$3:$CF$200,39,FALSE)</f>
        <v>1</v>
      </c>
      <c r="AO54" s="14">
        <f>VLOOKUP($A54,'Nagradna igra-posiljke 2018'!$A$3:$CF$200,40,FALSE)</f>
        <v>38</v>
      </c>
      <c r="AP54" s="14">
        <f>VLOOKUP($A54,'Nagradna igra-posiljke 2018'!$A$3:$CF$200,41,FALSE)</f>
        <v>0</v>
      </c>
      <c r="AQ54" s="14">
        <f>VLOOKUP($A54,'Nagradna igra-posiljke 2018'!$A$3:$CF$200,42,FALSE)</f>
        <v>24</v>
      </c>
      <c r="AR54" s="14">
        <f>VLOOKUP($A54,'Nagradna igra-posiljke 2018'!$A$3:$CF$200,43,FALSE)</f>
        <v>50</v>
      </c>
      <c r="AS54" s="14">
        <f>VLOOKUP($A54,'Nagradna igra-posiljke 2018'!$A$3:$CF$200,44,FALSE)</f>
        <v>19</v>
      </c>
      <c r="AT54" s="14">
        <f>VLOOKUP($A54,'Nagradna igra-posiljke 2018'!$A$3:$CF$200,45,FALSE)</f>
        <v>36</v>
      </c>
      <c r="AU54" s="14">
        <f>VLOOKUP($A54,'Nagradna igra-posiljke 2018'!$A$3:$CF$200,46,FALSE)</f>
        <v>12</v>
      </c>
      <c r="AV54" s="14">
        <f>VLOOKUP($A54,'Nagradna igra-posiljke 2018'!$A$3:$CF$200,47,FALSE)</f>
        <v>9</v>
      </c>
      <c r="AW54" s="14">
        <f>VLOOKUP($A54,'Nagradna igra-posiljke 2018'!$A$3:$CF$200,48,FALSE)</f>
        <v>4</v>
      </c>
      <c r="AX54" s="14">
        <f>VLOOKUP($A54,'Nagradna igra-posiljke 2018'!$A$3:$CF$200,49,FALSE)</f>
        <v>30</v>
      </c>
      <c r="AY54" s="14">
        <f>VLOOKUP($A54,'Nagradna igra-posiljke 2018'!$A$3:$CF$200,50,FALSE)</f>
        <v>20</v>
      </c>
      <c r="AZ54" s="14">
        <f>VLOOKUP($A54,'Nagradna igra-posiljke 2018'!$A$3:$CF$200,51,FALSE)</f>
        <v>18</v>
      </c>
      <c r="BA54" s="14">
        <f>VLOOKUP($A54,'Nagradna igra-posiljke 2018'!$A$3:$CF$200,52,FALSE)</f>
        <v>19</v>
      </c>
      <c r="BB54" s="14">
        <f>VLOOKUP($A54,'Nagradna igra-posiljke 2018'!$A$3:$CF$200,53,FALSE)</f>
        <v>2</v>
      </c>
      <c r="BC54" s="14">
        <f>VLOOKUP($A54,'Nagradna igra-posiljke 2018'!$A$3:$CF$200,54,FALSE)</f>
        <v>6</v>
      </c>
      <c r="BD54" s="14">
        <f>VLOOKUP($A54,'Nagradna igra-posiljke 2018'!$A$3:$CF$200,55,FALSE)</f>
        <v>0</v>
      </c>
      <c r="BE54" s="14">
        <f>VLOOKUP($A54,'Nagradna igra-posiljke 2018'!$A$3:$CF$200,56,FALSE)</f>
        <v>0</v>
      </c>
      <c r="BF54" s="14">
        <f>VLOOKUP($A54,'Nagradna igra-posiljke 2018'!$A$3:$CF$200,57,FALSE)</f>
        <v>0</v>
      </c>
      <c r="BG54" s="14">
        <f>VLOOKUP($A54,'Nagradna igra-posiljke 2018'!$A$3:$CF$200,58,FALSE)</f>
        <v>0</v>
      </c>
      <c r="BH54" s="14">
        <f>VLOOKUP($A54,'Nagradna igra-posiljke 2018'!$A$3:$CF$200,59,FALSE)</f>
        <v>0</v>
      </c>
      <c r="BI54" s="14">
        <f>VLOOKUP($A54,'Nagradna igra-posiljke 2018'!$A$3:$CF$200,60,FALSE)</f>
        <v>0</v>
      </c>
      <c r="BJ54" s="14">
        <f>VLOOKUP($A54,'Nagradna igra-posiljke 2018'!$A$3:$CF$200,61,FALSE)</f>
        <v>0</v>
      </c>
      <c r="BK54" s="14">
        <f>VLOOKUP($A54,'Nagradna igra-posiljke 2018'!$A$3:$CF$200,62,FALSE)</f>
        <v>0</v>
      </c>
      <c r="BL54" s="14">
        <f>VLOOKUP($A54,'Nagradna igra-posiljke 2018'!$A$3:$CF$200,63,FALSE)</f>
        <v>0</v>
      </c>
      <c r="BM54" s="14">
        <f>VLOOKUP($A54,'Nagradna igra-posiljke 2018'!$A$3:$CF$200,64,FALSE)</f>
        <v>0</v>
      </c>
      <c r="BN54" s="14">
        <f>VLOOKUP($A54,'Nagradna igra-posiljke 2018'!$A$3:$CF$200,65,FALSE)</f>
        <v>0</v>
      </c>
      <c r="BO54" s="14">
        <f>VLOOKUP($A54,'Nagradna igra-posiljke 2018'!$A$3:$CF$200,66,FALSE)</f>
        <v>0</v>
      </c>
      <c r="BP54" s="14">
        <f>VLOOKUP($A54,'Nagradna igra-posiljke 2018'!$A$3:$CF$200,67,FALSE)</f>
        <v>0</v>
      </c>
      <c r="BQ54" s="14">
        <f>VLOOKUP($A54,'Nagradna igra-posiljke 2018'!$A$3:$CF$200,68,FALSE)</f>
        <v>0</v>
      </c>
      <c r="BR54" s="14">
        <f>VLOOKUP($A54,'Nagradna igra-posiljke 2018'!$A$3:$CF$200,69,FALSE)</f>
        <v>0</v>
      </c>
      <c r="BS54" s="14">
        <f>VLOOKUP($A54,'Nagradna igra-posiljke 2018'!$A$3:$CF$200,70,FALSE)</f>
        <v>0</v>
      </c>
      <c r="BT54" s="14">
        <f>VLOOKUP($A54,'Nagradna igra-posiljke 2018'!$A$3:$CF$200,71,FALSE)</f>
        <v>0</v>
      </c>
      <c r="BU54" s="14">
        <f>VLOOKUP($A54,'Nagradna igra-posiljke 2018'!$A$3:$CF$200,72,FALSE)</f>
        <v>0</v>
      </c>
      <c r="BV54" s="14">
        <f>VLOOKUP($A54,'Nagradna igra-posiljke 2018'!$A$3:$CF$200,73,FALSE)</f>
        <v>0</v>
      </c>
      <c r="BW54" s="14">
        <f>VLOOKUP($A54,'Nagradna igra-posiljke 2018'!$A$3:$CF$200,74,FALSE)</f>
        <v>0</v>
      </c>
      <c r="BX54" s="14">
        <f>VLOOKUP($A54,'Nagradna igra-posiljke 2018'!$A$3:$CF$200,75,FALSE)</f>
        <v>0</v>
      </c>
      <c r="BY54" s="14">
        <f>VLOOKUP($A54,'Nagradna igra-posiljke 2018'!$A$3:$CF$200,76,FALSE)</f>
        <v>0</v>
      </c>
      <c r="BZ54" s="14">
        <f>VLOOKUP($A54,'Nagradna igra-posiljke 2018'!$A$3:$CF$200,77,FALSE)</f>
        <v>0</v>
      </c>
      <c r="CA54" s="14">
        <f>VLOOKUP($A54,'Nagradna igra-posiljke 2018'!$A$3:$CF$200,78,FALSE)</f>
        <v>0</v>
      </c>
      <c r="CB54" s="14">
        <f>VLOOKUP($A54,'Nagradna igra-posiljke 2018'!$A$3:$CF$200,79,FALSE)</f>
        <v>0</v>
      </c>
      <c r="CC54" s="14">
        <f>VLOOKUP($A54,'Nagradna igra-posiljke 2018'!$A$3:$CF$200,80,FALSE)</f>
        <v>0</v>
      </c>
      <c r="CD54" s="14">
        <f>VLOOKUP($A54,'Nagradna igra-posiljke 2018'!$A$3:$CF$200,81,FALSE)</f>
        <v>0</v>
      </c>
      <c r="CE54" s="14">
        <f>VLOOKUP($A54,'Nagradna igra-posiljke 2018'!$A$3:$CF$200,82,FALSE)</f>
        <v>0</v>
      </c>
      <c r="CF54" s="14">
        <f>VLOOKUP($A54,'Nagradna igra-posiljke 2018'!$A$3:$CF$200,83,FALSE)</f>
        <v>0</v>
      </c>
      <c r="CG54" s="14">
        <f>VLOOKUP($A54,'Nagradna igra-posiljke 2018'!$A$3:$CF$200,84,FALSE)</f>
        <v>0</v>
      </c>
    </row>
    <row r="55" spans="1:85" s="155" customFormat="1" ht="14.1" customHeight="1">
      <c r="A55" s="15">
        <v>90042</v>
      </c>
      <c r="B55" s="98" t="s">
        <v>195</v>
      </c>
      <c r="C55" s="14" t="s">
        <v>207</v>
      </c>
      <c r="D55" s="48">
        <v>98387</v>
      </c>
      <c r="E55" s="47">
        <f>+'NE BRISATI'!CC24</f>
        <v>30396.469839505786</v>
      </c>
      <c r="F55" s="46">
        <f>E55/E$1</f>
        <v>0.65940234374266837</v>
      </c>
      <c r="G55" s="47">
        <f>D55*F55</f>
        <v>64876.618393809913</v>
      </c>
      <c r="H55" s="46">
        <f>+J55/D55</f>
        <v>3.8622988809497191E-3</v>
      </c>
      <c r="I55" s="49">
        <f>+H55/F55</f>
        <v>5.8572719942545128E-3</v>
      </c>
      <c r="J55" s="44">
        <f>10*K55</f>
        <v>380</v>
      </c>
      <c r="K55" s="44">
        <f>+SUM(L55:CG55)</f>
        <v>38</v>
      </c>
      <c r="L55" s="31">
        <f>VLOOKUP(A55,'Nagradna igra-posiljke 2018'!$A$3:$W$200,11,FALSE)</f>
        <v>0</v>
      </c>
      <c r="M55" s="31">
        <f>VLOOKUP(A55,'Nagradna igra-posiljke 2018'!$A$3:$W$200,12,FALSE)</f>
        <v>0</v>
      </c>
      <c r="N55" s="31">
        <f>VLOOKUP(A55,'Nagradna igra-posiljke 2018'!$A$3:$W$200,13,FALSE)</f>
        <v>0</v>
      </c>
      <c r="O55" s="31">
        <f>VLOOKUP(A55,'Nagradna igra-posiljke 2018'!$A$3:$W$200,14,FALSE)</f>
        <v>0</v>
      </c>
      <c r="P55" s="31">
        <f>VLOOKUP(A55,'Nagradna igra-posiljke 2018'!$A$3:$W$200,15,FALSE)</f>
        <v>0</v>
      </c>
      <c r="Q55" s="31">
        <f>VLOOKUP(A55,'Nagradna igra-posiljke 2018'!$A$3:$W$200,16,FALSE)</f>
        <v>0</v>
      </c>
      <c r="R55" s="31">
        <f>VLOOKUP(A55,'Nagradna igra-posiljke 2018'!$A$3:$W$200,17,FALSE)</f>
        <v>0</v>
      </c>
      <c r="S55" s="31">
        <f>VLOOKUP(A55,'Nagradna igra-posiljke 2018'!$A$3:$W$200,18,FALSE)</f>
        <v>0</v>
      </c>
      <c r="T55" s="31">
        <f>VLOOKUP(A55,'Nagradna igra-posiljke 2018'!$A$3:$W$200,19,FALSE)</f>
        <v>0</v>
      </c>
      <c r="U55" s="31">
        <f>VLOOKUP(A55,'Nagradna igra-posiljke 2018'!$A$3:$W$200,20,FALSE)</f>
        <v>0</v>
      </c>
      <c r="V55" s="31">
        <f>VLOOKUP(A55,'Nagradna igra-posiljke 2018'!$A$3:$W$200,21,FALSE)</f>
        <v>0</v>
      </c>
      <c r="W55" s="31">
        <f>VLOOKUP(A55,'Nagradna igra-posiljke 2018'!$A$3:$W$200,22,FALSE)</f>
        <v>0</v>
      </c>
      <c r="X55" s="31">
        <f>VLOOKUP(A55,'Nagradna igra-posiljke 2018'!$A$3:$W$200,23,FALSE)</f>
        <v>0</v>
      </c>
      <c r="Y55" s="31">
        <f>VLOOKUP(A55,'Nagradna igra-posiljke 2018'!$A$3:$CF$200,24,FALSE)</f>
        <v>8</v>
      </c>
      <c r="Z55" s="31">
        <f>VLOOKUP(A55,'Nagradna igra-posiljke 2018'!$A$3:$CF$200,25,FALSE)</f>
        <v>0</v>
      </c>
      <c r="AA55" s="31">
        <f>VLOOKUP(A55,'Nagradna igra-posiljke 2018'!$A$3:$CF$200,26,FALSE)</f>
        <v>0</v>
      </c>
      <c r="AB55" s="31">
        <f>VLOOKUP(A55,'Nagradna igra-posiljke 2018'!$A$3:$CF$200,27,FALSE)</f>
        <v>0</v>
      </c>
      <c r="AC55" s="31">
        <f>VLOOKUP(A55,'Nagradna igra-posiljke 2018'!$A$3:$CF$200,28,FALSE)</f>
        <v>0</v>
      </c>
      <c r="AD55" s="31">
        <f>VLOOKUP(A55,'Nagradna igra-posiljke 2018'!$A$3:$CF$200,29,FALSE)</f>
        <v>0</v>
      </c>
      <c r="AE55" s="31">
        <f>VLOOKUP(A55,'Nagradna igra-posiljke 2018'!$A$3:$CF$200,30,FALSE)</f>
        <v>3</v>
      </c>
      <c r="AF55" s="31">
        <f>VLOOKUP(A55,'Nagradna igra-posiljke 2018'!$A$3:$CF$200,31,FALSE)</f>
        <v>0</v>
      </c>
      <c r="AG55" s="31">
        <f>VLOOKUP($A55,'Nagradna igra-posiljke 2018'!$A$3:$CF$200,32,FALSE)</f>
        <v>3</v>
      </c>
      <c r="AH55" s="14">
        <f>VLOOKUP($A55,'Nagradna igra-posiljke 2018'!$A$3:$CF$200,33,FALSE)</f>
        <v>4</v>
      </c>
      <c r="AI55" s="14">
        <f>VLOOKUP($A55,'Nagradna igra-posiljke 2018'!$A$3:$CF$200,34,FALSE)</f>
        <v>3</v>
      </c>
      <c r="AJ55" s="14">
        <f>VLOOKUP($A55,'Nagradna igra-posiljke 2018'!$A$3:$CF$200,35,FALSE)</f>
        <v>0</v>
      </c>
      <c r="AK55" s="14">
        <f>VLOOKUP($A55,'Nagradna igra-posiljke 2018'!$A$3:$CF$200,36,FALSE)</f>
        <v>5</v>
      </c>
      <c r="AL55" s="14">
        <f>VLOOKUP($A55,'Nagradna igra-posiljke 2018'!$A$3:$CF$200,37,FALSE)</f>
        <v>0</v>
      </c>
      <c r="AM55" s="45">
        <f>VLOOKUP($A55,'Nagradna igra-posiljke 2018'!$A$3:$CF$200,38,FALSE)</f>
        <v>1</v>
      </c>
      <c r="AN55" s="45">
        <f>VLOOKUP($A55,'Nagradna igra-posiljke 2018'!$A$3:$CF$200,39,FALSE)</f>
        <v>0</v>
      </c>
      <c r="AO55" s="14">
        <f>VLOOKUP($A55,'Nagradna igra-posiljke 2018'!$A$3:$CF$200,40,FALSE)</f>
        <v>0</v>
      </c>
      <c r="AP55" s="14">
        <f>VLOOKUP($A55,'Nagradna igra-posiljke 2018'!$A$3:$CF$200,41,FALSE)</f>
        <v>0</v>
      </c>
      <c r="AQ55" s="14">
        <f>VLOOKUP($A55,'Nagradna igra-posiljke 2018'!$A$3:$CF$200,42,FALSE)</f>
        <v>2</v>
      </c>
      <c r="AR55" s="14">
        <f>VLOOKUP($A55,'Nagradna igra-posiljke 2018'!$A$3:$CF$200,43,FALSE)</f>
        <v>0</v>
      </c>
      <c r="AS55" s="14">
        <f>VLOOKUP($A55,'Nagradna igra-posiljke 2018'!$A$3:$CF$200,44,FALSE)</f>
        <v>2</v>
      </c>
      <c r="AT55" s="14">
        <f>VLOOKUP($A55,'Nagradna igra-posiljke 2018'!$A$3:$CF$200,45,FALSE)</f>
        <v>0</v>
      </c>
      <c r="AU55" s="14">
        <f>VLOOKUP($A55,'Nagradna igra-posiljke 2018'!$A$3:$CF$200,46,FALSE)</f>
        <v>1</v>
      </c>
      <c r="AV55" s="14">
        <f>VLOOKUP($A55,'Nagradna igra-posiljke 2018'!$A$3:$CF$200,47,FALSE)</f>
        <v>0</v>
      </c>
      <c r="AW55" s="14">
        <f>VLOOKUP($A55,'Nagradna igra-posiljke 2018'!$A$3:$CF$200,48,FALSE)</f>
        <v>2</v>
      </c>
      <c r="AX55" s="14">
        <f>VLOOKUP($A55,'Nagradna igra-posiljke 2018'!$A$3:$CF$200,49,FALSE)</f>
        <v>0</v>
      </c>
      <c r="AY55" s="14">
        <f>VLOOKUP($A55,'Nagradna igra-posiljke 2018'!$A$3:$CF$200,50,FALSE)</f>
        <v>0</v>
      </c>
      <c r="AZ55" s="14">
        <f>VLOOKUP($A55,'Nagradna igra-posiljke 2018'!$A$3:$CF$200,51,FALSE)</f>
        <v>0</v>
      </c>
      <c r="BA55" s="14">
        <f>VLOOKUP($A55,'Nagradna igra-posiljke 2018'!$A$3:$CF$200,52,FALSE)</f>
        <v>1</v>
      </c>
      <c r="BB55" s="14">
        <f>VLOOKUP($A55,'Nagradna igra-posiljke 2018'!$A$3:$CF$200,53,FALSE)</f>
        <v>0</v>
      </c>
      <c r="BC55" s="14">
        <f>VLOOKUP($A55,'Nagradna igra-posiljke 2018'!$A$3:$CF$200,54,FALSE)</f>
        <v>3</v>
      </c>
      <c r="BD55" s="14">
        <f>VLOOKUP($A55,'Nagradna igra-posiljke 2018'!$A$3:$CF$200,55,FALSE)</f>
        <v>0</v>
      </c>
      <c r="BE55" s="14">
        <f>VLOOKUP($A55,'Nagradna igra-posiljke 2018'!$A$3:$CF$200,56,FALSE)</f>
        <v>0</v>
      </c>
      <c r="BF55" s="14">
        <f>VLOOKUP($A55,'Nagradna igra-posiljke 2018'!$A$3:$CF$200,57,FALSE)</f>
        <v>0</v>
      </c>
      <c r="BG55" s="14">
        <f>VLOOKUP($A55,'Nagradna igra-posiljke 2018'!$A$3:$CF$200,58,FALSE)</f>
        <v>0</v>
      </c>
      <c r="BH55" s="14">
        <f>VLOOKUP($A55,'Nagradna igra-posiljke 2018'!$A$3:$CF$200,59,FALSE)</f>
        <v>0</v>
      </c>
      <c r="BI55" s="14">
        <f>VLOOKUP($A55,'Nagradna igra-posiljke 2018'!$A$3:$CF$200,60,FALSE)</f>
        <v>0</v>
      </c>
      <c r="BJ55" s="14">
        <f>VLOOKUP($A55,'Nagradna igra-posiljke 2018'!$A$3:$CF$200,61,FALSE)</f>
        <v>0</v>
      </c>
      <c r="BK55" s="14">
        <f>VLOOKUP($A55,'Nagradna igra-posiljke 2018'!$A$3:$CF$200,62,FALSE)</f>
        <v>0</v>
      </c>
      <c r="BL55" s="14">
        <f>VLOOKUP($A55,'Nagradna igra-posiljke 2018'!$A$3:$CF$200,63,FALSE)</f>
        <v>0</v>
      </c>
      <c r="BM55" s="14">
        <f>VLOOKUP($A55,'Nagradna igra-posiljke 2018'!$A$3:$CF$200,64,FALSE)</f>
        <v>0</v>
      </c>
      <c r="BN55" s="14">
        <f>VLOOKUP($A55,'Nagradna igra-posiljke 2018'!$A$3:$CF$200,65,FALSE)</f>
        <v>0</v>
      </c>
      <c r="BO55" s="14">
        <f>VLOOKUP($A55,'Nagradna igra-posiljke 2018'!$A$3:$CF$200,66,FALSE)</f>
        <v>0</v>
      </c>
      <c r="BP55" s="14">
        <f>VLOOKUP($A55,'Nagradna igra-posiljke 2018'!$A$3:$CF$200,67,FALSE)</f>
        <v>0</v>
      </c>
      <c r="BQ55" s="14">
        <f>VLOOKUP($A55,'Nagradna igra-posiljke 2018'!$A$3:$CF$200,68,FALSE)</f>
        <v>0</v>
      </c>
      <c r="BR55" s="14">
        <f>VLOOKUP($A55,'Nagradna igra-posiljke 2018'!$A$3:$CF$200,69,FALSE)</f>
        <v>0</v>
      </c>
      <c r="BS55" s="14">
        <f>VLOOKUP($A55,'Nagradna igra-posiljke 2018'!$A$3:$CF$200,70,FALSE)</f>
        <v>0</v>
      </c>
      <c r="BT55" s="14">
        <f>VLOOKUP($A55,'Nagradna igra-posiljke 2018'!$A$3:$CF$200,71,FALSE)</f>
        <v>0</v>
      </c>
      <c r="BU55" s="14">
        <f>VLOOKUP($A55,'Nagradna igra-posiljke 2018'!$A$3:$CF$200,72,FALSE)</f>
        <v>0</v>
      </c>
      <c r="BV55" s="14">
        <f>VLOOKUP($A55,'Nagradna igra-posiljke 2018'!$A$3:$CF$200,73,FALSE)</f>
        <v>0</v>
      </c>
      <c r="BW55" s="14">
        <f>VLOOKUP($A55,'Nagradna igra-posiljke 2018'!$A$3:$CF$200,74,FALSE)</f>
        <v>0</v>
      </c>
      <c r="BX55" s="14">
        <f>VLOOKUP($A55,'Nagradna igra-posiljke 2018'!$A$3:$CF$200,75,FALSE)</f>
        <v>0</v>
      </c>
      <c r="BY55" s="14">
        <f>VLOOKUP($A55,'Nagradna igra-posiljke 2018'!$A$3:$CF$200,76,FALSE)</f>
        <v>0</v>
      </c>
      <c r="BZ55" s="14">
        <f>VLOOKUP($A55,'Nagradna igra-posiljke 2018'!$A$3:$CF$200,77,FALSE)</f>
        <v>0</v>
      </c>
      <c r="CA55" s="14">
        <f>VLOOKUP($A55,'Nagradna igra-posiljke 2018'!$A$3:$CF$200,78,FALSE)</f>
        <v>0</v>
      </c>
      <c r="CB55" s="14">
        <f>VLOOKUP($A55,'Nagradna igra-posiljke 2018'!$A$3:$CF$200,79,FALSE)</f>
        <v>0</v>
      </c>
      <c r="CC55" s="14">
        <f>VLOOKUP($A55,'Nagradna igra-posiljke 2018'!$A$3:$CF$200,80,FALSE)</f>
        <v>0</v>
      </c>
      <c r="CD55" s="14">
        <f>VLOOKUP($A55,'Nagradna igra-posiljke 2018'!$A$3:$CF$200,81,FALSE)</f>
        <v>0</v>
      </c>
      <c r="CE55" s="14">
        <f>VLOOKUP($A55,'Nagradna igra-posiljke 2018'!$A$3:$CF$200,82,FALSE)</f>
        <v>0</v>
      </c>
      <c r="CF55" s="14">
        <f>VLOOKUP($A55,'Nagradna igra-posiljke 2018'!$A$3:$CF$200,83,FALSE)</f>
        <v>0</v>
      </c>
      <c r="CG55" s="14">
        <f>VLOOKUP($A55,'Nagradna igra-posiljke 2018'!$A$3:$CF$200,84,FALSE)</f>
        <v>0</v>
      </c>
    </row>
    <row r="56" spans="1:85" s="155" customFormat="1" ht="14.1" customHeight="1">
      <c r="A56" s="15">
        <v>90263</v>
      </c>
      <c r="B56" s="98" t="s">
        <v>197</v>
      </c>
      <c r="C56" s="14" t="s">
        <v>207</v>
      </c>
      <c r="D56" s="48">
        <v>209572</v>
      </c>
      <c r="E56" s="47">
        <f>+'NE BRISATI'!CC8</f>
        <v>35672.583738953312</v>
      </c>
      <c r="F56" s="46">
        <f>E56/E$1</f>
        <v>0.77385911749036407</v>
      </c>
      <c r="G56" s="47">
        <f>D56*F56</f>
        <v>162179.20297069059</v>
      </c>
      <c r="H56" s="46">
        <f>+J56/D56</f>
        <v>3.7218712423415343E-3</v>
      </c>
      <c r="I56" s="49">
        <f>+H56/F56</f>
        <v>4.8094945943282473E-3</v>
      </c>
      <c r="J56" s="44">
        <f>10*K56</f>
        <v>780</v>
      </c>
      <c r="K56" s="44">
        <f>+SUM(L56:CG56)</f>
        <v>78</v>
      </c>
      <c r="L56" s="31">
        <f>VLOOKUP(A56,'Nagradna igra-posiljke 2018'!$A$3:$W$200,11,FALSE)</f>
        <v>0</v>
      </c>
      <c r="M56" s="31">
        <f>VLOOKUP(A56,'Nagradna igra-posiljke 2018'!$A$3:$W$200,12,FALSE)</f>
        <v>0</v>
      </c>
      <c r="N56" s="31">
        <f>VLOOKUP(A56,'Nagradna igra-posiljke 2018'!$A$3:$W$200,13,FALSE)</f>
        <v>0</v>
      </c>
      <c r="O56" s="31">
        <f>VLOOKUP(A56,'Nagradna igra-posiljke 2018'!$A$3:$W$200,14,FALSE)</f>
        <v>0</v>
      </c>
      <c r="P56" s="31">
        <f>VLOOKUP(A56,'Nagradna igra-posiljke 2018'!$A$3:$W$200,15,FALSE)</f>
        <v>0</v>
      </c>
      <c r="Q56" s="31">
        <f>VLOOKUP(A56,'Nagradna igra-posiljke 2018'!$A$3:$W$200,16,FALSE)</f>
        <v>0</v>
      </c>
      <c r="R56" s="31">
        <f>VLOOKUP(A56,'Nagradna igra-posiljke 2018'!$A$3:$W$200,17,FALSE)</f>
        <v>0</v>
      </c>
      <c r="S56" s="31">
        <f>VLOOKUP(A56,'Nagradna igra-posiljke 2018'!$A$3:$W$200,18,FALSE)</f>
        <v>0</v>
      </c>
      <c r="T56" s="31">
        <f>VLOOKUP(A56,'Nagradna igra-posiljke 2018'!$A$3:$W$200,19,FALSE)</f>
        <v>0</v>
      </c>
      <c r="U56" s="31">
        <f>VLOOKUP(A56,'Nagradna igra-posiljke 2018'!$A$3:$W$200,20,FALSE)</f>
        <v>20</v>
      </c>
      <c r="V56" s="31">
        <f>VLOOKUP(A56,'Nagradna igra-posiljke 2018'!$A$3:$W$200,21,FALSE)</f>
        <v>1</v>
      </c>
      <c r="W56" s="31">
        <f>VLOOKUP(A56,'Nagradna igra-posiljke 2018'!$A$3:$W$200,22,FALSE)</f>
        <v>0</v>
      </c>
      <c r="X56" s="31">
        <f>VLOOKUP(A56,'Nagradna igra-posiljke 2018'!$A$3:$W$200,23,FALSE)</f>
        <v>0</v>
      </c>
      <c r="Y56" s="31">
        <f>VLOOKUP(A56,'Nagradna igra-posiljke 2018'!$A$3:$CF$200,24,FALSE)</f>
        <v>4</v>
      </c>
      <c r="Z56" s="31">
        <f>VLOOKUP(A56,'Nagradna igra-posiljke 2018'!$A$3:$CF$200,25,FALSE)</f>
        <v>1</v>
      </c>
      <c r="AA56" s="31">
        <f>VLOOKUP(A56,'Nagradna igra-posiljke 2018'!$A$3:$CF$200,26,FALSE)</f>
        <v>0</v>
      </c>
      <c r="AB56" s="31">
        <f>VLOOKUP(A56,'Nagradna igra-posiljke 2018'!$A$3:$CF$200,27,FALSE)</f>
        <v>3</v>
      </c>
      <c r="AC56" s="31">
        <f>VLOOKUP(A56,'Nagradna igra-posiljke 2018'!$A$3:$CF$200,28,FALSE)</f>
        <v>1</v>
      </c>
      <c r="AD56" s="31">
        <f>VLOOKUP(A56,'Nagradna igra-posiljke 2018'!$A$3:$CF$200,29,FALSE)</f>
        <v>0</v>
      </c>
      <c r="AE56" s="31">
        <f>VLOOKUP(A56,'Nagradna igra-posiljke 2018'!$A$3:$CF$200,30,FALSE)</f>
        <v>5</v>
      </c>
      <c r="AF56" s="31">
        <f>VLOOKUP(A56,'Nagradna igra-posiljke 2018'!$A$3:$CF$200,31,FALSE)</f>
        <v>4</v>
      </c>
      <c r="AG56" s="31">
        <f>VLOOKUP($A56,'Nagradna igra-posiljke 2018'!$A$3:$CF$200,32,FALSE)</f>
        <v>1</v>
      </c>
      <c r="AH56" s="14">
        <f>VLOOKUP($A56,'Nagradna igra-posiljke 2018'!$A$3:$CF$200,33,FALSE)</f>
        <v>1</v>
      </c>
      <c r="AI56" s="14">
        <f>VLOOKUP($A56,'Nagradna igra-posiljke 2018'!$A$3:$CF$200,34,FALSE)</f>
        <v>0</v>
      </c>
      <c r="AJ56" s="14">
        <f>VLOOKUP($A56,'Nagradna igra-posiljke 2018'!$A$3:$CF$200,35,FALSE)</f>
        <v>0</v>
      </c>
      <c r="AK56" s="14">
        <f>VLOOKUP($A56,'Nagradna igra-posiljke 2018'!$A$3:$CF$200,36,FALSE)</f>
        <v>4</v>
      </c>
      <c r="AL56" s="14">
        <f>VLOOKUP($A56,'Nagradna igra-posiljke 2018'!$A$3:$CF$200,37,FALSE)</f>
        <v>0</v>
      </c>
      <c r="AM56" s="45">
        <f>VLOOKUP($A56,'Nagradna igra-posiljke 2018'!$A$3:$CF$200,38,FALSE)</f>
        <v>1</v>
      </c>
      <c r="AN56" s="45">
        <f>VLOOKUP($A56,'Nagradna igra-posiljke 2018'!$A$3:$CF$200,39,FALSE)</f>
        <v>1</v>
      </c>
      <c r="AO56" s="14">
        <f>VLOOKUP($A56,'Nagradna igra-posiljke 2018'!$A$3:$CF$200,40,FALSE)</f>
        <v>2</v>
      </c>
      <c r="AP56" s="14">
        <f>VLOOKUP($A56,'Nagradna igra-posiljke 2018'!$A$3:$CF$200,41,FALSE)</f>
        <v>0</v>
      </c>
      <c r="AQ56" s="14">
        <f>VLOOKUP($A56,'Nagradna igra-posiljke 2018'!$A$3:$CF$200,42,FALSE)</f>
        <v>0</v>
      </c>
      <c r="AR56" s="14">
        <f>VLOOKUP($A56,'Nagradna igra-posiljke 2018'!$A$3:$CF$200,43,FALSE)</f>
        <v>0</v>
      </c>
      <c r="AS56" s="14">
        <f>VLOOKUP($A56,'Nagradna igra-posiljke 2018'!$A$3:$CF$200,44,FALSE)</f>
        <v>0</v>
      </c>
      <c r="AT56" s="14">
        <f>VLOOKUP($A56,'Nagradna igra-posiljke 2018'!$A$3:$CF$200,45,FALSE)</f>
        <v>17</v>
      </c>
      <c r="AU56" s="14">
        <f>VLOOKUP($A56,'Nagradna igra-posiljke 2018'!$A$3:$CF$200,46,FALSE)</f>
        <v>3</v>
      </c>
      <c r="AV56" s="14">
        <f>VLOOKUP($A56,'Nagradna igra-posiljke 2018'!$A$3:$CF$200,47,FALSE)</f>
        <v>0</v>
      </c>
      <c r="AW56" s="14">
        <f>VLOOKUP($A56,'Nagradna igra-posiljke 2018'!$A$3:$CF$200,48,FALSE)</f>
        <v>5</v>
      </c>
      <c r="AX56" s="14">
        <f>VLOOKUP($A56,'Nagradna igra-posiljke 2018'!$A$3:$CF$200,49,FALSE)</f>
        <v>0</v>
      </c>
      <c r="AY56" s="14">
        <f>VLOOKUP($A56,'Nagradna igra-posiljke 2018'!$A$3:$CF$200,50,FALSE)</f>
        <v>0</v>
      </c>
      <c r="AZ56" s="14">
        <f>VLOOKUP($A56,'Nagradna igra-posiljke 2018'!$A$3:$CF$200,51,FALSE)</f>
        <v>2</v>
      </c>
      <c r="BA56" s="14">
        <f>VLOOKUP($A56,'Nagradna igra-posiljke 2018'!$A$3:$CF$200,52,FALSE)</f>
        <v>0</v>
      </c>
      <c r="BB56" s="14">
        <f>VLOOKUP($A56,'Nagradna igra-posiljke 2018'!$A$3:$CF$200,53,FALSE)</f>
        <v>0</v>
      </c>
      <c r="BC56" s="14">
        <f>VLOOKUP($A56,'Nagradna igra-posiljke 2018'!$A$3:$CF$200,54,FALSE)</f>
        <v>2</v>
      </c>
      <c r="BD56" s="14">
        <f>VLOOKUP($A56,'Nagradna igra-posiljke 2018'!$A$3:$CF$200,55,FALSE)</f>
        <v>0</v>
      </c>
      <c r="BE56" s="14">
        <f>VLOOKUP($A56,'Nagradna igra-posiljke 2018'!$A$3:$CF$200,56,FALSE)</f>
        <v>0</v>
      </c>
      <c r="BF56" s="14">
        <f>VLOOKUP($A56,'Nagradna igra-posiljke 2018'!$A$3:$CF$200,57,FALSE)</f>
        <v>0</v>
      </c>
      <c r="BG56" s="14">
        <f>VLOOKUP($A56,'Nagradna igra-posiljke 2018'!$A$3:$CF$200,58,FALSE)</f>
        <v>0</v>
      </c>
      <c r="BH56" s="14">
        <f>VLOOKUP($A56,'Nagradna igra-posiljke 2018'!$A$3:$CF$200,59,FALSE)</f>
        <v>0</v>
      </c>
      <c r="BI56" s="14">
        <f>VLOOKUP($A56,'Nagradna igra-posiljke 2018'!$A$3:$CF$200,60,FALSE)</f>
        <v>0</v>
      </c>
      <c r="BJ56" s="14">
        <f>VLOOKUP($A56,'Nagradna igra-posiljke 2018'!$A$3:$CF$200,61,FALSE)</f>
        <v>0</v>
      </c>
      <c r="BK56" s="14">
        <f>VLOOKUP($A56,'Nagradna igra-posiljke 2018'!$A$3:$CF$200,62,FALSE)</f>
        <v>0</v>
      </c>
      <c r="BL56" s="14">
        <f>VLOOKUP($A56,'Nagradna igra-posiljke 2018'!$A$3:$CF$200,63,FALSE)</f>
        <v>0</v>
      </c>
      <c r="BM56" s="14">
        <f>VLOOKUP($A56,'Nagradna igra-posiljke 2018'!$A$3:$CF$200,64,FALSE)</f>
        <v>0</v>
      </c>
      <c r="BN56" s="14">
        <f>VLOOKUP($A56,'Nagradna igra-posiljke 2018'!$A$3:$CF$200,65,FALSE)</f>
        <v>0</v>
      </c>
      <c r="BO56" s="14">
        <f>VLOOKUP($A56,'Nagradna igra-posiljke 2018'!$A$3:$CF$200,66,FALSE)</f>
        <v>0</v>
      </c>
      <c r="BP56" s="14">
        <f>VLOOKUP($A56,'Nagradna igra-posiljke 2018'!$A$3:$CF$200,67,FALSE)</f>
        <v>0</v>
      </c>
      <c r="BQ56" s="14">
        <f>VLOOKUP($A56,'Nagradna igra-posiljke 2018'!$A$3:$CF$200,68,FALSE)</f>
        <v>0</v>
      </c>
      <c r="BR56" s="14">
        <f>VLOOKUP($A56,'Nagradna igra-posiljke 2018'!$A$3:$CF$200,69,FALSE)</f>
        <v>0</v>
      </c>
      <c r="BS56" s="14">
        <f>VLOOKUP($A56,'Nagradna igra-posiljke 2018'!$A$3:$CF$200,70,FALSE)</f>
        <v>0</v>
      </c>
      <c r="BT56" s="14">
        <f>VLOOKUP($A56,'Nagradna igra-posiljke 2018'!$A$3:$CF$200,71,FALSE)</f>
        <v>0</v>
      </c>
      <c r="BU56" s="14">
        <f>VLOOKUP($A56,'Nagradna igra-posiljke 2018'!$A$3:$CF$200,72,FALSE)</f>
        <v>0</v>
      </c>
      <c r="BV56" s="14">
        <f>VLOOKUP($A56,'Nagradna igra-posiljke 2018'!$A$3:$CF$200,73,FALSE)</f>
        <v>0</v>
      </c>
      <c r="BW56" s="14">
        <f>VLOOKUP($A56,'Nagradna igra-posiljke 2018'!$A$3:$CF$200,74,FALSE)</f>
        <v>0</v>
      </c>
      <c r="BX56" s="14">
        <f>VLOOKUP($A56,'Nagradna igra-posiljke 2018'!$A$3:$CF$200,75,FALSE)</f>
        <v>0</v>
      </c>
      <c r="BY56" s="14">
        <f>VLOOKUP($A56,'Nagradna igra-posiljke 2018'!$A$3:$CF$200,76,FALSE)</f>
        <v>0</v>
      </c>
      <c r="BZ56" s="14">
        <f>VLOOKUP($A56,'Nagradna igra-posiljke 2018'!$A$3:$CF$200,77,FALSE)</f>
        <v>0</v>
      </c>
      <c r="CA56" s="14">
        <f>VLOOKUP($A56,'Nagradna igra-posiljke 2018'!$A$3:$CF$200,78,FALSE)</f>
        <v>0</v>
      </c>
      <c r="CB56" s="14">
        <f>VLOOKUP($A56,'Nagradna igra-posiljke 2018'!$A$3:$CF$200,79,FALSE)</f>
        <v>0</v>
      </c>
      <c r="CC56" s="14">
        <f>VLOOKUP($A56,'Nagradna igra-posiljke 2018'!$A$3:$CF$200,80,FALSE)</f>
        <v>0</v>
      </c>
      <c r="CD56" s="14">
        <f>VLOOKUP($A56,'Nagradna igra-posiljke 2018'!$A$3:$CF$200,81,FALSE)</f>
        <v>0</v>
      </c>
      <c r="CE56" s="14">
        <f>VLOOKUP($A56,'Nagradna igra-posiljke 2018'!$A$3:$CF$200,82,FALSE)</f>
        <v>0</v>
      </c>
      <c r="CF56" s="14">
        <f>VLOOKUP($A56,'Nagradna igra-posiljke 2018'!$A$3:$CF$200,83,FALSE)</f>
        <v>0</v>
      </c>
      <c r="CG56" s="14">
        <f>VLOOKUP($A56,'Nagradna igra-posiljke 2018'!$A$3:$CF$200,84,FALSE)</f>
        <v>0</v>
      </c>
    </row>
    <row r="57" spans="1:85" s="155" customFormat="1" ht="14.1" customHeight="1">
      <c r="A57" s="15">
        <v>90018</v>
      </c>
      <c r="B57" s="98" t="s">
        <v>196</v>
      </c>
      <c r="C57" s="14" t="s">
        <v>207</v>
      </c>
      <c r="D57" s="48">
        <v>46987</v>
      </c>
      <c r="E57" s="47">
        <f>+'NE BRISATI'!CC25</f>
        <v>34903.744529049851</v>
      </c>
      <c r="F57" s="46">
        <f>E57/E$1</f>
        <v>0.75718039197886744</v>
      </c>
      <c r="G57" s="47">
        <f>D57*F57</f>
        <v>35577.635077911043</v>
      </c>
      <c r="H57" s="46">
        <f>+J57/D57</f>
        <v>1.0641241194372911E-3</v>
      </c>
      <c r="I57" s="49">
        <f>+H57/F57</f>
        <v>1.4053772795888648E-3</v>
      </c>
      <c r="J57" s="44">
        <f>10*K57</f>
        <v>50</v>
      </c>
      <c r="K57" s="44">
        <f>+SUM(L57:CG57)</f>
        <v>5</v>
      </c>
      <c r="L57" s="31">
        <f>VLOOKUP(A57,'Nagradna igra-posiljke 2018'!$A$3:$W$200,11,FALSE)</f>
        <v>0</v>
      </c>
      <c r="M57" s="31">
        <f>VLOOKUP(A57,'Nagradna igra-posiljke 2018'!$A$3:$W$200,12,FALSE)</f>
        <v>0</v>
      </c>
      <c r="N57" s="31">
        <f>VLOOKUP(A57,'Nagradna igra-posiljke 2018'!$A$3:$W$200,13,FALSE)</f>
        <v>0</v>
      </c>
      <c r="O57" s="31">
        <f>VLOOKUP(A57,'Nagradna igra-posiljke 2018'!$A$3:$W$200,14,FALSE)</f>
        <v>0</v>
      </c>
      <c r="P57" s="31">
        <f>VLOOKUP(A57,'Nagradna igra-posiljke 2018'!$A$3:$W$200,15,FALSE)</f>
        <v>0</v>
      </c>
      <c r="Q57" s="31">
        <f>VLOOKUP(A57,'Nagradna igra-posiljke 2018'!$A$3:$W$200,16,FALSE)</f>
        <v>0</v>
      </c>
      <c r="R57" s="31">
        <f>VLOOKUP(A57,'Nagradna igra-posiljke 2018'!$A$3:$W$200,17,FALSE)</f>
        <v>0</v>
      </c>
      <c r="S57" s="31">
        <f>VLOOKUP(A57,'Nagradna igra-posiljke 2018'!$A$3:$W$200,18,FALSE)</f>
        <v>0</v>
      </c>
      <c r="T57" s="31">
        <f>VLOOKUP(A57,'Nagradna igra-posiljke 2018'!$A$3:$W$200,19,FALSE)</f>
        <v>0</v>
      </c>
      <c r="U57" s="31">
        <f>VLOOKUP(A57,'Nagradna igra-posiljke 2018'!$A$3:$W$200,20,FALSE)</f>
        <v>0</v>
      </c>
      <c r="V57" s="31">
        <f>VLOOKUP(A57,'Nagradna igra-posiljke 2018'!$A$3:$W$200,21,FALSE)</f>
        <v>0</v>
      </c>
      <c r="W57" s="31">
        <f>VLOOKUP(A57,'Nagradna igra-posiljke 2018'!$A$3:$W$200,22,FALSE)</f>
        <v>0</v>
      </c>
      <c r="X57" s="31">
        <f>VLOOKUP(A57,'Nagradna igra-posiljke 2018'!$A$3:$W$200,23,FALSE)</f>
        <v>0</v>
      </c>
      <c r="Y57" s="31">
        <f>VLOOKUP(A57,'Nagradna igra-posiljke 2018'!$A$3:$CF$200,24,FALSE)</f>
        <v>0</v>
      </c>
      <c r="Z57" s="31">
        <f>VLOOKUP(A57,'Nagradna igra-posiljke 2018'!$A$3:$CF$200,25,FALSE)</f>
        <v>0</v>
      </c>
      <c r="AA57" s="31">
        <f>VLOOKUP(A57,'Nagradna igra-posiljke 2018'!$A$3:$CF$200,26,FALSE)</f>
        <v>0</v>
      </c>
      <c r="AB57" s="31">
        <f>VLOOKUP(A57,'Nagradna igra-posiljke 2018'!$A$3:$CF$200,27,FALSE)</f>
        <v>0</v>
      </c>
      <c r="AC57" s="31">
        <f>VLOOKUP(A57,'Nagradna igra-posiljke 2018'!$A$3:$CF$200,28,FALSE)</f>
        <v>0</v>
      </c>
      <c r="AD57" s="31">
        <f>VLOOKUP(A57,'Nagradna igra-posiljke 2018'!$A$3:$CF$200,29,FALSE)</f>
        <v>0</v>
      </c>
      <c r="AE57" s="31">
        <f>VLOOKUP(A57,'Nagradna igra-posiljke 2018'!$A$3:$CF$200,30,FALSE)</f>
        <v>0</v>
      </c>
      <c r="AF57" s="31">
        <f>VLOOKUP(A57,'Nagradna igra-posiljke 2018'!$A$3:$CF$200,31,FALSE)</f>
        <v>0</v>
      </c>
      <c r="AG57" s="31">
        <f>VLOOKUP($A57,'Nagradna igra-posiljke 2018'!$A$3:$CF$200,32,FALSE)</f>
        <v>0</v>
      </c>
      <c r="AH57" s="14">
        <f>VLOOKUP($A57,'Nagradna igra-posiljke 2018'!$A$3:$CF$200,33,FALSE)</f>
        <v>0</v>
      </c>
      <c r="AI57" s="14">
        <f>VLOOKUP($A57,'Nagradna igra-posiljke 2018'!$A$3:$CF$200,34,FALSE)</f>
        <v>0</v>
      </c>
      <c r="AJ57" s="14">
        <f>VLOOKUP($A57,'Nagradna igra-posiljke 2018'!$A$3:$CF$200,35,FALSE)</f>
        <v>0</v>
      </c>
      <c r="AK57" s="14">
        <f>VLOOKUP($A57,'Nagradna igra-posiljke 2018'!$A$3:$CF$200,36,FALSE)</f>
        <v>0</v>
      </c>
      <c r="AL57" s="14">
        <f>VLOOKUP($A57,'Nagradna igra-posiljke 2018'!$A$3:$CF$200,37,FALSE)</f>
        <v>0</v>
      </c>
      <c r="AM57" s="45">
        <f>VLOOKUP($A57,'Nagradna igra-posiljke 2018'!$A$3:$CF$200,38,FALSE)</f>
        <v>0</v>
      </c>
      <c r="AN57" s="45">
        <f>VLOOKUP($A57,'Nagradna igra-posiljke 2018'!$A$3:$CF$200,39,FALSE)</f>
        <v>2</v>
      </c>
      <c r="AO57" s="14">
        <f>VLOOKUP($A57,'Nagradna igra-posiljke 2018'!$A$3:$CF$200,40,FALSE)</f>
        <v>0</v>
      </c>
      <c r="AP57" s="14">
        <f>VLOOKUP($A57,'Nagradna igra-posiljke 2018'!$A$3:$CF$200,41,FALSE)</f>
        <v>0</v>
      </c>
      <c r="AQ57" s="14">
        <f>VLOOKUP($A57,'Nagradna igra-posiljke 2018'!$A$3:$CF$200,42,FALSE)</f>
        <v>0</v>
      </c>
      <c r="AR57" s="14">
        <f>VLOOKUP($A57,'Nagradna igra-posiljke 2018'!$A$3:$CF$200,43,FALSE)</f>
        <v>0</v>
      </c>
      <c r="AS57" s="14">
        <f>VLOOKUP($A57,'Nagradna igra-posiljke 2018'!$A$3:$CF$200,44,FALSE)</f>
        <v>2</v>
      </c>
      <c r="AT57" s="14">
        <f>VLOOKUP($A57,'Nagradna igra-posiljke 2018'!$A$3:$CF$200,45,FALSE)</f>
        <v>0</v>
      </c>
      <c r="AU57" s="14">
        <f>VLOOKUP($A57,'Nagradna igra-posiljke 2018'!$A$3:$CF$200,46,FALSE)</f>
        <v>0</v>
      </c>
      <c r="AV57" s="14">
        <f>VLOOKUP($A57,'Nagradna igra-posiljke 2018'!$A$3:$CF$200,47,FALSE)</f>
        <v>0</v>
      </c>
      <c r="AW57" s="14">
        <f>VLOOKUP($A57,'Nagradna igra-posiljke 2018'!$A$3:$CF$200,48,FALSE)</f>
        <v>0</v>
      </c>
      <c r="AX57" s="14">
        <f>VLOOKUP($A57,'Nagradna igra-posiljke 2018'!$A$3:$CF$200,49,FALSE)</f>
        <v>0</v>
      </c>
      <c r="AY57" s="14">
        <f>VLOOKUP($A57,'Nagradna igra-posiljke 2018'!$A$3:$CF$200,50,FALSE)</f>
        <v>1</v>
      </c>
      <c r="AZ57" s="14">
        <f>VLOOKUP($A57,'Nagradna igra-posiljke 2018'!$A$3:$CF$200,51,FALSE)</f>
        <v>0</v>
      </c>
      <c r="BA57" s="14">
        <f>VLOOKUP($A57,'Nagradna igra-posiljke 2018'!$A$3:$CF$200,52,FALSE)</f>
        <v>0</v>
      </c>
      <c r="BB57" s="14">
        <f>VLOOKUP($A57,'Nagradna igra-posiljke 2018'!$A$3:$CF$200,53,FALSE)</f>
        <v>0</v>
      </c>
      <c r="BC57" s="14">
        <f>VLOOKUP($A57,'Nagradna igra-posiljke 2018'!$A$3:$CF$200,54,FALSE)</f>
        <v>0</v>
      </c>
      <c r="BD57" s="14">
        <f>VLOOKUP($A57,'Nagradna igra-posiljke 2018'!$A$3:$CF$200,55,FALSE)</f>
        <v>0</v>
      </c>
      <c r="BE57" s="14">
        <f>VLOOKUP($A57,'Nagradna igra-posiljke 2018'!$A$3:$CF$200,56,FALSE)</f>
        <v>0</v>
      </c>
      <c r="BF57" s="14">
        <f>VLOOKUP($A57,'Nagradna igra-posiljke 2018'!$A$3:$CF$200,57,FALSE)</f>
        <v>0</v>
      </c>
      <c r="BG57" s="14">
        <f>VLOOKUP($A57,'Nagradna igra-posiljke 2018'!$A$3:$CF$200,58,FALSE)</f>
        <v>0</v>
      </c>
      <c r="BH57" s="14">
        <f>VLOOKUP($A57,'Nagradna igra-posiljke 2018'!$A$3:$CF$200,59,FALSE)</f>
        <v>0</v>
      </c>
      <c r="BI57" s="14">
        <f>VLOOKUP($A57,'Nagradna igra-posiljke 2018'!$A$3:$CF$200,60,FALSE)</f>
        <v>0</v>
      </c>
      <c r="BJ57" s="14">
        <f>VLOOKUP($A57,'Nagradna igra-posiljke 2018'!$A$3:$CF$200,61,FALSE)</f>
        <v>0</v>
      </c>
      <c r="BK57" s="14">
        <f>VLOOKUP($A57,'Nagradna igra-posiljke 2018'!$A$3:$CF$200,62,FALSE)</f>
        <v>0</v>
      </c>
      <c r="BL57" s="14">
        <f>VLOOKUP($A57,'Nagradna igra-posiljke 2018'!$A$3:$CF$200,63,FALSE)</f>
        <v>0</v>
      </c>
      <c r="BM57" s="14">
        <f>VLOOKUP($A57,'Nagradna igra-posiljke 2018'!$A$3:$CF$200,64,FALSE)</f>
        <v>0</v>
      </c>
      <c r="BN57" s="14">
        <f>VLOOKUP($A57,'Nagradna igra-posiljke 2018'!$A$3:$CF$200,65,FALSE)</f>
        <v>0</v>
      </c>
      <c r="BO57" s="14">
        <f>VLOOKUP($A57,'Nagradna igra-posiljke 2018'!$A$3:$CF$200,66,FALSE)</f>
        <v>0</v>
      </c>
      <c r="BP57" s="14">
        <f>VLOOKUP($A57,'Nagradna igra-posiljke 2018'!$A$3:$CF$200,67,FALSE)</f>
        <v>0</v>
      </c>
      <c r="BQ57" s="14">
        <f>VLOOKUP($A57,'Nagradna igra-posiljke 2018'!$A$3:$CF$200,68,FALSE)</f>
        <v>0</v>
      </c>
      <c r="BR57" s="14">
        <f>VLOOKUP($A57,'Nagradna igra-posiljke 2018'!$A$3:$CF$200,69,FALSE)</f>
        <v>0</v>
      </c>
      <c r="BS57" s="14">
        <f>VLOOKUP($A57,'Nagradna igra-posiljke 2018'!$A$3:$CF$200,70,FALSE)</f>
        <v>0</v>
      </c>
      <c r="BT57" s="14">
        <f>VLOOKUP($A57,'Nagradna igra-posiljke 2018'!$A$3:$CF$200,71,FALSE)</f>
        <v>0</v>
      </c>
      <c r="BU57" s="14">
        <f>VLOOKUP($A57,'Nagradna igra-posiljke 2018'!$A$3:$CF$200,72,FALSE)</f>
        <v>0</v>
      </c>
      <c r="BV57" s="14">
        <f>VLOOKUP($A57,'Nagradna igra-posiljke 2018'!$A$3:$CF$200,73,FALSE)</f>
        <v>0</v>
      </c>
      <c r="BW57" s="14">
        <f>VLOOKUP($A57,'Nagradna igra-posiljke 2018'!$A$3:$CF$200,74,FALSE)</f>
        <v>0</v>
      </c>
      <c r="BX57" s="14">
        <f>VLOOKUP($A57,'Nagradna igra-posiljke 2018'!$A$3:$CF$200,75,FALSE)</f>
        <v>0</v>
      </c>
      <c r="BY57" s="14">
        <f>VLOOKUP($A57,'Nagradna igra-posiljke 2018'!$A$3:$CF$200,76,FALSE)</f>
        <v>0</v>
      </c>
      <c r="BZ57" s="14">
        <f>VLOOKUP($A57,'Nagradna igra-posiljke 2018'!$A$3:$CF$200,77,FALSE)</f>
        <v>0</v>
      </c>
      <c r="CA57" s="14">
        <f>VLOOKUP($A57,'Nagradna igra-posiljke 2018'!$A$3:$CF$200,78,FALSE)</f>
        <v>0</v>
      </c>
      <c r="CB57" s="14">
        <f>VLOOKUP($A57,'Nagradna igra-posiljke 2018'!$A$3:$CF$200,79,FALSE)</f>
        <v>0</v>
      </c>
      <c r="CC57" s="14">
        <f>VLOOKUP($A57,'Nagradna igra-posiljke 2018'!$A$3:$CF$200,80,FALSE)</f>
        <v>0</v>
      </c>
      <c r="CD57" s="14">
        <f>VLOOKUP($A57,'Nagradna igra-posiljke 2018'!$A$3:$CF$200,81,FALSE)</f>
        <v>0</v>
      </c>
      <c r="CE57" s="14">
        <f>VLOOKUP($A57,'Nagradna igra-posiljke 2018'!$A$3:$CF$200,82,FALSE)</f>
        <v>0</v>
      </c>
      <c r="CF57" s="14">
        <f>VLOOKUP($A57,'Nagradna igra-posiljke 2018'!$A$3:$CF$200,83,FALSE)</f>
        <v>0</v>
      </c>
      <c r="CG57" s="14">
        <f>VLOOKUP($A57,'Nagradna igra-posiljke 2018'!$A$3:$CF$200,84,FALSE)</f>
        <v>0</v>
      </c>
    </row>
    <row r="58" spans="1:85" s="155" customFormat="1" ht="14.1" customHeight="1">
      <c r="A58" s="15">
        <v>90166</v>
      </c>
      <c r="B58" s="98" t="s">
        <v>193</v>
      </c>
      <c r="C58" s="14" t="s">
        <v>207</v>
      </c>
      <c r="D58" s="48">
        <v>57605</v>
      </c>
      <c r="E58" s="47">
        <f>+'NE BRISATI'!CC12</f>
        <v>38604.859693254053</v>
      </c>
      <c r="F58" s="46">
        <f>E58/E$1</f>
        <v>0.83747011070685839</v>
      </c>
      <c r="G58" s="47">
        <f>D58*F58</f>
        <v>48242.46572726858</v>
      </c>
      <c r="H58" s="46">
        <f>+J58/D58</f>
        <v>1.0415762520614531E-3</v>
      </c>
      <c r="I58" s="49">
        <f>+H58/F58</f>
        <v>1.2437175234616086E-3</v>
      </c>
      <c r="J58" s="44">
        <f>10*K58</f>
        <v>60</v>
      </c>
      <c r="K58" s="44">
        <f>+SUM(L58:CG58)</f>
        <v>6</v>
      </c>
      <c r="L58" s="31">
        <f>VLOOKUP(A58,'Nagradna igra-posiljke 2018'!$A$3:$W$200,11,FALSE)</f>
        <v>0</v>
      </c>
      <c r="M58" s="31">
        <f>VLOOKUP(A58,'Nagradna igra-posiljke 2018'!$A$3:$W$200,12,FALSE)</f>
        <v>0</v>
      </c>
      <c r="N58" s="31">
        <f>VLOOKUP(A58,'Nagradna igra-posiljke 2018'!$A$3:$W$200,13,FALSE)</f>
        <v>0</v>
      </c>
      <c r="O58" s="31">
        <f>VLOOKUP(A58,'Nagradna igra-posiljke 2018'!$A$3:$W$200,14,FALSE)</f>
        <v>0</v>
      </c>
      <c r="P58" s="31">
        <f>VLOOKUP(A58,'Nagradna igra-posiljke 2018'!$A$3:$W$200,15,FALSE)</f>
        <v>0</v>
      </c>
      <c r="Q58" s="31">
        <f>VLOOKUP(A58,'Nagradna igra-posiljke 2018'!$A$3:$W$200,16,FALSE)</f>
        <v>0</v>
      </c>
      <c r="R58" s="31">
        <f>VLOOKUP(A58,'Nagradna igra-posiljke 2018'!$A$3:$W$200,17,FALSE)</f>
        <v>0</v>
      </c>
      <c r="S58" s="31">
        <f>VLOOKUP(A58,'Nagradna igra-posiljke 2018'!$A$3:$W$200,18,FALSE)</f>
        <v>0</v>
      </c>
      <c r="T58" s="31">
        <f>VLOOKUP(A58,'Nagradna igra-posiljke 2018'!$A$3:$W$200,19,FALSE)</f>
        <v>0</v>
      </c>
      <c r="U58" s="31">
        <f>VLOOKUP(A58,'Nagradna igra-posiljke 2018'!$A$3:$W$200,20,FALSE)</f>
        <v>0</v>
      </c>
      <c r="V58" s="31">
        <f>VLOOKUP(A58,'Nagradna igra-posiljke 2018'!$A$3:$W$200,21,FALSE)</f>
        <v>0</v>
      </c>
      <c r="W58" s="31">
        <f>VLOOKUP(A58,'Nagradna igra-posiljke 2018'!$A$3:$W$200,22,FALSE)</f>
        <v>0</v>
      </c>
      <c r="X58" s="31">
        <f>VLOOKUP(A58,'Nagradna igra-posiljke 2018'!$A$3:$W$200,23,FALSE)</f>
        <v>0</v>
      </c>
      <c r="Y58" s="31">
        <f>VLOOKUP(A58,'Nagradna igra-posiljke 2018'!$A$3:$CF$200,24,FALSE)</f>
        <v>0</v>
      </c>
      <c r="Z58" s="31">
        <f>VLOOKUP(A58,'Nagradna igra-posiljke 2018'!$A$3:$CF$200,25,FALSE)</f>
        <v>0</v>
      </c>
      <c r="AA58" s="31">
        <f>VLOOKUP(A58,'Nagradna igra-posiljke 2018'!$A$3:$CF$200,26,FALSE)</f>
        <v>0</v>
      </c>
      <c r="AB58" s="31">
        <f>VLOOKUP(A58,'Nagradna igra-posiljke 2018'!$A$3:$CF$200,27,FALSE)</f>
        <v>0</v>
      </c>
      <c r="AC58" s="31">
        <f>VLOOKUP(A58,'Nagradna igra-posiljke 2018'!$A$3:$CF$200,28,FALSE)</f>
        <v>0</v>
      </c>
      <c r="AD58" s="31">
        <f>VLOOKUP(A58,'Nagradna igra-posiljke 2018'!$A$3:$CF$200,29,FALSE)</f>
        <v>0</v>
      </c>
      <c r="AE58" s="31">
        <f>VLOOKUP(A58,'Nagradna igra-posiljke 2018'!$A$3:$CF$200,30,FALSE)</f>
        <v>0</v>
      </c>
      <c r="AF58" s="31">
        <f>VLOOKUP(A58,'Nagradna igra-posiljke 2018'!$A$3:$CF$200,31,FALSE)</f>
        <v>3</v>
      </c>
      <c r="AG58" s="31">
        <f>VLOOKUP($A58,'Nagradna igra-posiljke 2018'!$A$3:$CF$200,32,FALSE)</f>
        <v>3</v>
      </c>
      <c r="AH58" s="14">
        <f>VLOOKUP($A58,'Nagradna igra-posiljke 2018'!$A$3:$CF$200,33,FALSE)</f>
        <v>0</v>
      </c>
      <c r="AI58" s="14">
        <f>VLOOKUP($A58,'Nagradna igra-posiljke 2018'!$A$3:$CF$200,34,FALSE)</f>
        <v>0</v>
      </c>
      <c r="AJ58" s="14">
        <f>VLOOKUP($A58,'Nagradna igra-posiljke 2018'!$A$3:$CF$200,35,FALSE)</f>
        <v>0</v>
      </c>
      <c r="AK58" s="14">
        <f>VLOOKUP($A58,'Nagradna igra-posiljke 2018'!$A$3:$CF$200,36,FALSE)</f>
        <v>0</v>
      </c>
      <c r="AL58" s="14">
        <f>VLOOKUP($A58,'Nagradna igra-posiljke 2018'!$A$3:$CF$200,37,FALSE)</f>
        <v>0</v>
      </c>
      <c r="AM58" s="45">
        <f>VLOOKUP($A58,'Nagradna igra-posiljke 2018'!$A$3:$CF$200,38,FALSE)</f>
        <v>0</v>
      </c>
      <c r="AN58" s="45">
        <f>VLOOKUP($A58,'Nagradna igra-posiljke 2018'!$A$3:$CF$200,39,FALSE)</f>
        <v>0</v>
      </c>
      <c r="AO58" s="14">
        <f>VLOOKUP($A58,'Nagradna igra-posiljke 2018'!$A$3:$CF$200,40,FALSE)</f>
        <v>0</v>
      </c>
      <c r="AP58" s="14">
        <f>VLOOKUP($A58,'Nagradna igra-posiljke 2018'!$A$3:$CF$200,41,FALSE)</f>
        <v>0</v>
      </c>
      <c r="AQ58" s="14">
        <f>VLOOKUP($A58,'Nagradna igra-posiljke 2018'!$A$3:$CF$200,42,FALSE)</f>
        <v>0</v>
      </c>
      <c r="AR58" s="14">
        <f>VLOOKUP($A58,'Nagradna igra-posiljke 2018'!$A$3:$CF$200,43,FALSE)</f>
        <v>0</v>
      </c>
      <c r="AS58" s="14">
        <f>VLOOKUP($A58,'Nagradna igra-posiljke 2018'!$A$3:$CF$200,44,FALSE)</f>
        <v>0</v>
      </c>
      <c r="AT58" s="14">
        <f>VLOOKUP($A58,'Nagradna igra-posiljke 2018'!$A$3:$CF$200,45,FALSE)</f>
        <v>0</v>
      </c>
      <c r="AU58" s="14">
        <f>VLOOKUP($A58,'Nagradna igra-posiljke 2018'!$A$3:$CF$200,46,FALSE)</f>
        <v>0</v>
      </c>
      <c r="AV58" s="14">
        <f>VLOOKUP($A58,'Nagradna igra-posiljke 2018'!$A$3:$CF$200,47,FALSE)</f>
        <v>0</v>
      </c>
      <c r="AW58" s="14">
        <f>VLOOKUP($A58,'Nagradna igra-posiljke 2018'!$A$3:$CF$200,48,FALSE)</f>
        <v>0</v>
      </c>
      <c r="AX58" s="14">
        <f>VLOOKUP($A58,'Nagradna igra-posiljke 2018'!$A$3:$CF$200,49,FALSE)</f>
        <v>0</v>
      </c>
      <c r="AY58" s="14">
        <f>VLOOKUP($A58,'Nagradna igra-posiljke 2018'!$A$3:$CF$200,50,FALSE)</f>
        <v>0</v>
      </c>
      <c r="AZ58" s="14">
        <f>VLOOKUP($A58,'Nagradna igra-posiljke 2018'!$A$3:$CF$200,51,FALSE)</f>
        <v>0</v>
      </c>
      <c r="BA58" s="14">
        <f>VLOOKUP($A58,'Nagradna igra-posiljke 2018'!$A$3:$CF$200,52,FALSE)</f>
        <v>0</v>
      </c>
      <c r="BB58" s="14">
        <f>VLOOKUP($A58,'Nagradna igra-posiljke 2018'!$A$3:$CF$200,53,FALSE)</f>
        <v>0</v>
      </c>
      <c r="BC58" s="14">
        <f>VLOOKUP($A58,'Nagradna igra-posiljke 2018'!$A$3:$CF$200,54,FALSE)</f>
        <v>0</v>
      </c>
      <c r="BD58" s="14">
        <f>VLOOKUP($A58,'Nagradna igra-posiljke 2018'!$A$3:$CF$200,55,FALSE)</f>
        <v>0</v>
      </c>
      <c r="BE58" s="14">
        <f>VLOOKUP($A58,'Nagradna igra-posiljke 2018'!$A$3:$CF$200,56,FALSE)</f>
        <v>0</v>
      </c>
      <c r="BF58" s="14">
        <f>VLOOKUP($A58,'Nagradna igra-posiljke 2018'!$A$3:$CF$200,57,FALSE)</f>
        <v>0</v>
      </c>
      <c r="BG58" s="14">
        <f>VLOOKUP($A58,'Nagradna igra-posiljke 2018'!$A$3:$CF$200,58,FALSE)</f>
        <v>0</v>
      </c>
      <c r="BH58" s="14">
        <f>VLOOKUP($A58,'Nagradna igra-posiljke 2018'!$A$3:$CF$200,59,FALSE)</f>
        <v>0</v>
      </c>
      <c r="BI58" s="14">
        <f>VLOOKUP($A58,'Nagradna igra-posiljke 2018'!$A$3:$CF$200,60,FALSE)</f>
        <v>0</v>
      </c>
      <c r="BJ58" s="14">
        <f>VLOOKUP($A58,'Nagradna igra-posiljke 2018'!$A$3:$CF$200,61,FALSE)</f>
        <v>0</v>
      </c>
      <c r="BK58" s="14">
        <f>VLOOKUP($A58,'Nagradna igra-posiljke 2018'!$A$3:$CF$200,62,FALSE)</f>
        <v>0</v>
      </c>
      <c r="BL58" s="14">
        <f>VLOOKUP($A58,'Nagradna igra-posiljke 2018'!$A$3:$CF$200,63,FALSE)</f>
        <v>0</v>
      </c>
      <c r="BM58" s="14">
        <f>VLOOKUP($A58,'Nagradna igra-posiljke 2018'!$A$3:$CF$200,64,FALSE)</f>
        <v>0</v>
      </c>
      <c r="BN58" s="14">
        <f>VLOOKUP($A58,'Nagradna igra-posiljke 2018'!$A$3:$CF$200,65,FALSE)</f>
        <v>0</v>
      </c>
      <c r="BO58" s="14">
        <f>VLOOKUP($A58,'Nagradna igra-posiljke 2018'!$A$3:$CF$200,66,FALSE)</f>
        <v>0</v>
      </c>
      <c r="BP58" s="14">
        <f>VLOOKUP($A58,'Nagradna igra-posiljke 2018'!$A$3:$CF$200,67,FALSE)</f>
        <v>0</v>
      </c>
      <c r="BQ58" s="14">
        <f>VLOOKUP($A58,'Nagradna igra-posiljke 2018'!$A$3:$CF$200,68,FALSE)</f>
        <v>0</v>
      </c>
      <c r="BR58" s="14">
        <f>VLOOKUP($A58,'Nagradna igra-posiljke 2018'!$A$3:$CF$200,69,FALSE)</f>
        <v>0</v>
      </c>
      <c r="BS58" s="14">
        <f>VLOOKUP($A58,'Nagradna igra-posiljke 2018'!$A$3:$CF$200,70,FALSE)</f>
        <v>0</v>
      </c>
      <c r="BT58" s="14">
        <f>VLOOKUP($A58,'Nagradna igra-posiljke 2018'!$A$3:$CF$200,71,FALSE)</f>
        <v>0</v>
      </c>
      <c r="BU58" s="14">
        <f>VLOOKUP($A58,'Nagradna igra-posiljke 2018'!$A$3:$CF$200,72,FALSE)</f>
        <v>0</v>
      </c>
      <c r="BV58" s="14">
        <f>VLOOKUP($A58,'Nagradna igra-posiljke 2018'!$A$3:$CF$200,73,FALSE)</f>
        <v>0</v>
      </c>
      <c r="BW58" s="14">
        <f>VLOOKUP($A58,'Nagradna igra-posiljke 2018'!$A$3:$CF$200,74,FALSE)</f>
        <v>0</v>
      </c>
      <c r="BX58" s="14">
        <f>VLOOKUP($A58,'Nagradna igra-posiljke 2018'!$A$3:$CF$200,75,FALSE)</f>
        <v>0</v>
      </c>
      <c r="BY58" s="14">
        <f>VLOOKUP($A58,'Nagradna igra-posiljke 2018'!$A$3:$CF$200,76,FALSE)</f>
        <v>0</v>
      </c>
      <c r="BZ58" s="14">
        <f>VLOOKUP($A58,'Nagradna igra-posiljke 2018'!$A$3:$CF$200,77,FALSE)</f>
        <v>0</v>
      </c>
      <c r="CA58" s="14">
        <f>VLOOKUP($A58,'Nagradna igra-posiljke 2018'!$A$3:$CF$200,78,FALSE)</f>
        <v>0</v>
      </c>
      <c r="CB58" s="14">
        <f>VLOOKUP($A58,'Nagradna igra-posiljke 2018'!$A$3:$CF$200,79,FALSE)</f>
        <v>0</v>
      </c>
      <c r="CC58" s="14">
        <f>VLOOKUP($A58,'Nagradna igra-posiljke 2018'!$A$3:$CF$200,80,FALSE)</f>
        <v>0</v>
      </c>
      <c r="CD58" s="14">
        <f>VLOOKUP($A58,'Nagradna igra-posiljke 2018'!$A$3:$CF$200,81,FALSE)</f>
        <v>0</v>
      </c>
      <c r="CE58" s="14">
        <f>VLOOKUP($A58,'Nagradna igra-posiljke 2018'!$A$3:$CF$200,82,FALSE)</f>
        <v>0</v>
      </c>
      <c r="CF58" s="14">
        <f>VLOOKUP($A58,'Nagradna igra-posiljke 2018'!$A$3:$CF$200,83,FALSE)</f>
        <v>0</v>
      </c>
      <c r="CG58" s="14">
        <f>VLOOKUP($A58,'Nagradna igra-posiljke 2018'!$A$3:$CF$200,84,FALSE)</f>
        <v>0</v>
      </c>
    </row>
    <row r="59" spans="1:85" s="155" customFormat="1" ht="14.1" customHeight="1">
      <c r="A59" s="15">
        <v>90212</v>
      </c>
      <c r="B59" s="98" t="s">
        <v>198</v>
      </c>
      <c r="C59" s="14" t="s">
        <v>207</v>
      </c>
      <c r="D59" s="48">
        <v>56208</v>
      </c>
      <c r="E59" s="47">
        <f>+'NE BRISATI'!CC35</f>
        <v>51926.653774579318</v>
      </c>
      <c r="F59" s="46">
        <f>E59/E$1</f>
        <v>1.1264649277518997</v>
      </c>
      <c r="G59" s="47">
        <f>D59*F59</f>
        <v>63316.340659078778</v>
      </c>
      <c r="H59" s="46">
        <f>+J59/D59</f>
        <v>5.33731853116994E-4</v>
      </c>
      <c r="I59" s="49">
        <f>+H59/F59</f>
        <v>4.7381133665845186E-4</v>
      </c>
      <c r="J59" s="44">
        <f>10*K59</f>
        <v>30</v>
      </c>
      <c r="K59" s="44">
        <f>+SUM(L59:CG59)</f>
        <v>3</v>
      </c>
      <c r="L59" s="31">
        <f>VLOOKUP(A59,'Nagradna igra-posiljke 2018'!$A$3:$W$200,11,FALSE)</f>
        <v>0</v>
      </c>
      <c r="M59" s="31">
        <f>VLOOKUP(A59,'Nagradna igra-posiljke 2018'!$A$3:$W$200,12,FALSE)</f>
        <v>0</v>
      </c>
      <c r="N59" s="31">
        <f>VLOOKUP(A59,'Nagradna igra-posiljke 2018'!$A$3:$W$200,13,FALSE)</f>
        <v>0</v>
      </c>
      <c r="O59" s="31">
        <f>VLOOKUP(A59,'Nagradna igra-posiljke 2018'!$A$3:$W$200,14,FALSE)</f>
        <v>0</v>
      </c>
      <c r="P59" s="31">
        <f>VLOOKUP(A59,'Nagradna igra-posiljke 2018'!$A$3:$W$200,15,FALSE)</f>
        <v>0</v>
      </c>
      <c r="Q59" s="31">
        <f>VLOOKUP(A59,'Nagradna igra-posiljke 2018'!$A$3:$W$200,16,FALSE)</f>
        <v>0</v>
      </c>
      <c r="R59" s="31">
        <f>VLOOKUP(A59,'Nagradna igra-posiljke 2018'!$A$3:$W$200,17,FALSE)</f>
        <v>0</v>
      </c>
      <c r="S59" s="31">
        <f>VLOOKUP(A59,'Nagradna igra-posiljke 2018'!$A$3:$W$200,18,FALSE)</f>
        <v>0</v>
      </c>
      <c r="T59" s="31">
        <f>VLOOKUP(A59,'Nagradna igra-posiljke 2018'!$A$3:$W$200,19,FALSE)</f>
        <v>0</v>
      </c>
      <c r="U59" s="31">
        <f>VLOOKUP(A59,'Nagradna igra-posiljke 2018'!$A$3:$W$200,20,FALSE)</f>
        <v>0</v>
      </c>
      <c r="V59" s="31">
        <f>VLOOKUP(A59,'Nagradna igra-posiljke 2018'!$A$3:$W$200,21,FALSE)</f>
        <v>0</v>
      </c>
      <c r="W59" s="31">
        <f>VLOOKUP(A59,'Nagradna igra-posiljke 2018'!$A$3:$W$200,22,FALSE)</f>
        <v>0</v>
      </c>
      <c r="X59" s="31">
        <f>VLOOKUP(A59,'Nagradna igra-posiljke 2018'!$A$3:$W$200,23,FALSE)</f>
        <v>0</v>
      </c>
      <c r="Y59" s="31">
        <f>VLOOKUP(A59,'Nagradna igra-posiljke 2018'!$A$3:$CF$200,24,FALSE)</f>
        <v>0</v>
      </c>
      <c r="Z59" s="31">
        <f>VLOOKUP(A59,'Nagradna igra-posiljke 2018'!$A$3:$CF$200,25,FALSE)</f>
        <v>0</v>
      </c>
      <c r="AA59" s="31">
        <f>VLOOKUP(A59,'Nagradna igra-posiljke 2018'!$A$3:$CF$200,26,FALSE)</f>
        <v>1</v>
      </c>
      <c r="AB59" s="31">
        <f>VLOOKUP(A59,'Nagradna igra-posiljke 2018'!$A$3:$CF$200,27,FALSE)</f>
        <v>1</v>
      </c>
      <c r="AC59" s="31">
        <f>VLOOKUP(A59,'Nagradna igra-posiljke 2018'!$A$3:$CF$200,28,FALSE)</f>
        <v>0</v>
      </c>
      <c r="AD59" s="31">
        <f>VLOOKUP(A59,'Nagradna igra-posiljke 2018'!$A$3:$CF$200,29,FALSE)</f>
        <v>0</v>
      </c>
      <c r="AE59" s="31">
        <f>VLOOKUP(A59,'Nagradna igra-posiljke 2018'!$A$3:$CF$200,30,FALSE)</f>
        <v>0</v>
      </c>
      <c r="AF59" s="31">
        <f>VLOOKUP(A59,'Nagradna igra-posiljke 2018'!$A$3:$CF$200,31,FALSE)</f>
        <v>0</v>
      </c>
      <c r="AG59" s="31">
        <f>VLOOKUP($A59,'Nagradna igra-posiljke 2018'!$A$3:$CF$200,32,FALSE)</f>
        <v>0</v>
      </c>
      <c r="AH59" s="14">
        <f>VLOOKUP($A59,'Nagradna igra-posiljke 2018'!$A$3:$CF$200,33,FALSE)</f>
        <v>0</v>
      </c>
      <c r="AI59" s="14">
        <f>VLOOKUP($A59,'Nagradna igra-posiljke 2018'!$A$3:$CF$200,34,FALSE)</f>
        <v>0</v>
      </c>
      <c r="AJ59" s="14">
        <f>VLOOKUP($A59,'Nagradna igra-posiljke 2018'!$A$3:$CF$200,35,FALSE)</f>
        <v>0</v>
      </c>
      <c r="AK59" s="14">
        <f>VLOOKUP($A59,'Nagradna igra-posiljke 2018'!$A$3:$CF$200,36,FALSE)</f>
        <v>0</v>
      </c>
      <c r="AL59" s="14">
        <f>VLOOKUP($A59,'Nagradna igra-posiljke 2018'!$A$3:$CF$200,37,FALSE)</f>
        <v>0</v>
      </c>
      <c r="AM59" s="45">
        <f>VLOOKUP($A59,'Nagradna igra-posiljke 2018'!$A$3:$CF$200,38,FALSE)</f>
        <v>1</v>
      </c>
      <c r="AN59" s="45">
        <f>VLOOKUP($A59,'Nagradna igra-posiljke 2018'!$A$3:$CF$200,39,FALSE)</f>
        <v>0</v>
      </c>
      <c r="AO59" s="14">
        <f>VLOOKUP($A59,'Nagradna igra-posiljke 2018'!$A$3:$CF$200,40,FALSE)</f>
        <v>0</v>
      </c>
      <c r="AP59" s="14">
        <f>VLOOKUP($A59,'Nagradna igra-posiljke 2018'!$A$3:$CF$200,41,FALSE)</f>
        <v>0</v>
      </c>
      <c r="AQ59" s="14">
        <f>VLOOKUP($A59,'Nagradna igra-posiljke 2018'!$A$3:$CF$200,42,FALSE)</f>
        <v>0</v>
      </c>
      <c r="AR59" s="14">
        <f>VLOOKUP($A59,'Nagradna igra-posiljke 2018'!$A$3:$CF$200,43,FALSE)</f>
        <v>0</v>
      </c>
      <c r="AS59" s="14">
        <f>VLOOKUP($A59,'Nagradna igra-posiljke 2018'!$A$3:$CF$200,44,FALSE)</f>
        <v>0</v>
      </c>
      <c r="AT59" s="14">
        <f>VLOOKUP($A59,'Nagradna igra-posiljke 2018'!$A$3:$CF$200,45,FALSE)</f>
        <v>0</v>
      </c>
      <c r="AU59" s="14">
        <f>VLOOKUP($A59,'Nagradna igra-posiljke 2018'!$A$3:$CF$200,46,FALSE)</f>
        <v>0</v>
      </c>
      <c r="AV59" s="14">
        <f>VLOOKUP($A59,'Nagradna igra-posiljke 2018'!$A$3:$CF$200,47,FALSE)</f>
        <v>0</v>
      </c>
      <c r="AW59" s="14">
        <f>VLOOKUP($A59,'Nagradna igra-posiljke 2018'!$A$3:$CF$200,48,FALSE)</f>
        <v>0</v>
      </c>
      <c r="AX59" s="14">
        <f>VLOOKUP($A59,'Nagradna igra-posiljke 2018'!$A$3:$CF$200,49,FALSE)</f>
        <v>0</v>
      </c>
      <c r="AY59" s="14">
        <f>VLOOKUP($A59,'Nagradna igra-posiljke 2018'!$A$3:$CF$200,50,FALSE)</f>
        <v>0</v>
      </c>
      <c r="AZ59" s="14">
        <f>VLOOKUP($A59,'Nagradna igra-posiljke 2018'!$A$3:$CF$200,51,FALSE)</f>
        <v>0</v>
      </c>
      <c r="BA59" s="14">
        <f>VLOOKUP($A59,'Nagradna igra-posiljke 2018'!$A$3:$CF$200,52,FALSE)</f>
        <v>0</v>
      </c>
      <c r="BB59" s="14">
        <f>VLOOKUP($A59,'Nagradna igra-posiljke 2018'!$A$3:$CF$200,53,FALSE)</f>
        <v>0</v>
      </c>
      <c r="BC59" s="14">
        <f>VLOOKUP($A59,'Nagradna igra-posiljke 2018'!$A$3:$CF$200,54,FALSE)</f>
        <v>0</v>
      </c>
      <c r="BD59" s="14">
        <f>VLOOKUP($A59,'Nagradna igra-posiljke 2018'!$A$3:$CF$200,55,FALSE)</f>
        <v>0</v>
      </c>
      <c r="BE59" s="14">
        <f>VLOOKUP($A59,'Nagradna igra-posiljke 2018'!$A$3:$CF$200,56,FALSE)</f>
        <v>0</v>
      </c>
      <c r="BF59" s="14">
        <f>VLOOKUP($A59,'Nagradna igra-posiljke 2018'!$A$3:$CF$200,57,FALSE)</f>
        <v>0</v>
      </c>
      <c r="BG59" s="14">
        <f>VLOOKUP($A59,'Nagradna igra-posiljke 2018'!$A$3:$CF$200,58,FALSE)</f>
        <v>0</v>
      </c>
      <c r="BH59" s="14">
        <f>VLOOKUP($A59,'Nagradna igra-posiljke 2018'!$A$3:$CF$200,59,FALSE)</f>
        <v>0</v>
      </c>
      <c r="BI59" s="14">
        <f>VLOOKUP($A59,'Nagradna igra-posiljke 2018'!$A$3:$CF$200,60,FALSE)</f>
        <v>0</v>
      </c>
      <c r="BJ59" s="14">
        <f>VLOOKUP($A59,'Nagradna igra-posiljke 2018'!$A$3:$CF$200,61,FALSE)</f>
        <v>0</v>
      </c>
      <c r="BK59" s="14">
        <f>VLOOKUP($A59,'Nagradna igra-posiljke 2018'!$A$3:$CF$200,62,FALSE)</f>
        <v>0</v>
      </c>
      <c r="BL59" s="14">
        <f>VLOOKUP($A59,'Nagradna igra-posiljke 2018'!$A$3:$CF$200,63,FALSE)</f>
        <v>0</v>
      </c>
      <c r="BM59" s="14">
        <f>VLOOKUP($A59,'Nagradna igra-posiljke 2018'!$A$3:$CF$200,64,FALSE)</f>
        <v>0</v>
      </c>
      <c r="BN59" s="14">
        <f>VLOOKUP($A59,'Nagradna igra-posiljke 2018'!$A$3:$CF$200,65,FALSE)</f>
        <v>0</v>
      </c>
      <c r="BO59" s="14">
        <f>VLOOKUP($A59,'Nagradna igra-posiljke 2018'!$A$3:$CF$200,66,FALSE)</f>
        <v>0</v>
      </c>
      <c r="BP59" s="14">
        <f>VLOOKUP($A59,'Nagradna igra-posiljke 2018'!$A$3:$CF$200,67,FALSE)</f>
        <v>0</v>
      </c>
      <c r="BQ59" s="14">
        <f>VLOOKUP($A59,'Nagradna igra-posiljke 2018'!$A$3:$CF$200,68,FALSE)</f>
        <v>0</v>
      </c>
      <c r="BR59" s="14">
        <f>VLOOKUP($A59,'Nagradna igra-posiljke 2018'!$A$3:$CF$200,69,FALSE)</f>
        <v>0</v>
      </c>
      <c r="BS59" s="14">
        <f>VLOOKUP($A59,'Nagradna igra-posiljke 2018'!$A$3:$CF$200,70,FALSE)</f>
        <v>0</v>
      </c>
      <c r="BT59" s="14">
        <f>VLOOKUP($A59,'Nagradna igra-posiljke 2018'!$A$3:$CF$200,71,FALSE)</f>
        <v>0</v>
      </c>
      <c r="BU59" s="14">
        <f>VLOOKUP($A59,'Nagradna igra-posiljke 2018'!$A$3:$CF$200,72,FALSE)</f>
        <v>0</v>
      </c>
      <c r="BV59" s="14">
        <f>VLOOKUP($A59,'Nagradna igra-posiljke 2018'!$A$3:$CF$200,73,FALSE)</f>
        <v>0</v>
      </c>
      <c r="BW59" s="14">
        <f>VLOOKUP($A59,'Nagradna igra-posiljke 2018'!$A$3:$CF$200,74,FALSE)</f>
        <v>0</v>
      </c>
      <c r="BX59" s="14">
        <f>VLOOKUP($A59,'Nagradna igra-posiljke 2018'!$A$3:$CF$200,75,FALSE)</f>
        <v>0</v>
      </c>
      <c r="BY59" s="14">
        <f>VLOOKUP($A59,'Nagradna igra-posiljke 2018'!$A$3:$CF$200,76,FALSE)</f>
        <v>0</v>
      </c>
      <c r="BZ59" s="14">
        <f>VLOOKUP($A59,'Nagradna igra-posiljke 2018'!$A$3:$CF$200,77,FALSE)</f>
        <v>0</v>
      </c>
      <c r="CA59" s="14">
        <f>VLOOKUP($A59,'Nagradna igra-posiljke 2018'!$A$3:$CF$200,78,FALSE)</f>
        <v>0</v>
      </c>
      <c r="CB59" s="14">
        <f>VLOOKUP($A59,'Nagradna igra-posiljke 2018'!$A$3:$CF$200,79,FALSE)</f>
        <v>0</v>
      </c>
      <c r="CC59" s="14">
        <f>VLOOKUP($A59,'Nagradna igra-posiljke 2018'!$A$3:$CF$200,80,FALSE)</f>
        <v>0</v>
      </c>
      <c r="CD59" s="14">
        <f>VLOOKUP($A59,'Nagradna igra-posiljke 2018'!$A$3:$CF$200,81,FALSE)</f>
        <v>0</v>
      </c>
      <c r="CE59" s="14">
        <f>VLOOKUP($A59,'Nagradna igra-posiljke 2018'!$A$3:$CF$200,82,FALSE)</f>
        <v>0</v>
      </c>
      <c r="CF59" s="14">
        <f>VLOOKUP($A59,'Nagradna igra-posiljke 2018'!$A$3:$CF$200,83,FALSE)</f>
        <v>0</v>
      </c>
      <c r="CG59" s="14">
        <f>VLOOKUP($A59,'Nagradna igra-posiljke 2018'!$A$3:$CF$200,84,FALSE)</f>
        <v>0</v>
      </c>
    </row>
    <row r="60" spans="1:85" s="155" customFormat="1" ht="14.1" customHeight="1">
      <c r="A60" s="15">
        <v>90239</v>
      </c>
      <c r="B60" s="98" t="s">
        <v>199</v>
      </c>
      <c r="C60" s="14" t="s">
        <v>207</v>
      </c>
      <c r="D60" s="48">
        <v>96450</v>
      </c>
      <c r="E60" s="47">
        <f>+'NE BRISATI'!CC28</f>
        <v>42503.877808762838</v>
      </c>
      <c r="F60" s="46">
        <f>E60/E$1</f>
        <v>0.92205301448603683</v>
      </c>
      <c r="G60" s="47">
        <f>D60*F60</f>
        <v>88932.013247178256</v>
      </c>
      <c r="H60" s="46">
        <f>+J60/D60</f>
        <v>1.0368066355624676E-4</v>
      </c>
      <c r="I60" s="49">
        <f>+H60/F60</f>
        <v>1.1244544720027793E-4</v>
      </c>
      <c r="J60" s="44">
        <f>10*K60</f>
        <v>10</v>
      </c>
      <c r="K60" s="44">
        <f>+SUM(L60:CG60)</f>
        <v>1</v>
      </c>
      <c r="L60" s="31">
        <f>VLOOKUP(A60,'Nagradna igra-posiljke 2018'!$A$3:$W$200,11,FALSE)</f>
        <v>0</v>
      </c>
      <c r="M60" s="31">
        <f>VLOOKUP(A60,'Nagradna igra-posiljke 2018'!$A$3:$W$200,12,FALSE)</f>
        <v>0</v>
      </c>
      <c r="N60" s="31">
        <f>VLOOKUP(A60,'Nagradna igra-posiljke 2018'!$A$3:$W$200,13,FALSE)</f>
        <v>0</v>
      </c>
      <c r="O60" s="31">
        <f>VLOOKUP(A60,'Nagradna igra-posiljke 2018'!$A$3:$W$200,14,FALSE)</f>
        <v>0</v>
      </c>
      <c r="P60" s="31">
        <f>VLOOKUP(A60,'Nagradna igra-posiljke 2018'!$A$3:$W$200,15,FALSE)</f>
        <v>0</v>
      </c>
      <c r="Q60" s="31">
        <f>VLOOKUP(A60,'Nagradna igra-posiljke 2018'!$A$3:$W$200,16,FALSE)</f>
        <v>0</v>
      </c>
      <c r="R60" s="31">
        <f>VLOOKUP(A60,'Nagradna igra-posiljke 2018'!$A$3:$W$200,17,FALSE)</f>
        <v>0</v>
      </c>
      <c r="S60" s="31">
        <f>VLOOKUP(A60,'Nagradna igra-posiljke 2018'!$A$3:$W$200,18,FALSE)</f>
        <v>0</v>
      </c>
      <c r="T60" s="31">
        <f>VLOOKUP(A60,'Nagradna igra-posiljke 2018'!$A$3:$W$200,19,FALSE)</f>
        <v>0</v>
      </c>
      <c r="U60" s="31">
        <f>VLOOKUP(A60,'Nagradna igra-posiljke 2018'!$A$3:$W$200,20,FALSE)</f>
        <v>0</v>
      </c>
      <c r="V60" s="31">
        <f>VLOOKUP(A60,'Nagradna igra-posiljke 2018'!$A$3:$W$200,21,FALSE)</f>
        <v>0</v>
      </c>
      <c r="W60" s="31">
        <f>VLOOKUP(A60,'Nagradna igra-posiljke 2018'!$A$3:$W$200,22,FALSE)</f>
        <v>0</v>
      </c>
      <c r="X60" s="31">
        <f>VLOOKUP(A60,'Nagradna igra-posiljke 2018'!$A$3:$W$200,23,FALSE)</f>
        <v>0</v>
      </c>
      <c r="Y60" s="31">
        <f>VLOOKUP(A60,'Nagradna igra-posiljke 2018'!$A$3:$CF$200,24,FALSE)</f>
        <v>0</v>
      </c>
      <c r="Z60" s="31">
        <f>VLOOKUP(A60,'Nagradna igra-posiljke 2018'!$A$3:$CF$200,25,FALSE)</f>
        <v>0</v>
      </c>
      <c r="AA60" s="31">
        <f>VLOOKUP(A60,'Nagradna igra-posiljke 2018'!$A$3:$CF$200,26,FALSE)</f>
        <v>0</v>
      </c>
      <c r="AB60" s="31">
        <f>VLOOKUP(A60,'Nagradna igra-posiljke 2018'!$A$3:$CF$200,27,FALSE)</f>
        <v>0</v>
      </c>
      <c r="AC60" s="31">
        <f>VLOOKUP(A60,'Nagradna igra-posiljke 2018'!$A$3:$CF$200,28,FALSE)</f>
        <v>0</v>
      </c>
      <c r="AD60" s="31">
        <f>VLOOKUP(A60,'Nagradna igra-posiljke 2018'!$A$3:$CF$200,29,FALSE)</f>
        <v>0</v>
      </c>
      <c r="AE60" s="31">
        <f>VLOOKUP(A60,'Nagradna igra-posiljke 2018'!$A$3:$CF$200,30,FALSE)</f>
        <v>1</v>
      </c>
      <c r="AF60" s="31">
        <f>VLOOKUP(A60,'Nagradna igra-posiljke 2018'!$A$3:$CF$200,31,FALSE)</f>
        <v>0</v>
      </c>
      <c r="AG60" s="31">
        <f>VLOOKUP($A60,'Nagradna igra-posiljke 2018'!$A$3:$CF$200,32,FALSE)</f>
        <v>0</v>
      </c>
      <c r="AH60" s="14">
        <f>VLOOKUP($A60,'Nagradna igra-posiljke 2018'!$A$3:$CF$200,33,FALSE)</f>
        <v>0</v>
      </c>
      <c r="AI60" s="14">
        <f>VLOOKUP($A60,'Nagradna igra-posiljke 2018'!$A$3:$CF$200,34,FALSE)</f>
        <v>0</v>
      </c>
      <c r="AJ60" s="14">
        <f>VLOOKUP($A60,'Nagradna igra-posiljke 2018'!$A$3:$CF$200,35,FALSE)</f>
        <v>0</v>
      </c>
      <c r="AK60" s="14">
        <f>VLOOKUP($A60,'Nagradna igra-posiljke 2018'!$A$3:$CF$200,36,FALSE)</f>
        <v>0</v>
      </c>
      <c r="AL60" s="14">
        <f>VLOOKUP($A60,'Nagradna igra-posiljke 2018'!$A$3:$CF$200,37,FALSE)</f>
        <v>0</v>
      </c>
      <c r="AM60" s="45">
        <f>VLOOKUP($A60,'Nagradna igra-posiljke 2018'!$A$3:$CF$200,38,FALSE)</f>
        <v>0</v>
      </c>
      <c r="AN60" s="45">
        <f>VLOOKUP($A60,'Nagradna igra-posiljke 2018'!$A$3:$CF$200,39,FALSE)</f>
        <v>0</v>
      </c>
      <c r="AO60" s="14">
        <f>VLOOKUP($A60,'Nagradna igra-posiljke 2018'!$A$3:$CF$200,40,FALSE)</f>
        <v>0</v>
      </c>
      <c r="AP60" s="14">
        <f>VLOOKUP($A60,'Nagradna igra-posiljke 2018'!$A$3:$CF$200,41,FALSE)</f>
        <v>0</v>
      </c>
      <c r="AQ60" s="14">
        <f>VLOOKUP($A60,'Nagradna igra-posiljke 2018'!$A$3:$CF$200,42,FALSE)</f>
        <v>0</v>
      </c>
      <c r="AR60" s="14">
        <f>VLOOKUP($A60,'Nagradna igra-posiljke 2018'!$A$3:$CF$200,43,FALSE)</f>
        <v>0</v>
      </c>
      <c r="AS60" s="14">
        <f>VLOOKUP($A60,'Nagradna igra-posiljke 2018'!$A$3:$CF$200,44,FALSE)</f>
        <v>0</v>
      </c>
      <c r="AT60" s="14">
        <f>VLOOKUP($A60,'Nagradna igra-posiljke 2018'!$A$3:$CF$200,45,FALSE)</f>
        <v>0</v>
      </c>
      <c r="AU60" s="14">
        <f>VLOOKUP($A60,'Nagradna igra-posiljke 2018'!$A$3:$CF$200,46,FALSE)</f>
        <v>0</v>
      </c>
      <c r="AV60" s="14">
        <f>VLOOKUP($A60,'Nagradna igra-posiljke 2018'!$A$3:$CF$200,47,FALSE)</f>
        <v>0</v>
      </c>
      <c r="AW60" s="14">
        <f>VLOOKUP($A60,'Nagradna igra-posiljke 2018'!$A$3:$CF$200,48,FALSE)</f>
        <v>0</v>
      </c>
      <c r="AX60" s="14">
        <f>VLOOKUP($A60,'Nagradna igra-posiljke 2018'!$A$3:$CF$200,49,FALSE)</f>
        <v>0</v>
      </c>
      <c r="AY60" s="14">
        <f>VLOOKUP($A60,'Nagradna igra-posiljke 2018'!$A$3:$CF$200,50,FALSE)</f>
        <v>0</v>
      </c>
      <c r="AZ60" s="14">
        <f>VLOOKUP($A60,'Nagradna igra-posiljke 2018'!$A$3:$CF$200,51,FALSE)</f>
        <v>0</v>
      </c>
      <c r="BA60" s="14">
        <f>VLOOKUP($A60,'Nagradna igra-posiljke 2018'!$A$3:$CF$200,52,FALSE)</f>
        <v>0</v>
      </c>
      <c r="BB60" s="14">
        <f>VLOOKUP($A60,'Nagradna igra-posiljke 2018'!$A$3:$CF$200,53,FALSE)</f>
        <v>0</v>
      </c>
      <c r="BC60" s="14">
        <f>VLOOKUP($A60,'Nagradna igra-posiljke 2018'!$A$3:$CF$200,54,FALSE)</f>
        <v>0</v>
      </c>
      <c r="BD60" s="14">
        <f>VLOOKUP($A60,'Nagradna igra-posiljke 2018'!$A$3:$CF$200,55,FALSE)</f>
        <v>0</v>
      </c>
      <c r="BE60" s="14">
        <f>VLOOKUP($A60,'Nagradna igra-posiljke 2018'!$A$3:$CF$200,56,FALSE)</f>
        <v>0</v>
      </c>
      <c r="BF60" s="14">
        <f>VLOOKUP($A60,'Nagradna igra-posiljke 2018'!$A$3:$CF$200,57,FALSE)</f>
        <v>0</v>
      </c>
      <c r="BG60" s="14">
        <f>VLOOKUP($A60,'Nagradna igra-posiljke 2018'!$A$3:$CF$200,58,FALSE)</f>
        <v>0</v>
      </c>
      <c r="BH60" s="14">
        <f>VLOOKUP($A60,'Nagradna igra-posiljke 2018'!$A$3:$CF$200,59,FALSE)</f>
        <v>0</v>
      </c>
      <c r="BI60" s="14">
        <f>VLOOKUP($A60,'Nagradna igra-posiljke 2018'!$A$3:$CF$200,60,FALSE)</f>
        <v>0</v>
      </c>
      <c r="BJ60" s="14">
        <f>VLOOKUP($A60,'Nagradna igra-posiljke 2018'!$A$3:$CF$200,61,FALSE)</f>
        <v>0</v>
      </c>
      <c r="BK60" s="14">
        <f>VLOOKUP($A60,'Nagradna igra-posiljke 2018'!$A$3:$CF$200,62,FALSE)</f>
        <v>0</v>
      </c>
      <c r="BL60" s="14">
        <f>VLOOKUP($A60,'Nagradna igra-posiljke 2018'!$A$3:$CF$200,63,FALSE)</f>
        <v>0</v>
      </c>
      <c r="BM60" s="14">
        <f>VLOOKUP($A60,'Nagradna igra-posiljke 2018'!$A$3:$CF$200,64,FALSE)</f>
        <v>0</v>
      </c>
      <c r="BN60" s="14">
        <f>VLOOKUP($A60,'Nagradna igra-posiljke 2018'!$A$3:$CF$200,65,FALSE)</f>
        <v>0</v>
      </c>
      <c r="BO60" s="14">
        <f>VLOOKUP($A60,'Nagradna igra-posiljke 2018'!$A$3:$CF$200,66,FALSE)</f>
        <v>0</v>
      </c>
      <c r="BP60" s="14">
        <f>VLOOKUP($A60,'Nagradna igra-posiljke 2018'!$A$3:$CF$200,67,FALSE)</f>
        <v>0</v>
      </c>
      <c r="BQ60" s="14">
        <f>VLOOKUP($A60,'Nagradna igra-posiljke 2018'!$A$3:$CF$200,68,FALSE)</f>
        <v>0</v>
      </c>
      <c r="BR60" s="14">
        <f>VLOOKUP($A60,'Nagradna igra-posiljke 2018'!$A$3:$CF$200,69,FALSE)</f>
        <v>0</v>
      </c>
      <c r="BS60" s="14">
        <f>VLOOKUP($A60,'Nagradna igra-posiljke 2018'!$A$3:$CF$200,70,FALSE)</f>
        <v>0</v>
      </c>
      <c r="BT60" s="14">
        <f>VLOOKUP($A60,'Nagradna igra-posiljke 2018'!$A$3:$CF$200,71,FALSE)</f>
        <v>0</v>
      </c>
      <c r="BU60" s="14">
        <f>VLOOKUP($A60,'Nagradna igra-posiljke 2018'!$A$3:$CF$200,72,FALSE)</f>
        <v>0</v>
      </c>
      <c r="BV60" s="14">
        <f>VLOOKUP($A60,'Nagradna igra-posiljke 2018'!$A$3:$CF$200,73,FALSE)</f>
        <v>0</v>
      </c>
      <c r="BW60" s="14">
        <f>VLOOKUP($A60,'Nagradna igra-posiljke 2018'!$A$3:$CF$200,74,FALSE)</f>
        <v>0</v>
      </c>
      <c r="BX60" s="14">
        <f>VLOOKUP($A60,'Nagradna igra-posiljke 2018'!$A$3:$CF$200,75,FALSE)</f>
        <v>0</v>
      </c>
      <c r="BY60" s="14">
        <f>VLOOKUP($A60,'Nagradna igra-posiljke 2018'!$A$3:$CF$200,76,FALSE)</f>
        <v>0</v>
      </c>
      <c r="BZ60" s="14">
        <f>VLOOKUP($A60,'Nagradna igra-posiljke 2018'!$A$3:$CF$200,77,FALSE)</f>
        <v>0</v>
      </c>
      <c r="CA60" s="14">
        <f>VLOOKUP($A60,'Nagradna igra-posiljke 2018'!$A$3:$CF$200,78,FALSE)</f>
        <v>0</v>
      </c>
      <c r="CB60" s="14">
        <f>VLOOKUP($A60,'Nagradna igra-posiljke 2018'!$A$3:$CF$200,79,FALSE)</f>
        <v>0</v>
      </c>
      <c r="CC60" s="14">
        <f>VLOOKUP($A60,'Nagradna igra-posiljke 2018'!$A$3:$CF$200,80,FALSE)</f>
        <v>0</v>
      </c>
      <c r="CD60" s="14">
        <f>VLOOKUP($A60,'Nagradna igra-posiljke 2018'!$A$3:$CF$200,81,FALSE)</f>
        <v>0</v>
      </c>
      <c r="CE60" s="14">
        <f>VLOOKUP($A60,'Nagradna igra-posiljke 2018'!$A$3:$CF$200,82,FALSE)</f>
        <v>0</v>
      </c>
      <c r="CF60" s="14">
        <f>VLOOKUP($A60,'Nagradna igra-posiljke 2018'!$A$3:$CF$200,83,FALSE)</f>
        <v>0</v>
      </c>
      <c r="CG60" s="14">
        <f>VLOOKUP($A60,'Nagradna igra-posiljke 2018'!$A$3:$CF$200,84,FALSE)</f>
        <v>0</v>
      </c>
    </row>
    <row r="61" spans="1:85" s="1" customFormat="1" ht="14.1" customHeight="1">
      <c r="A61" s="15">
        <v>90026</v>
      </c>
      <c r="B61" s="98" t="s">
        <v>194</v>
      </c>
      <c r="C61" s="14" t="s">
        <v>207</v>
      </c>
      <c r="D61" s="48">
        <v>69870</v>
      </c>
      <c r="E61" s="47">
        <f>+'NE BRISATI'!CC19</f>
        <v>51461.163985683488</v>
      </c>
      <c r="F61" s="46">
        <f>E61/E$1</f>
        <v>1.1163668782281599</v>
      </c>
      <c r="G61" s="47">
        <f>D61*F61</f>
        <v>78000.553781801529</v>
      </c>
      <c r="H61" s="46">
        <f>+J61/D61</f>
        <v>0</v>
      </c>
      <c r="I61" s="49">
        <f>+H61/F61</f>
        <v>0</v>
      </c>
      <c r="J61" s="44">
        <f>10*K61</f>
        <v>0</v>
      </c>
      <c r="K61" s="44">
        <f>+SUM(L61:CG61)</f>
        <v>0</v>
      </c>
      <c r="L61" s="31">
        <f>VLOOKUP(A61,'Nagradna igra-posiljke 2018'!$A$3:$W$200,11,FALSE)</f>
        <v>0</v>
      </c>
      <c r="M61" s="31">
        <f>VLOOKUP(A61,'Nagradna igra-posiljke 2018'!$A$3:$W$200,12,FALSE)</f>
        <v>0</v>
      </c>
      <c r="N61" s="31">
        <f>VLOOKUP(A61,'Nagradna igra-posiljke 2018'!$A$3:$W$200,13,FALSE)</f>
        <v>0</v>
      </c>
      <c r="O61" s="31">
        <f>VLOOKUP(A61,'Nagradna igra-posiljke 2018'!$A$3:$W$200,14,FALSE)</f>
        <v>0</v>
      </c>
      <c r="P61" s="31">
        <f>VLOOKUP(A61,'Nagradna igra-posiljke 2018'!$A$3:$W$200,15,FALSE)</f>
        <v>0</v>
      </c>
      <c r="Q61" s="31">
        <f>VLOOKUP(A61,'Nagradna igra-posiljke 2018'!$A$3:$W$200,16,FALSE)</f>
        <v>0</v>
      </c>
      <c r="R61" s="31">
        <f>VLOOKUP(A61,'Nagradna igra-posiljke 2018'!$A$3:$W$200,17,FALSE)</f>
        <v>0</v>
      </c>
      <c r="S61" s="31">
        <f>VLOOKUP(A61,'Nagradna igra-posiljke 2018'!$A$3:$W$200,18,FALSE)</f>
        <v>0</v>
      </c>
      <c r="T61" s="31">
        <f>VLOOKUP(A61,'Nagradna igra-posiljke 2018'!$A$3:$W$200,19,FALSE)</f>
        <v>0</v>
      </c>
      <c r="U61" s="31">
        <f>VLOOKUP(A61,'Nagradna igra-posiljke 2018'!$A$3:$W$200,20,FALSE)</f>
        <v>0</v>
      </c>
      <c r="V61" s="31">
        <f>VLOOKUP(A61,'Nagradna igra-posiljke 2018'!$A$3:$W$200,21,FALSE)</f>
        <v>0</v>
      </c>
      <c r="W61" s="31">
        <f>VLOOKUP(A61,'Nagradna igra-posiljke 2018'!$A$3:$W$200,22,FALSE)</f>
        <v>0</v>
      </c>
      <c r="X61" s="31">
        <f>VLOOKUP(A61,'Nagradna igra-posiljke 2018'!$A$3:$W$200,23,FALSE)</f>
        <v>0</v>
      </c>
      <c r="Y61" s="31">
        <f>VLOOKUP(A61,'Nagradna igra-posiljke 2018'!$A$3:$CF$200,24,FALSE)</f>
        <v>0</v>
      </c>
      <c r="Z61" s="31">
        <f>VLOOKUP(A61,'Nagradna igra-posiljke 2018'!$A$3:$CF$200,25,FALSE)</f>
        <v>0</v>
      </c>
      <c r="AA61" s="31">
        <f>VLOOKUP(A61,'Nagradna igra-posiljke 2018'!$A$3:$CF$200,26,FALSE)</f>
        <v>0</v>
      </c>
      <c r="AB61" s="31">
        <f>VLOOKUP(A61,'Nagradna igra-posiljke 2018'!$A$3:$CF$200,27,FALSE)</f>
        <v>0</v>
      </c>
      <c r="AC61" s="31">
        <f>VLOOKUP(A61,'Nagradna igra-posiljke 2018'!$A$3:$CF$200,28,FALSE)</f>
        <v>0</v>
      </c>
      <c r="AD61" s="31">
        <f>VLOOKUP(A61,'Nagradna igra-posiljke 2018'!$A$3:$CF$200,29,FALSE)</f>
        <v>0</v>
      </c>
      <c r="AE61" s="31">
        <f>VLOOKUP(A61,'Nagradna igra-posiljke 2018'!$A$3:$CF$200,30,FALSE)</f>
        <v>0</v>
      </c>
      <c r="AF61" s="31">
        <f>VLOOKUP(A61,'Nagradna igra-posiljke 2018'!$A$3:$CF$200,31,FALSE)</f>
        <v>0</v>
      </c>
      <c r="AG61" s="31">
        <f>VLOOKUP($A61,'Nagradna igra-posiljke 2018'!$A$3:$CF$200,32,FALSE)</f>
        <v>0</v>
      </c>
      <c r="AH61" s="14">
        <f>VLOOKUP($A61,'Nagradna igra-posiljke 2018'!$A$3:$CF$200,33,FALSE)</f>
        <v>0</v>
      </c>
      <c r="AI61" s="14">
        <f>VLOOKUP($A61,'Nagradna igra-posiljke 2018'!$A$3:$CF$200,34,FALSE)</f>
        <v>0</v>
      </c>
      <c r="AJ61" s="14">
        <f>VLOOKUP($A61,'Nagradna igra-posiljke 2018'!$A$3:$CF$200,35,FALSE)</f>
        <v>0</v>
      </c>
      <c r="AK61" s="14">
        <f>VLOOKUP($A61,'Nagradna igra-posiljke 2018'!$A$3:$CF$200,36,FALSE)</f>
        <v>0</v>
      </c>
      <c r="AL61" s="14">
        <f>VLOOKUP($A61,'Nagradna igra-posiljke 2018'!$A$3:$CF$200,37,FALSE)</f>
        <v>0</v>
      </c>
      <c r="AM61" s="45">
        <f>VLOOKUP($A61,'Nagradna igra-posiljke 2018'!$A$3:$CF$200,38,FALSE)</f>
        <v>0</v>
      </c>
      <c r="AN61" s="45">
        <f>VLOOKUP($A61,'Nagradna igra-posiljke 2018'!$A$3:$CF$200,39,FALSE)</f>
        <v>0</v>
      </c>
      <c r="AO61" s="14">
        <f>VLOOKUP($A61,'Nagradna igra-posiljke 2018'!$A$3:$CF$200,40,FALSE)</f>
        <v>0</v>
      </c>
      <c r="AP61" s="14">
        <f>VLOOKUP($A61,'Nagradna igra-posiljke 2018'!$A$3:$CF$200,41,FALSE)</f>
        <v>0</v>
      </c>
      <c r="AQ61" s="14">
        <f>VLOOKUP($A61,'Nagradna igra-posiljke 2018'!$A$3:$CF$200,42,FALSE)</f>
        <v>0</v>
      </c>
      <c r="AR61" s="14">
        <f>VLOOKUP($A61,'Nagradna igra-posiljke 2018'!$A$3:$CF$200,43,FALSE)</f>
        <v>0</v>
      </c>
      <c r="AS61" s="14">
        <f>VLOOKUP($A61,'Nagradna igra-posiljke 2018'!$A$3:$CF$200,44,FALSE)</f>
        <v>0</v>
      </c>
      <c r="AT61" s="14">
        <f>VLOOKUP($A61,'Nagradna igra-posiljke 2018'!$A$3:$CF$200,45,FALSE)</f>
        <v>0</v>
      </c>
      <c r="AU61" s="14">
        <f>VLOOKUP($A61,'Nagradna igra-posiljke 2018'!$A$3:$CF$200,46,FALSE)</f>
        <v>0</v>
      </c>
      <c r="AV61" s="14">
        <f>VLOOKUP($A61,'Nagradna igra-posiljke 2018'!$A$3:$CF$200,47,FALSE)</f>
        <v>0</v>
      </c>
      <c r="AW61" s="14">
        <f>VLOOKUP($A61,'Nagradna igra-posiljke 2018'!$A$3:$CF$200,48,FALSE)</f>
        <v>0</v>
      </c>
      <c r="AX61" s="14">
        <f>VLOOKUP($A61,'Nagradna igra-posiljke 2018'!$A$3:$CF$200,49,FALSE)</f>
        <v>0</v>
      </c>
      <c r="AY61" s="14">
        <f>VLOOKUP($A61,'Nagradna igra-posiljke 2018'!$A$3:$CF$200,50,FALSE)</f>
        <v>0</v>
      </c>
      <c r="AZ61" s="14">
        <f>VLOOKUP($A61,'Nagradna igra-posiljke 2018'!$A$3:$CF$200,51,FALSE)</f>
        <v>0</v>
      </c>
      <c r="BA61" s="14">
        <f>VLOOKUP($A61,'Nagradna igra-posiljke 2018'!$A$3:$CF$200,52,FALSE)</f>
        <v>0</v>
      </c>
      <c r="BB61" s="14">
        <f>VLOOKUP($A61,'Nagradna igra-posiljke 2018'!$A$3:$CF$200,53,FALSE)</f>
        <v>0</v>
      </c>
      <c r="BC61" s="14">
        <f>VLOOKUP($A61,'Nagradna igra-posiljke 2018'!$A$3:$CF$200,54,FALSE)</f>
        <v>0</v>
      </c>
      <c r="BD61" s="14">
        <f>VLOOKUP($A61,'Nagradna igra-posiljke 2018'!$A$3:$CF$200,55,FALSE)</f>
        <v>0</v>
      </c>
      <c r="BE61" s="14">
        <f>VLOOKUP($A61,'Nagradna igra-posiljke 2018'!$A$3:$CF$200,56,FALSE)</f>
        <v>0</v>
      </c>
      <c r="BF61" s="14">
        <f>VLOOKUP($A61,'Nagradna igra-posiljke 2018'!$A$3:$CF$200,57,FALSE)</f>
        <v>0</v>
      </c>
      <c r="BG61" s="14">
        <f>VLOOKUP($A61,'Nagradna igra-posiljke 2018'!$A$3:$CF$200,58,FALSE)</f>
        <v>0</v>
      </c>
      <c r="BH61" s="14">
        <f>VLOOKUP($A61,'Nagradna igra-posiljke 2018'!$A$3:$CF$200,59,FALSE)</f>
        <v>0</v>
      </c>
      <c r="BI61" s="14">
        <f>VLOOKUP($A61,'Nagradna igra-posiljke 2018'!$A$3:$CF$200,60,FALSE)</f>
        <v>0</v>
      </c>
      <c r="BJ61" s="14">
        <f>VLOOKUP($A61,'Nagradna igra-posiljke 2018'!$A$3:$CF$200,61,FALSE)</f>
        <v>0</v>
      </c>
      <c r="BK61" s="14">
        <f>VLOOKUP($A61,'Nagradna igra-posiljke 2018'!$A$3:$CF$200,62,FALSE)</f>
        <v>0</v>
      </c>
      <c r="BL61" s="14">
        <f>VLOOKUP($A61,'Nagradna igra-posiljke 2018'!$A$3:$CF$200,63,FALSE)</f>
        <v>0</v>
      </c>
      <c r="BM61" s="14">
        <f>VLOOKUP($A61,'Nagradna igra-posiljke 2018'!$A$3:$CF$200,64,FALSE)</f>
        <v>0</v>
      </c>
      <c r="BN61" s="14">
        <f>VLOOKUP($A61,'Nagradna igra-posiljke 2018'!$A$3:$CF$200,65,FALSE)</f>
        <v>0</v>
      </c>
      <c r="BO61" s="14">
        <f>VLOOKUP($A61,'Nagradna igra-posiljke 2018'!$A$3:$CF$200,66,FALSE)</f>
        <v>0</v>
      </c>
      <c r="BP61" s="14">
        <f>VLOOKUP($A61,'Nagradna igra-posiljke 2018'!$A$3:$CF$200,67,FALSE)</f>
        <v>0</v>
      </c>
      <c r="BQ61" s="14">
        <f>VLOOKUP($A61,'Nagradna igra-posiljke 2018'!$A$3:$CF$200,68,FALSE)</f>
        <v>0</v>
      </c>
      <c r="BR61" s="14">
        <f>VLOOKUP($A61,'Nagradna igra-posiljke 2018'!$A$3:$CF$200,69,FALSE)</f>
        <v>0</v>
      </c>
      <c r="BS61" s="14">
        <f>VLOOKUP($A61,'Nagradna igra-posiljke 2018'!$A$3:$CF$200,70,FALSE)</f>
        <v>0</v>
      </c>
      <c r="BT61" s="14">
        <f>VLOOKUP($A61,'Nagradna igra-posiljke 2018'!$A$3:$CF$200,71,FALSE)</f>
        <v>0</v>
      </c>
      <c r="BU61" s="14">
        <f>VLOOKUP($A61,'Nagradna igra-posiljke 2018'!$A$3:$CF$200,72,FALSE)</f>
        <v>0</v>
      </c>
      <c r="BV61" s="14">
        <f>VLOOKUP($A61,'Nagradna igra-posiljke 2018'!$A$3:$CF$200,73,FALSE)</f>
        <v>0</v>
      </c>
      <c r="BW61" s="14">
        <f>VLOOKUP($A61,'Nagradna igra-posiljke 2018'!$A$3:$CF$200,74,FALSE)</f>
        <v>0</v>
      </c>
      <c r="BX61" s="14">
        <f>VLOOKUP($A61,'Nagradna igra-posiljke 2018'!$A$3:$CF$200,75,FALSE)</f>
        <v>0</v>
      </c>
      <c r="BY61" s="14">
        <f>VLOOKUP($A61,'Nagradna igra-posiljke 2018'!$A$3:$CF$200,76,FALSE)</f>
        <v>0</v>
      </c>
      <c r="BZ61" s="14">
        <f>VLOOKUP($A61,'Nagradna igra-posiljke 2018'!$A$3:$CF$200,77,FALSE)</f>
        <v>0</v>
      </c>
      <c r="CA61" s="14">
        <f>VLOOKUP($A61,'Nagradna igra-posiljke 2018'!$A$3:$CF$200,78,FALSE)</f>
        <v>0</v>
      </c>
      <c r="CB61" s="14">
        <f>VLOOKUP($A61,'Nagradna igra-posiljke 2018'!$A$3:$CF$200,79,FALSE)</f>
        <v>0</v>
      </c>
      <c r="CC61" s="14">
        <f>VLOOKUP($A61,'Nagradna igra-posiljke 2018'!$A$3:$CF$200,80,FALSE)</f>
        <v>0</v>
      </c>
      <c r="CD61" s="14">
        <f>VLOOKUP($A61,'Nagradna igra-posiljke 2018'!$A$3:$CF$200,81,FALSE)</f>
        <v>0</v>
      </c>
      <c r="CE61" s="14">
        <f>VLOOKUP($A61,'Nagradna igra-posiljke 2018'!$A$3:$CF$200,82,FALSE)</f>
        <v>0</v>
      </c>
      <c r="CF61" s="14">
        <f>VLOOKUP($A61,'Nagradna igra-posiljke 2018'!$A$3:$CF$200,83,FALSE)</f>
        <v>0</v>
      </c>
      <c r="CG61" s="14">
        <f>VLOOKUP($A61,'Nagradna igra-posiljke 2018'!$A$3:$CF$200,84,FALSE)</f>
        <v>0</v>
      </c>
    </row>
    <row r="62" spans="1:85" ht="15">
      <c r="A62" s="115">
        <v>99998</v>
      </c>
      <c r="B62" s="115" t="s">
        <v>353</v>
      </c>
      <c r="C62" s="115" t="s">
        <v>207</v>
      </c>
      <c r="D62" s="48">
        <v>58531</v>
      </c>
      <c r="E62" s="47">
        <f>+'NE BRISATI'!$CC$9</f>
        <v>40388.433694452309</v>
      </c>
      <c r="F62" s="46">
        <f>+E62/$E$1</f>
        <v>0.87616186941563023</v>
      </c>
      <c r="G62" s="47">
        <v>49430.328068840543</v>
      </c>
      <c r="H62" s="46">
        <f>+J62/D62</f>
        <v>0</v>
      </c>
      <c r="I62" s="49">
        <f>+H62/F62</f>
        <v>0</v>
      </c>
      <c r="J62" s="44">
        <f>10*K62</f>
        <v>0</v>
      </c>
      <c r="K62" s="44">
        <f>+SUM(L62:CG62)</f>
        <v>0</v>
      </c>
      <c r="L62" s="31">
        <f>VLOOKUP(A62,'Nagradna igra-posiljke 2018'!$A$3:$W$200,11,FALSE)</f>
        <v>0</v>
      </c>
      <c r="M62" s="31">
        <f>VLOOKUP(A62,'Nagradna igra-posiljke 2018'!$A$3:$W$200,12,FALSE)</f>
        <v>0</v>
      </c>
      <c r="N62" s="31">
        <f>VLOOKUP(A62,'Nagradna igra-posiljke 2018'!$A$3:$W$200,13,FALSE)</f>
        <v>0</v>
      </c>
      <c r="O62" s="31">
        <f>VLOOKUP(A62,'Nagradna igra-posiljke 2018'!$A$3:$W$200,14,FALSE)</f>
        <v>0</v>
      </c>
      <c r="P62" s="31">
        <f>VLOOKUP(A62,'Nagradna igra-posiljke 2018'!$A$3:$W$200,15,FALSE)</f>
        <v>0</v>
      </c>
      <c r="Q62" s="31">
        <f>VLOOKUP(A62,'Nagradna igra-posiljke 2018'!$A$3:$W$200,16,FALSE)</f>
        <v>0</v>
      </c>
      <c r="R62" s="31">
        <f>VLOOKUP(A62,'Nagradna igra-posiljke 2018'!$A$3:$W$200,17,FALSE)</f>
        <v>0</v>
      </c>
      <c r="S62" s="31">
        <f>VLOOKUP(A62,'Nagradna igra-posiljke 2018'!$A$3:$W$200,18,FALSE)</f>
        <v>0</v>
      </c>
      <c r="T62" s="31">
        <f>VLOOKUP(A62,'Nagradna igra-posiljke 2018'!$A$3:$W$200,19,FALSE)</f>
        <v>0</v>
      </c>
      <c r="U62" s="31">
        <f>VLOOKUP(A62,'Nagradna igra-posiljke 2018'!$A$3:$W$200,20,FALSE)</f>
        <v>0</v>
      </c>
      <c r="V62" s="31">
        <f>VLOOKUP(A62,'Nagradna igra-posiljke 2018'!$A$3:$W$200,21,FALSE)</f>
        <v>0</v>
      </c>
      <c r="W62" s="31">
        <f>VLOOKUP(A62,'Nagradna igra-posiljke 2018'!$A$3:$W$200,22,FALSE)</f>
        <v>0</v>
      </c>
      <c r="X62" s="31">
        <f>VLOOKUP(A62,'Nagradna igra-posiljke 2018'!$A$3:$W$200,23,FALSE)</f>
        <v>0</v>
      </c>
      <c r="Y62" s="31">
        <f>VLOOKUP(A62,'Nagradna igra-posiljke 2018'!$A$3:$CF$200,24,FALSE)</f>
        <v>0</v>
      </c>
      <c r="Z62" s="31">
        <f>VLOOKUP(A62,'Nagradna igra-posiljke 2018'!$A$3:$CF$200,25,FALSE)</f>
        <v>0</v>
      </c>
      <c r="AA62" s="31">
        <f>VLOOKUP(A62,'Nagradna igra-posiljke 2018'!$A$3:$CF$200,26,FALSE)</f>
        <v>0</v>
      </c>
      <c r="AB62" s="31">
        <f>VLOOKUP(A62,'Nagradna igra-posiljke 2018'!$A$3:$CF$200,27,FALSE)</f>
        <v>0</v>
      </c>
      <c r="AC62" s="31">
        <f>VLOOKUP(A62,'Nagradna igra-posiljke 2018'!$A$3:$CF$200,28,FALSE)</f>
        <v>0</v>
      </c>
      <c r="AD62" s="31">
        <f>VLOOKUP(A62,'Nagradna igra-posiljke 2018'!$A$3:$CF$200,29,FALSE)</f>
        <v>0</v>
      </c>
      <c r="AE62" s="31">
        <f>VLOOKUP(A62,'Nagradna igra-posiljke 2018'!$A$3:$CF$200,30,FALSE)</f>
        <v>0</v>
      </c>
      <c r="AF62" s="31">
        <f>VLOOKUP(A62,'Nagradna igra-posiljke 2018'!$A$3:$CF$200,31,FALSE)</f>
        <v>0</v>
      </c>
      <c r="AG62" s="31">
        <f>VLOOKUP($A62,'Nagradna igra-posiljke 2018'!$A$3:$CF$200,32,FALSE)</f>
        <v>0</v>
      </c>
      <c r="AH62" s="14">
        <f>VLOOKUP($A62,'Nagradna igra-posiljke 2018'!$A$3:$CF$200,33,FALSE)</f>
        <v>0</v>
      </c>
      <c r="AI62" s="14">
        <f>VLOOKUP($A62,'Nagradna igra-posiljke 2018'!$A$3:$CF$200,34,FALSE)</f>
        <v>0</v>
      </c>
      <c r="AJ62" s="14">
        <f>VLOOKUP($A62,'Nagradna igra-posiljke 2018'!$A$3:$CF$200,35,FALSE)</f>
        <v>0</v>
      </c>
      <c r="AK62" s="14">
        <f>VLOOKUP($A62,'Nagradna igra-posiljke 2018'!$A$3:$CF$200,36,FALSE)</f>
        <v>0</v>
      </c>
      <c r="AL62" s="14">
        <f>VLOOKUP($A62,'Nagradna igra-posiljke 2018'!$A$3:$CF$200,37,FALSE)</f>
        <v>0</v>
      </c>
      <c r="AM62" s="45">
        <f>VLOOKUP($A62,'Nagradna igra-posiljke 2018'!$A$3:$CF$200,38,FALSE)</f>
        <v>0</v>
      </c>
      <c r="AN62" s="45">
        <f>VLOOKUP($A62,'Nagradna igra-posiljke 2018'!$A$3:$CF$200,39,FALSE)</f>
        <v>0</v>
      </c>
      <c r="AO62" s="14">
        <f>VLOOKUP($A62,'Nagradna igra-posiljke 2018'!$A$3:$CF$200,40,FALSE)</f>
        <v>0</v>
      </c>
      <c r="AP62" s="14">
        <f>VLOOKUP($A62,'Nagradna igra-posiljke 2018'!$A$3:$CF$200,41,FALSE)</f>
        <v>0</v>
      </c>
      <c r="AQ62" s="14">
        <f>VLOOKUP($A62,'Nagradna igra-posiljke 2018'!$A$3:$CF$200,42,FALSE)</f>
        <v>0</v>
      </c>
      <c r="AR62" s="14">
        <f>VLOOKUP($A62,'Nagradna igra-posiljke 2018'!$A$3:$CF$200,43,FALSE)</f>
        <v>0</v>
      </c>
      <c r="AS62" s="14">
        <f>VLOOKUP($A62,'Nagradna igra-posiljke 2018'!$A$3:$CF$200,44,FALSE)</f>
        <v>0</v>
      </c>
      <c r="AT62" s="14">
        <f>VLOOKUP($A62,'Nagradna igra-posiljke 2018'!$A$3:$CF$200,45,FALSE)</f>
        <v>0</v>
      </c>
      <c r="AU62" s="14">
        <f>VLOOKUP($A62,'Nagradna igra-posiljke 2018'!$A$3:$CF$200,46,FALSE)</f>
        <v>0</v>
      </c>
      <c r="AV62" s="14">
        <f>VLOOKUP($A62,'Nagradna igra-posiljke 2018'!$A$3:$CF$200,47,FALSE)</f>
        <v>0</v>
      </c>
      <c r="AW62" s="14">
        <f>VLOOKUP($A62,'Nagradna igra-posiljke 2018'!$A$3:$CF$200,48,FALSE)</f>
        <v>0</v>
      </c>
      <c r="AX62" s="14">
        <f>VLOOKUP($A62,'Nagradna igra-posiljke 2018'!$A$3:$CF$200,49,FALSE)</f>
        <v>0</v>
      </c>
      <c r="AY62" s="14">
        <f>VLOOKUP($A62,'Nagradna igra-posiljke 2018'!$A$3:$CF$200,50,FALSE)</f>
        <v>0</v>
      </c>
      <c r="AZ62" s="14">
        <f>VLOOKUP($A62,'Nagradna igra-posiljke 2018'!$A$3:$CF$200,51,FALSE)</f>
        <v>0</v>
      </c>
      <c r="BA62" s="14">
        <f>VLOOKUP($A62,'Nagradna igra-posiljke 2018'!$A$3:$CF$200,52,FALSE)</f>
        <v>0</v>
      </c>
      <c r="BB62" s="14">
        <f>VLOOKUP($A62,'Nagradna igra-posiljke 2018'!$A$3:$CF$200,53,FALSE)</f>
        <v>0</v>
      </c>
      <c r="BC62" s="14">
        <f>VLOOKUP($A62,'Nagradna igra-posiljke 2018'!$A$3:$CF$200,54,FALSE)</f>
        <v>0</v>
      </c>
      <c r="BD62" s="14">
        <f>VLOOKUP($A62,'Nagradna igra-posiljke 2018'!$A$3:$CF$200,55,FALSE)</f>
        <v>0</v>
      </c>
      <c r="BE62" s="14">
        <f>VLOOKUP($A62,'Nagradna igra-posiljke 2018'!$A$3:$CF$200,56,FALSE)</f>
        <v>0</v>
      </c>
      <c r="BF62" s="14">
        <f>VLOOKUP($A62,'Nagradna igra-posiljke 2018'!$A$3:$CF$200,57,FALSE)</f>
        <v>0</v>
      </c>
      <c r="BG62" s="14">
        <f>VLOOKUP($A62,'Nagradna igra-posiljke 2018'!$A$3:$CF$200,58,FALSE)</f>
        <v>0</v>
      </c>
      <c r="BH62" s="14">
        <f>VLOOKUP($A62,'Nagradna igra-posiljke 2018'!$A$3:$CF$200,59,FALSE)</f>
        <v>0</v>
      </c>
      <c r="BI62" s="14">
        <f>VLOOKUP($A62,'Nagradna igra-posiljke 2018'!$A$3:$CF$200,60,FALSE)</f>
        <v>0</v>
      </c>
      <c r="BJ62" s="14">
        <f>VLOOKUP($A62,'Nagradna igra-posiljke 2018'!$A$3:$CF$200,61,FALSE)</f>
        <v>0</v>
      </c>
      <c r="BK62" s="14">
        <f>VLOOKUP($A62,'Nagradna igra-posiljke 2018'!$A$3:$CF$200,62,FALSE)</f>
        <v>0</v>
      </c>
      <c r="BL62" s="14">
        <f>VLOOKUP($A62,'Nagradna igra-posiljke 2018'!$A$3:$CF$200,63,FALSE)</f>
        <v>0</v>
      </c>
      <c r="BM62" s="14">
        <f>VLOOKUP($A62,'Nagradna igra-posiljke 2018'!$A$3:$CF$200,64,FALSE)</f>
        <v>0</v>
      </c>
      <c r="BN62" s="14">
        <f>VLOOKUP($A62,'Nagradna igra-posiljke 2018'!$A$3:$CF$200,65,FALSE)</f>
        <v>0</v>
      </c>
      <c r="BO62" s="14">
        <f>VLOOKUP($A62,'Nagradna igra-posiljke 2018'!$A$3:$CF$200,66,FALSE)</f>
        <v>0</v>
      </c>
      <c r="BP62" s="14">
        <f>VLOOKUP($A62,'Nagradna igra-posiljke 2018'!$A$3:$CF$200,67,FALSE)</f>
        <v>0</v>
      </c>
      <c r="BQ62" s="14">
        <f>VLOOKUP($A62,'Nagradna igra-posiljke 2018'!$A$3:$CF$200,68,FALSE)</f>
        <v>0</v>
      </c>
      <c r="BR62" s="14">
        <f>VLOOKUP($A62,'Nagradna igra-posiljke 2018'!$A$3:$CF$200,69,FALSE)</f>
        <v>0</v>
      </c>
      <c r="BS62" s="14">
        <f>VLOOKUP($A62,'Nagradna igra-posiljke 2018'!$A$3:$CF$200,70,FALSE)</f>
        <v>0</v>
      </c>
      <c r="BT62" s="14">
        <f>VLOOKUP($A62,'Nagradna igra-posiljke 2018'!$A$3:$CF$200,71,FALSE)</f>
        <v>0</v>
      </c>
      <c r="BU62" s="14">
        <f>VLOOKUP($A62,'Nagradna igra-posiljke 2018'!$A$3:$CF$200,72,FALSE)</f>
        <v>0</v>
      </c>
      <c r="BV62" s="14">
        <f>VLOOKUP($A62,'Nagradna igra-posiljke 2018'!$A$3:$CF$200,73,FALSE)</f>
        <v>0</v>
      </c>
      <c r="BW62" s="14">
        <f>VLOOKUP($A62,'Nagradna igra-posiljke 2018'!$A$3:$CF$200,74,FALSE)</f>
        <v>0</v>
      </c>
      <c r="BX62" s="14">
        <f>VLOOKUP($A62,'Nagradna igra-posiljke 2018'!$A$3:$CF$200,75,FALSE)</f>
        <v>0</v>
      </c>
      <c r="BY62" s="14">
        <f>VLOOKUP($A62,'Nagradna igra-posiljke 2018'!$A$3:$CF$200,76,FALSE)</f>
        <v>0</v>
      </c>
      <c r="BZ62" s="14">
        <f>VLOOKUP($A62,'Nagradna igra-posiljke 2018'!$A$3:$CF$200,77,FALSE)</f>
        <v>0</v>
      </c>
      <c r="CA62" s="14">
        <f>VLOOKUP($A62,'Nagradna igra-posiljke 2018'!$A$3:$CF$200,78,FALSE)</f>
        <v>0</v>
      </c>
      <c r="CB62" s="14">
        <f>VLOOKUP($A62,'Nagradna igra-posiljke 2018'!$A$3:$CF$200,79,FALSE)</f>
        <v>0</v>
      </c>
      <c r="CC62" s="14">
        <f>VLOOKUP($A62,'Nagradna igra-posiljke 2018'!$A$3:$CF$200,80,FALSE)</f>
        <v>0</v>
      </c>
      <c r="CD62" s="14">
        <f>VLOOKUP($A62,'Nagradna igra-posiljke 2018'!$A$3:$CF$200,81,FALSE)</f>
        <v>0</v>
      </c>
      <c r="CE62" s="14">
        <f>VLOOKUP($A62,'Nagradna igra-posiljke 2018'!$A$3:$CF$200,82,FALSE)</f>
        <v>0</v>
      </c>
      <c r="CF62" s="14">
        <f>VLOOKUP($A62,'Nagradna igra-posiljke 2018'!$A$3:$CF$200,83,FALSE)</f>
        <v>0</v>
      </c>
      <c r="CG62" s="14">
        <f>VLOOKUP($A62,'Nagradna igra-posiljke 2018'!$A$3:$CF$200,84,FALSE)</f>
        <v>0</v>
      </c>
    </row>
    <row r="63" spans="1:85" ht="15">
      <c r="A63" s="115">
        <v>99997</v>
      </c>
      <c r="B63" s="115" t="s">
        <v>354</v>
      </c>
      <c r="C63" s="115" t="s">
        <v>207</v>
      </c>
      <c r="D63" s="48">
        <v>100640</v>
      </c>
      <c r="E63" s="47">
        <f>+'NE BRISATI'!$CC$30</f>
        <v>46097</v>
      </c>
      <c r="F63" s="46">
        <f>+E63/$E$1</f>
        <v>1</v>
      </c>
      <c r="G63" s="47">
        <v>109272.6568838744</v>
      </c>
      <c r="H63" s="46">
        <f>+J63/D63</f>
        <v>0</v>
      </c>
      <c r="I63" s="49">
        <f>+H63/F63</f>
        <v>0</v>
      </c>
      <c r="J63" s="44">
        <f>10*K63</f>
        <v>0</v>
      </c>
      <c r="K63" s="44">
        <f>+SUM(L63:CG63)</f>
        <v>0</v>
      </c>
      <c r="L63" s="31">
        <f>VLOOKUP(A63,'Nagradna igra-posiljke 2018'!$A$3:$W$200,11,FALSE)</f>
        <v>0</v>
      </c>
      <c r="M63" s="31">
        <f>VLOOKUP(A63,'Nagradna igra-posiljke 2018'!$A$3:$W$200,12,FALSE)</f>
        <v>0</v>
      </c>
      <c r="N63" s="31">
        <f>VLOOKUP(A63,'Nagradna igra-posiljke 2018'!$A$3:$W$200,13,FALSE)</f>
        <v>0</v>
      </c>
      <c r="O63" s="31">
        <f>VLOOKUP(A63,'Nagradna igra-posiljke 2018'!$A$3:$W$200,14,FALSE)</f>
        <v>0</v>
      </c>
      <c r="P63" s="31">
        <f>VLOOKUP(A63,'Nagradna igra-posiljke 2018'!$A$3:$W$200,15,FALSE)</f>
        <v>0</v>
      </c>
      <c r="Q63" s="31">
        <f>VLOOKUP(A63,'Nagradna igra-posiljke 2018'!$A$3:$W$200,16,FALSE)</f>
        <v>0</v>
      </c>
      <c r="R63" s="31">
        <f>VLOOKUP(A63,'Nagradna igra-posiljke 2018'!$A$3:$W$200,17,FALSE)</f>
        <v>0</v>
      </c>
      <c r="S63" s="31">
        <f>VLOOKUP(A63,'Nagradna igra-posiljke 2018'!$A$3:$W$200,18,FALSE)</f>
        <v>0</v>
      </c>
      <c r="T63" s="31">
        <f>VLOOKUP(A63,'Nagradna igra-posiljke 2018'!$A$3:$W$200,19,FALSE)</f>
        <v>0</v>
      </c>
      <c r="U63" s="31">
        <f>VLOOKUP(A63,'Nagradna igra-posiljke 2018'!$A$3:$W$200,20,FALSE)</f>
        <v>0</v>
      </c>
      <c r="V63" s="31">
        <f>VLOOKUP(A63,'Nagradna igra-posiljke 2018'!$A$3:$W$200,21,FALSE)</f>
        <v>0</v>
      </c>
      <c r="W63" s="31">
        <f>VLOOKUP(A63,'Nagradna igra-posiljke 2018'!$A$3:$W$200,22,FALSE)</f>
        <v>0</v>
      </c>
      <c r="X63" s="31">
        <f>VLOOKUP(A63,'Nagradna igra-posiljke 2018'!$A$3:$W$200,23,FALSE)</f>
        <v>0</v>
      </c>
      <c r="Y63" s="31">
        <f>VLOOKUP(A63,'Nagradna igra-posiljke 2018'!$A$3:$CF$200,24,FALSE)</f>
        <v>0</v>
      </c>
      <c r="Z63" s="31">
        <f>VLOOKUP(A63,'Nagradna igra-posiljke 2018'!$A$3:$CF$200,25,FALSE)</f>
        <v>0</v>
      </c>
      <c r="AA63" s="31">
        <f>VLOOKUP(A63,'Nagradna igra-posiljke 2018'!$A$3:$CF$200,26,FALSE)</f>
        <v>0</v>
      </c>
      <c r="AB63" s="31">
        <f>VLOOKUP(A63,'Nagradna igra-posiljke 2018'!$A$3:$CF$200,27,FALSE)</f>
        <v>0</v>
      </c>
      <c r="AC63" s="31">
        <f>VLOOKUP(A63,'Nagradna igra-posiljke 2018'!$A$3:$CF$200,28,FALSE)</f>
        <v>0</v>
      </c>
      <c r="AD63" s="31">
        <f>VLOOKUP(A63,'Nagradna igra-posiljke 2018'!$A$3:$CF$200,29,FALSE)</f>
        <v>0</v>
      </c>
      <c r="AE63" s="31">
        <f>VLOOKUP(A63,'Nagradna igra-posiljke 2018'!$A$3:$CF$200,30,FALSE)</f>
        <v>0</v>
      </c>
      <c r="AF63" s="31">
        <f>VLOOKUP(A63,'Nagradna igra-posiljke 2018'!$A$3:$CF$200,31,FALSE)</f>
        <v>0</v>
      </c>
      <c r="AG63" s="31">
        <f>VLOOKUP($A63,'Nagradna igra-posiljke 2018'!$A$3:$CF$200,32,FALSE)</f>
        <v>0</v>
      </c>
      <c r="AH63" s="14">
        <f>VLOOKUP($A63,'Nagradna igra-posiljke 2018'!$A$3:$CF$200,33,FALSE)</f>
        <v>0</v>
      </c>
      <c r="AI63" s="14">
        <f>VLOOKUP($A63,'Nagradna igra-posiljke 2018'!$A$3:$CF$200,34,FALSE)</f>
        <v>0</v>
      </c>
      <c r="AJ63" s="14">
        <f>VLOOKUP($A63,'Nagradna igra-posiljke 2018'!$A$3:$CF$200,35,FALSE)</f>
        <v>0</v>
      </c>
      <c r="AK63" s="14">
        <f>VLOOKUP($A63,'Nagradna igra-posiljke 2018'!$A$3:$CF$200,36,FALSE)</f>
        <v>0</v>
      </c>
      <c r="AL63" s="14">
        <f>VLOOKUP($A63,'Nagradna igra-posiljke 2018'!$A$3:$CF$200,37,FALSE)</f>
        <v>0</v>
      </c>
      <c r="AM63" s="45">
        <f>VLOOKUP($A63,'Nagradna igra-posiljke 2018'!$A$3:$CF$200,38,FALSE)</f>
        <v>0</v>
      </c>
      <c r="AN63" s="45">
        <f>VLOOKUP($A63,'Nagradna igra-posiljke 2018'!$A$3:$CF$200,39,FALSE)</f>
        <v>0</v>
      </c>
      <c r="AO63" s="14">
        <f>VLOOKUP($A63,'Nagradna igra-posiljke 2018'!$A$3:$CF$200,40,FALSE)</f>
        <v>0</v>
      </c>
      <c r="AP63" s="14">
        <f>VLOOKUP($A63,'Nagradna igra-posiljke 2018'!$A$3:$CF$200,41,FALSE)</f>
        <v>0</v>
      </c>
      <c r="AQ63" s="14">
        <f>VLOOKUP($A63,'Nagradna igra-posiljke 2018'!$A$3:$CF$200,42,FALSE)</f>
        <v>0</v>
      </c>
      <c r="AR63" s="14">
        <f>VLOOKUP($A63,'Nagradna igra-posiljke 2018'!$A$3:$CF$200,43,FALSE)</f>
        <v>0</v>
      </c>
      <c r="AS63" s="14">
        <f>VLOOKUP($A63,'Nagradna igra-posiljke 2018'!$A$3:$CF$200,44,FALSE)</f>
        <v>0</v>
      </c>
      <c r="AT63" s="14">
        <f>VLOOKUP($A63,'Nagradna igra-posiljke 2018'!$A$3:$CF$200,45,FALSE)</f>
        <v>0</v>
      </c>
      <c r="AU63" s="14">
        <f>VLOOKUP($A63,'Nagradna igra-posiljke 2018'!$A$3:$CF$200,46,FALSE)</f>
        <v>0</v>
      </c>
      <c r="AV63" s="14">
        <f>VLOOKUP($A63,'Nagradna igra-posiljke 2018'!$A$3:$CF$200,47,FALSE)</f>
        <v>0</v>
      </c>
      <c r="AW63" s="14">
        <f>VLOOKUP($A63,'Nagradna igra-posiljke 2018'!$A$3:$CF$200,48,FALSE)</f>
        <v>0</v>
      </c>
      <c r="AX63" s="14">
        <f>VLOOKUP($A63,'Nagradna igra-posiljke 2018'!$A$3:$CF$200,49,FALSE)</f>
        <v>0</v>
      </c>
      <c r="AY63" s="14">
        <f>VLOOKUP($A63,'Nagradna igra-posiljke 2018'!$A$3:$CF$200,50,FALSE)</f>
        <v>0</v>
      </c>
      <c r="AZ63" s="14">
        <f>VLOOKUP($A63,'Nagradna igra-posiljke 2018'!$A$3:$CF$200,51,FALSE)</f>
        <v>0</v>
      </c>
      <c r="BA63" s="14">
        <f>VLOOKUP($A63,'Nagradna igra-posiljke 2018'!$A$3:$CF$200,52,FALSE)</f>
        <v>0</v>
      </c>
      <c r="BB63" s="14">
        <f>VLOOKUP($A63,'Nagradna igra-posiljke 2018'!$A$3:$CF$200,53,FALSE)</f>
        <v>0</v>
      </c>
      <c r="BC63" s="14">
        <f>VLOOKUP($A63,'Nagradna igra-posiljke 2018'!$A$3:$CF$200,54,FALSE)</f>
        <v>0</v>
      </c>
      <c r="BD63" s="14">
        <f>VLOOKUP($A63,'Nagradna igra-posiljke 2018'!$A$3:$CF$200,55,FALSE)</f>
        <v>0</v>
      </c>
      <c r="BE63" s="14">
        <f>VLOOKUP($A63,'Nagradna igra-posiljke 2018'!$A$3:$CF$200,56,FALSE)</f>
        <v>0</v>
      </c>
      <c r="BF63" s="14">
        <f>VLOOKUP($A63,'Nagradna igra-posiljke 2018'!$A$3:$CF$200,57,FALSE)</f>
        <v>0</v>
      </c>
      <c r="BG63" s="14">
        <f>VLOOKUP($A63,'Nagradna igra-posiljke 2018'!$A$3:$CF$200,58,FALSE)</f>
        <v>0</v>
      </c>
      <c r="BH63" s="14">
        <f>VLOOKUP($A63,'Nagradna igra-posiljke 2018'!$A$3:$CF$200,59,FALSE)</f>
        <v>0</v>
      </c>
      <c r="BI63" s="14">
        <f>VLOOKUP($A63,'Nagradna igra-posiljke 2018'!$A$3:$CF$200,60,FALSE)</f>
        <v>0</v>
      </c>
      <c r="BJ63" s="14">
        <f>VLOOKUP($A63,'Nagradna igra-posiljke 2018'!$A$3:$CF$200,61,FALSE)</f>
        <v>0</v>
      </c>
      <c r="BK63" s="14">
        <f>VLOOKUP($A63,'Nagradna igra-posiljke 2018'!$A$3:$CF$200,62,FALSE)</f>
        <v>0</v>
      </c>
      <c r="BL63" s="14">
        <f>VLOOKUP($A63,'Nagradna igra-posiljke 2018'!$A$3:$CF$200,63,FALSE)</f>
        <v>0</v>
      </c>
      <c r="BM63" s="14">
        <f>VLOOKUP($A63,'Nagradna igra-posiljke 2018'!$A$3:$CF$200,64,FALSE)</f>
        <v>0</v>
      </c>
      <c r="BN63" s="14">
        <f>VLOOKUP($A63,'Nagradna igra-posiljke 2018'!$A$3:$CF$200,65,FALSE)</f>
        <v>0</v>
      </c>
      <c r="BO63" s="14">
        <f>VLOOKUP($A63,'Nagradna igra-posiljke 2018'!$A$3:$CF$200,66,FALSE)</f>
        <v>0</v>
      </c>
      <c r="BP63" s="14">
        <f>VLOOKUP($A63,'Nagradna igra-posiljke 2018'!$A$3:$CF$200,67,FALSE)</f>
        <v>0</v>
      </c>
      <c r="BQ63" s="14">
        <f>VLOOKUP($A63,'Nagradna igra-posiljke 2018'!$A$3:$CF$200,68,FALSE)</f>
        <v>0</v>
      </c>
      <c r="BR63" s="14">
        <f>VLOOKUP($A63,'Nagradna igra-posiljke 2018'!$A$3:$CF$200,69,FALSE)</f>
        <v>0</v>
      </c>
      <c r="BS63" s="14">
        <f>VLOOKUP($A63,'Nagradna igra-posiljke 2018'!$A$3:$CF$200,70,FALSE)</f>
        <v>0</v>
      </c>
      <c r="BT63" s="14">
        <f>VLOOKUP($A63,'Nagradna igra-posiljke 2018'!$A$3:$CF$200,71,FALSE)</f>
        <v>0</v>
      </c>
      <c r="BU63" s="14">
        <f>VLOOKUP($A63,'Nagradna igra-posiljke 2018'!$A$3:$CF$200,72,FALSE)</f>
        <v>0</v>
      </c>
      <c r="BV63" s="14">
        <f>VLOOKUP($A63,'Nagradna igra-posiljke 2018'!$A$3:$CF$200,73,FALSE)</f>
        <v>0</v>
      </c>
      <c r="BW63" s="14">
        <f>VLOOKUP($A63,'Nagradna igra-posiljke 2018'!$A$3:$CF$200,74,FALSE)</f>
        <v>0</v>
      </c>
      <c r="BX63" s="14">
        <f>VLOOKUP($A63,'Nagradna igra-posiljke 2018'!$A$3:$CF$200,75,FALSE)</f>
        <v>0</v>
      </c>
      <c r="BY63" s="14">
        <f>VLOOKUP($A63,'Nagradna igra-posiljke 2018'!$A$3:$CF$200,76,FALSE)</f>
        <v>0</v>
      </c>
      <c r="BZ63" s="14">
        <f>VLOOKUP($A63,'Nagradna igra-posiljke 2018'!$A$3:$CF$200,77,FALSE)</f>
        <v>0</v>
      </c>
      <c r="CA63" s="14">
        <f>VLOOKUP($A63,'Nagradna igra-posiljke 2018'!$A$3:$CF$200,78,FALSE)</f>
        <v>0</v>
      </c>
      <c r="CB63" s="14">
        <f>VLOOKUP($A63,'Nagradna igra-posiljke 2018'!$A$3:$CF$200,79,FALSE)</f>
        <v>0</v>
      </c>
      <c r="CC63" s="14">
        <f>VLOOKUP($A63,'Nagradna igra-posiljke 2018'!$A$3:$CF$200,80,FALSE)</f>
        <v>0</v>
      </c>
      <c r="CD63" s="14">
        <f>VLOOKUP($A63,'Nagradna igra-posiljke 2018'!$A$3:$CF$200,81,FALSE)</f>
        <v>0</v>
      </c>
      <c r="CE63" s="14">
        <f>VLOOKUP($A63,'Nagradna igra-posiljke 2018'!$A$3:$CF$200,82,FALSE)</f>
        <v>0</v>
      </c>
      <c r="CF63" s="14">
        <f>VLOOKUP($A63,'Nagradna igra-posiljke 2018'!$A$3:$CF$200,83,FALSE)</f>
        <v>0</v>
      </c>
      <c r="CG63" s="14">
        <f>VLOOKUP($A63,'Nagradna igra-posiljke 2018'!$A$3:$CF$200,84,FALSE)</f>
        <v>0</v>
      </c>
    </row>
    <row r="64" spans="1:85" ht="15">
      <c r="A64" s="115">
        <v>99994</v>
      </c>
      <c r="B64" s="115" t="s">
        <v>355</v>
      </c>
      <c r="C64" s="115" t="s">
        <v>207</v>
      </c>
      <c r="D64" s="48">
        <v>88499</v>
      </c>
      <c r="E64" s="47">
        <f>+'NE BRISATI'!$CC$14</f>
        <v>64371.973564477245</v>
      </c>
      <c r="F64" s="46">
        <f>+E64/$E$1</f>
        <v>1.3964460499485269</v>
      </c>
      <c r="G64" s="47">
        <v>70262.611109038349</v>
      </c>
      <c r="H64" s="46">
        <f>+J64/D64</f>
        <v>0</v>
      </c>
      <c r="I64" s="49">
        <f>+H64/F64</f>
        <v>0</v>
      </c>
      <c r="J64" s="44">
        <f>10*K64</f>
        <v>0</v>
      </c>
      <c r="K64" s="44">
        <f>+SUM(L64:CG64)</f>
        <v>0</v>
      </c>
      <c r="L64" s="31">
        <f>VLOOKUP(A64,'Nagradna igra-posiljke 2018'!$A$3:$W$200,11,FALSE)</f>
        <v>0</v>
      </c>
      <c r="M64" s="31">
        <f>VLOOKUP(A64,'Nagradna igra-posiljke 2018'!$A$3:$W$200,12,FALSE)</f>
        <v>0</v>
      </c>
      <c r="N64" s="31">
        <f>VLOOKUP(A64,'Nagradna igra-posiljke 2018'!$A$3:$W$200,13,FALSE)</f>
        <v>0</v>
      </c>
      <c r="O64" s="31">
        <f>VLOOKUP(A64,'Nagradna igra-posiljke 2018'!$A$3:$W$200,14,FALSE)</f>
        <v>0</v>
      </c>
      <c r="P64" s="31">
        <f>VLOOKUP(A64,'Nagradna igra-posiljke 2018'!$A$3:$W$200,15,FALSE)</f>
        <v>0</v>
      </c>
      <c r="Q64" s="31">
        <f>VLOOKUP(A64,'Nagradna igra-posiljke 2018'!$A$3:$W$200,16,FALSE)</f>
        <v>0</v>
      </c>
      <c r="R64" s="31">
        <f>VLOOKUP(A64,'Nagradna igra-posiljke 2018'!$A$3:$W$200,17,FALSE)</f>
        <v>0</v>
      </c>
      <c r="S64" s="31">
        <f>VLOOKUP(A64,'Nagradna igra-posiljke 2018'!$A$3:$W$200,18,FALSE)</f>
        <v>0</v>
      </c>
      <c r="T64" s="31">
        <f>VLOOKUP(A64,'Nagradna igra-posiljke 2018'!$A$3:$W$200,19,FALSE)</f>
        <v>0</v>
      </c>
      <c r="U64" s="31">
        <f>VLOOKUP(A64,'Nagradna igra-posiljke 2018'!$A$3:$W$200,20,FALSE)</f>
        <v>0</v>
      </c>
      <c r="V64" s="31">
        <f>VLOOKUP(A64,'Nagradna igra-posiljke 2018'!$A$3:$W$200,21,FALSE)</f>
        <v>0</v>
      </c>
      <c r="W64" s="31">
        <f>VLOOKUP(A64,'Nagradna igra-posiljke 2018'!$A$3:$W$200,22,FALSE)</f>
        <v>0</v>
      </c>
      <c r="X64" s="31">
        <f>VLOOKUP(A64,'Nagradna igra-posiljke 2018'!$A$3:$W$200,23,FALSE)</f>
        <v>0</v>
      </c>
      <c r="Y64" s="31">
        <f>VLOOKUP(A64,'Nagradna igra-posiljke 2018'!$A$3:$CF$200,24,FALSE)</f>
        <v>0</v>
      </c>
      <c r="Z64" s="31">
        <f>VLOOKUP(A64,'Nagradna igra-posiljke 2018'!$A$3:$CF$200,25,FALSE)</f>
        <v>0</v>
      </c>
      <c r="AA64" s="31">
        <f>VLOOKUP(A64,'Nagradna igra-posiljke 2018'!$A$3:$CF$200,26,FALSE)</f>
        <v>0</v>
      </c>
      <c r="AB64" s="31">
        <f>VLOOKUP(A64,'Nagradna igra-posiljke 2018'!$A$3:$CF$200,27,FALSE)</f>
        <v>0</v>
      </c>
      <c r="AC64" s="31">
        <f>VLOOKUP(A64,'Nagradna igra-posiljke 2018'!$A$3:$CF$200,28,FALSE)</f>
        <v>0</v>
      </c>
      <c r="AD64" s="31">
        <f>VLOOKUP(A64,'Nagradna igra-posiljke 2018'!$A$3:$CF$200,29,FALSE)</f>
        <v>0</v>
      </c>
      <c r="AE64" s="31">
        <f>VLOOKUP(A64,'Nagradna igra-posiljke 2018'!$A$3:$CF$200,30,FALSE)</f>
        <v>0</v>
      </c>
      <c r="AF64" s="31">
        <f>VLOOKUP(A64,'Nagradna igra-posiljke 2018'!$A$3:$CF$200,31,FALSE)</f>
        <v>0</v>
      </c>
      <c r="AG64" s="31">
        <f>VLOOKUP($A64,'Nagradna igra-posiljke 2018'!$A$3:$CF$200,32,FALSE)</f>
        <v>0</v>
      </c>
      <c r="AH64" s="14">
        <f>VLOOKUP($A64,'Nagradna igra-posiljke 2018'!$A$3:$CF$200,33,FALSE)</f>
        <v>0</v>
      </c>
      <c r="AI64" s="14">
        <f>VLOOKUP($A64,'Nagradna igra-posiljke 2018'!$A$3:$CF$200,34,FALSE)</f>
        <v>0</v>
      </c>
      <c r="AJ64" s="14">
        <f>VLOOKUP($A64,'Nagradna igra-posiljke 2018'!$A$3:$CF$200,35,FALSE)</f>
        <v>0</v>
      </c>
      <c r="AK64" s="14">
        <f>VLOOKUP($A64,'Nagradna igra-posiljke 2018'!$A$3:$CF$200,36,FALSE)</f>
        <v>0</v>
      </c>
      <c r="AL64" s="14">
        <f>VLOOKUP($A64,'Nagradna igra-posiljke 2018'!$A$3:$CF$200,37,FALSE)</f>
        <v>0</v>
      </c>
      <c r="AM64" s="45">
        <f>VLOOKUP($A64,'Nagradna igra-posiljke 2018'!$A$3:$CF$200,38,FALSE)</f>
        <v>0</v>
      </c>
      <c r="AN64" s="45">
        <f>VLOOKUP($A64,'Nagradna igra-posiljke 2018'!$A$3:$CF$200,39,FALSE)</f>
        <v>0</v>
      </c>
      <c r="AO64" s="14">
        <f>VLOOKUP($A64,'Nagradna igra-posiljke 2018'!$A$3:$CF$200,40,FALSE)</f>
        <v>0</v>
      </c>
      <c r="AP64" s="14">
        <f>VLOOKUP($A64,'Nagradna igra-posiljke 2018'!$A$3:$CF$200,41,FALSE)</f>
        <v>0</v>
      </c>
      <c r="AQ64" s="14">
        <f>VLOOKUP($A64,'Nagradna igra-posiljke 2018'!$A$3:$CF$200,42,FALSE)</f>
        <v>0</v>
      </c>
      <c r="AR64" s="14">
        <f>VLOOKUP($A64,'Nagradna igra-posiljke 2018'!$A$3:$CF$200,43,FALSE)</f>
        <v>0</v>
      </c>
      <c r="AS64" s="14">
        <f>VLOOKUP($A64,'Nagradna igra-posiljke 2018'!$A$3:$CF$200,44,FALSE)</f>
        <v>0</v>
      </c>
      <c r="AT64" s="14">
        <f>VLOOKUP($A64,'Nagradna igra-posiljke 2018'!$A$3:$CF$200,45,FALSE)</f>
        <v>0</v>
      </c>
      <c r="AU64" s="14">
        <f>VLOOKUP($A64,'Nagradna igra-posiljke 2018'!$A$3:$CF$200,46,FALSE)</f>
        <v>0</v>
      </c>
      <c r="AV64" s="14">
        <f>VLOOKUP($A64,'Nagradna igra-posiljke 2018'!$A$3:$CF$200,47,FALSE)</f>
        <v>0</v>
      </c>
      <c r="AW64" s="14">
        <f>VLOOKUP($A64,'Nagradna igra-posiljke 2018'!$A$3:$CF$200,48,FALSE)</f>
        <v>0</v>
      </c>
      <c r="AX64" s="14">
        <f>VLOOKUP($A64,'Nagradna igra-posiljke 2018'!$A$3:$CF$200,49,FALSE)</f>
        <v>0</v>
      </c>
      <c r="AY64" s="14">
        <f>VLOOKUP($A64,'Nagradna igra-posiljke 2018'!$A$3:$CF$200,50,FALSE)</f>
        <v>0</v>
      </c>
      <c r="AZ64" s="14">
        <f>VLOOKUP($A64,'Nagradna igra-posiljke 2018'!$A$3:$CF$200,51,FALSE)</f>
        <v>0</v>
      </c>
      <c r="BA64" s="14">
        <f>VLOOKUP($A64,'Nagradna igra-posiljke 2018'!$A$3:$CF$200,52,FALSE)</f>
        <v>0</v>
      </c>
      <c r="BB64" s="14">
        <f>VLOOKUP($A64,'Nagradna igra-posiljke 2018'!$A$3:$CF$200,53,FALSE)</f>
        <v>0</v>
      </c>
      <c r="BC64" s="14">
        <f>VLOOKUP($A64,'Nagradna igra-posiljke 2018'!$A$3:$CF$200,54,FALSE)</f>
        <v>0</v>
      </c>
      <c r="BD64" s="14">
        <f>VLOOKUP($A64,'Nagradna igra-posiljke 2018'!$A$3:$CF$200,55,FALSE)</f>
        <v>0</v>
      </c>
      <c r="BE64" s="14">
        <f>VLOOKUP($A64,'Nagradna igra-posiljke 2018'!$A$3:$CF$200,56,FALSE)</f>
        <v>0</v>
      </c>
      <c r="BF64" s="14">
        <f>VLOOKUP($A64,'Nagradna igra-posiljke 2018'!$A$3:$CF$200,57,FALSE)</f>
        <v>0</v>
      </c>
      <c r="BG64" s="14">
        <f>VLOOKUP($A64,'Nagradna igra-posiljke 2018'!$A$3:$CF$200,58,FALSE)</f>
        <v>0</v>
      </c>
      <c r="BH64" s="14">
        <f>VLOOKUP($A64,'Nagradna igra-posiljke 2018'!$A$3:$CF$200,59,FALSE)</f>
        <v>0</v>
      </c>
      <c r="BI64" s="14">
        <f>VLOOKUP($A64,'Nagradna igra-posiljke 2018'!$A$3:$CF$200,60,FALSE)</f>
        <v>0</v>
      </c>
      <c r="BJ64" s="14">
        <f>VLOOKUP($A64,'Nagradna igra-posiljke 2018'!$A$3:$CF$200,61,FALSE)</f>
        <v>0</v>
      </c>
      <c r="BK64" s="14">
        <f>VLOOKUP($A64,'Nagradna igra-posiljke 2018'!$A$3:$CF$200,62,FALSE)</f>
        <v>0</v>
      </c>
      <c r="BL64" s="14">
        <f>VLOOKUP($A64,'Nagradna igra-posiljke 2018'!$A$3:$CF$200,63,FALSE)</f>
        <v>0</v>
      </c>
      <c r="BM64" s="14">
        <f>VLOOKUP($A64,'Nagradna igra-posiljke 2018'!$A$3:$CF$200,64,FALSE)</f>
        <v>0</v>
      </c>
      <c r="BN64" s="14">
        <f>VLOOKUP($A64,'Nagradna igra-posiljke 2018'!$A$3:$CF$200,65,FALSE)</f>
        <v>0</v>
      </c>
      <c r="BO64" s="14">
        <f>VLOOKUP($A64,'Nagradna igra-posiljke 2018'!$A$3:$CF$200,66,FALSE)</f>
        <v>0</v>
      </c>
      <c r="BP64" s="14">
        <f>VLOOKUP($A64,'Nagradna igra-posiljke 2018'!$A$3:$CF$200,67,FALSE)</f>
        <v>0</v>
      </c>
      <c r="BQ64" s="14">
        <f>VLOOKUP($A64,'Nagradna igra-posiljke 2018'!$A$3:$CF$200,68,FALSE)</f>
        <v>0</v>
      </c>
      <c r="BR64" s="14">
        <f>VLOOKUP($A64,'Nagradna igra-posiljke 2018'!$A$3:$CF$200,69,FALSE)</f>
        <v>0</v>
      </c>
      <c r="BS64" s="14">
        <f>VLOOKUP($A64,'Nagradna igra-posiljke 2018'!$A$3:$CF$200,70,FALSE)</f>
        <v>0</v>
      </c>
      <c r="BT64" s="14">
        <f>VLOOKUP($A64,'Nagradna igra-posiljke 2018'!$A$3:$CF$200,71,FALSE)</f>
        <v>0</v>
      </c>
      <c r="BU64" s="14">
        <f>VLOOKUP($A64,'Nagradna igra-posiljke 2018'!$A$3:$CF$200,72,FALSE)</f>
        <v>0</v>
      </c>
      <c r="BV64" s="14">
        <f>VLOOKUP($A64,'Nagradna igra-posiljke 2018'!$A$3:$CF$200,73,FALSE)</f>
        <v>0</v>
      </c>
      <c r="BW64" s="14">
        <f>VLOOKUP($A64,'Nagradna igra-posiljke 2018'!$A$3:$CF$200,74,FALSE)</f>
        <v>0</v>
      </c>
      <c r="BX64" s="14">
        <f>VLOOKUP($A64,'Nagradna igra-posiljke 2018'!$A$3:$CF$200,75,FALSE)</f>
        <v>0</v>
      </c>
      <c r="BY64" s="14">
        <f>VLOOKUP($A64,'Nagradna igra-posiljke 2018'!$A$3:$CF$200,76,FALSE)</f>
        <v>0</v>
      </c>
      <c r="BZ64" s="14">
        <f>VLOOKUP($A64,'Nagradna igra-posiljke 2018'!$A$3:$CF$200,77,FALSE)</f>
        <v>0</v>
      </c>
      <c r="CA64" s="14">
        <f>VLOOKUP($A64,'Nagradna igra-posiljke 2018'!$A$3:$CF$200,78,FALSE)</f>
        <v>0</v>
      </c>
      <c r="CB64" s="14">
        <f>VLOOKUP($A64,'Nagradna igra-posiljke 2018'!$A$3:$CF$200,79,FALSE)</f>
        <v>0</v>
      </c>
      <c r="CC64" s="14">
        <f>VLOOKUP($A64,'Nagradna igra-posiljke 2018'!$A$3:$CF$200,80,FALSE)</f>
        <v>0</v>
      </c>
      <c r="CD64" s="14">
        <f>VLOOKUP($A64,'Nagradna igra-posiljke 2018'!$A$3:$CF$200,81,FALSE)</f>
        <v>0</v>
      </c>
      <c r="CE64" s="14">
        <f>VLOOKUP($A64,'Nagradna igra-posiljke 2018'!$A$3:$CF$200,82,FALSE)</f>
        <v>0</v>
      </c>
      <c r="CF64" s="14">
        <f>VLOOKUP($A64,'Nagradna igra-posiljke 2018'!$A$3:$CF$200,83,FALSE)</f>
        <v>0</v>
      </c>
      <c r="CG64" s="14">
        <f>VLOOKUP($A64,'Nagradna igra-posiljke 2018'!$A$3:$CF$200,84,FALSE)</f>
        <v>0</v>
      </c>
    </row>
    <row r="65" spans="1:85" ht="15">
      <c r="A65" s="115">
        <v>38420</v>
      </c>
      <c r="B65" s="115" t="s">
        <v>356</v>
      </c>
      <c r="C65" s="115" t="s">
        <v>207</v>
      </c>
      <c r="D65" s="48">
        <v>237901</v>
      </c>
      <c r="E65" s="47">
        <f>+'NE BRISATI'!$CC$33</f>
        <v>94280.998363348364</v>
      </c>
      <c r="F65" s="46">
        <f>+E65/$E$1</f>
        <v>2.0452740604236364</v>
      </c>
      <c r="G65" s="47">
        <v>266577.71502950985</v>
      </c>
      <c r="H65" s="46">
        <f>+J65/D65</f>
        <v>0</v>
      </c>
      <c r="I65" s="49">
        <f>+H65/F65</f>
        <v>0</v>
      </c>
      <c r="J65" s="44">
        <f>10*K65</f>
        <v>0</v>
      </c>
      <c r="K65" s="44">
        <f>+SUM(L65:CG65)</f>
        <v>0</v>
      </c>
      <c r="L65" s="31">
        <f>VLOOKUP(A65,'Nagradna igra-posiljke 2018'!$A$3:$W$200,11,FALSE)</f>
        <v>0</v>
      </c>
      <c r="M65" s="31">
        <f>VLOOKUP(A65,'Nagradna igra-posiljke 2018'!$A$3:$W$200,12,FALSE)</f>
        <v>0</v>
      </c>
      <c r="N65" s="31">
        <f>VLOOKUP(A65,'Nagradna igra-posiljke 2018'!$A$3:$W$200,13,FALSE)</f>
        <v>0</v>
      </c>
      <c r="O65" s="31">
        <f>VLOOKUP(A65,'Nagradna igra-posiljke 2018'!$A$3:$W$200,14,FALSE)</f>
        <v>0</v>
      </c>
      <c r="P65" s="31">
        <f>VLOOKUP(A65,'Nagradna igra-posiljke 2018'!$A$3:$W$200,15,FALSE)</f>
        <v>0</v>
      </c>
      <c r="Q65" s="31">
        <f>VLOOKUP(A65,'Nagradna igra-posiljke 2018'!$A$3:$W$200,16,FALSE)</f>
        <v>0</v>
      </c>
      <c r="R65" s="31">
        <f>VLOOKUP(A65,'Nagradna igra-posiljke 2018'!$A$3:$W$200,17,FALSE)</f>
        <v>0</v>
      </c>
      <c r="S65" s="31">
        <f>VLOOKUP(A65,'Nagradna igra-posiljke 2018'!$A$3:$W$200,18,FALSE)</f>
        <v>0</v>
      </c>
      <c r="T65" s="31">
        <f>VLOOKUP(A65,'Nagradna igra-posiljke 2018'!$A$3:$W$200,19,FALSE)</f>
        <v>0</v>
      </c>
      <c r="U65" s="31">
        <f>VLOOKUP(A65,'Nagradna igra-posiljke 2018'!$A$3:$W$200,20,FALSE)</f>
        <v>0</v>
      </c>
      <c r="V65" s="31">
        <f>VLOOKUP(A65,'Nagradna igra-posiljke 2018'!$A$3:$W$200,21,FALSE)</f>
        <v>0</v>
      </c>
      <c r="W65" s="31">
        <f>VLOOKUP(A65,'Nagradna igra-posiljke 2018'!$A$3:$W$200,22,FALSE)</f>
        <v>0</v>
      </c>
      <c r="X65" s="31">
        <f>VLOOKUP(A65,'Nagradna igra-posiljke 2018'!$A$3:$W$200,23,FALSE)</f>
        <v>0</v>
      </c>
      <c r="Y65" s="31">
        <f>VLOOKUP(A65,'Nagradna igra-posiljke 2018'!$A$3:$CF$200,24,FALSE)</f>
        <v>0</v>
      </c>
      <c r="Z65" s="31">
        <f>VLOOKUP(A65,'Nagradna igra-posiljke 2018'!$A$3:$CF$200,25,FALSE)</f>
        <v>0</v>
      </c>
      <c r="AA65" s="31">
        <f>VLOOKUP(A65,'Nagradna igra-posiljke 2018'!$A$3:$CF$200,26,FALSE)</f>
        <v>0</v>
      </c>
      <c r="AB65" s="31">
        <f>VLOOKUP(A65,'Nagradna igra-posiljke 2018'!$A$3:$CF$200,27,FALSE)</f>
        <v>0</v>
      </c>
      <c r="AC65" s="31">
        <f>VLOOKUP(A65,'Nagradna igra-posiljke 2018'!$A$3:$CF$200,28,FALSE)</f>
        <v>0</v>
      </c>
      <c r="AD65" s="31">
        <f>VLOOKUP(A65,'Nagradna igra-posiljke 2018'!$A$3:$CF$200,29,FALSE)</f>
        <v>0</v>
      </c>
      <c r="AE65" s="31">
        <f>VLOOKUP(A65,'Nagradna igra-posiljke 2018'!$A$3:$CF$200,30,FALSE)</f>
        <v>0</v>
      </c>
      <c r="AF65" s="31">
        <f>VLOOKUP(A65,'Nagradna igra-posiljke 2018'!$A$3:$CF$200,31,FALSE)</f>
        <v>0</v>
      </c>
      <c r="AG65" s="31">
        <f>VLOOKUP($A65,'Nagradna igra-posiljke 2018'!$A$3:$CF$200,32,FALSE)</f>
        <v>0</v>
      </c>
      <c r="AH65" s="14">
        <f>VLOOKUP($A65,'Nagradna igra-posiljke 2018'!$A$3:$CF$200,33,FALSE)</f>
        <v>0</v>
      </c>
      <c r="AI65" s="14">
        <f>VLOOKUP($A65,'Nagradna igra-posiljke 2018'!$A$3:$CF$200,34,FALSE)</f>
        <v>0</v>
      </c>
      <c r="AJ65" s="14">
        <f>VLOOKUP($A65,'Nagradna igra-posiljke 2018'!$A$3:$CF$200,35,FALSE)</f>
        <v>0</v>
      </c>
      <c r="AK65" s="14">
        <f>VLOOKUP($A65,'Nagradna igra-posiljke 2018'!$A$3:$CF$200,36,FALSE)</f>
        <v>0</v>
      </c>
      <c r="AL65" s="14">
        <f>VLOOKUP($A65,'Nagradna igra-posiljke 2018'!$A$3:$CF$200,37,FALSE)</f>
        <v>0</v>
      </c>
      <c r="AM65" s="45">
        <f>VLOOKUP($A65,'Nagradna igra-posiljke 2018'!$A$3:$CF$200,38,FALSE)</f>
        <v>0</v>
      </c>
      <c r="AN65" s="45">
        <f>VLOOKUP($A65,'Nagradna igra-posiljke 2018'!$A$3:$CF$200,39,FALSE)</f>
        <v>0</v>
      </c>
      <c r="AO65" s="14">
        <f>VLOOKUP($A65,'Nagradna igra-posiljke 2018'!$A$3:$CF$200,40,FALSE)</f>
        <v>0</v>
      </c>
      <c r="AP65" s="14">
        <f>VLOOKUP($A65,'Nagradna igra-posiljke 2018'!$A$3:$CF$200,41,FALSE)</f>
        <v>0</v>
      </c>
      <c r="AQ65" s="14">
        <f>VLOOKUP($A65,'Nagradna igra-posiljke 2018'!$A$3:$CF$200,42,FALSE)</f>
        <v>0</v>
      </c>
      <c r="AR65" s="14">
        <f>VLOOKUP($A65,'Nagradna igra-posiljke 2018'!$A$3:$CF$200,43,FALSE)</f>
        <v>0</v>
      </c>
      <c r="AS65" s="14">
        <f>VLOOKUP($A65,'Nagradna igra-posiljke 2018'!$A$3:$CF$200,44,FALSE)</f>
        <v>0</v>
      </c>
      <c r="AT65" s="14">
        <f>VLOOKUP($A65,'Nagradna igra-posiljke 2018'!$A$3:$CF$200,45,FALSE)</f>
        <v>0</v>
      </c>
      <c r="AU65" s="14">
        <f>VLOOKUP($A65,'Nagradna igra-posiljke 2018'!$A$3:$CF$200,46,FALSE)</f>
        <v>0</v>
      </c>
      <c r="AV65" s="14">
        <f>VLOOKUP($A65,'Nagradna igra-posiljke 2018'!$A$3:$CF$200,47,FALSE)</f>
        <v>0</v>
      </c>
      <c r="AW65" s="14">
        <f>VLOOKUP($A65,'Nagradna igra-posiljke 2018'!$A$3:$CF$200,48,FALSE)</f>
        <v>0</v>
      </c>
      <c r="AX65" s="14">
        <f>VLOOKUP($A65,'Nagradna igra-posiljke 2018'!$A$3:$CF$200,49,FALSE)</f>
        <v>0</v>
      </c>
      <c r="AY65" s="14">
        <f>VLOOKUP($A65,'Nagradna igra-posiljke 2018'!$A$3:$CF$200,50,FALSE)</f>
        <v>0</v>
      </c>
      <c r="AZ65" s="14">
        <f>VLOOKUP($A65,'Nagradna igra-posiljke 2018'!$A$3:$CF$200,51,FALSE)</f>
        <v>0</v>
      </c>
      <c r="BA65" s="14">
        <f>VLOOKUP($A65,'Nagradna igra-posiljke 2018'!$A$3:$CF$200,52,FALSE)</f>
        <v>0</v>
      </c>
      <c r="BB65" s="14">
        <f>VLOOKUP($A65,'Nagradna igra-posiljke 2018'!$A$3:$CF$200,53,FALSE)</f>
        <v>0</v>
      </c>
      <c r="BC65" s="14">
        <f>VLOOKUP($A65,'Nagradna igra-posiljke 2018'!$A$3:$CF$200,54,FALSE)</f>
        <v>0</v>
      </c>
      <c r="BD65" s="14">
        <f>VLOOKUP($A65,'Nagradna igra-posiljke 2018'!$A$3:$CF$200,55,FALSE)</f>
        <v>0</v>
      </c>
      <c r="BE65" s="14">
        <f>VLOOKUP($A65,'Nagradna igra-posiljke 2018'!$A$3:$CF$200,56,FALSE)</f>
        <v>0</v>
      </c>
      <c r="BF65" s="14">
        <f>VLOOKUP($A65,'Nagradna igra-posiljke 2018'!$A$3:$CF$200,57,FALSE)</f>
        <v>0</v>
      </c>
      <c r="BG65" s="14">
        <f>VLOOKUP($A65,'Nagradna igra-posiljke 2018'!$A$3:$CF$200,58,FALSE)</f>
        <v>0</v>
      </c>
      <c r="BH65" s="14">
        <f>VLOOKUP($A65,'Nagradna igra-posiljke 2018'!$A$3:$CF$200,59,FALSE)</f>
        <v>0</v>
      </c>
      <c r="BI65" s="14">
        <f>VLOOKUP($A65,'Nagradna igra-posiljke 2018'!$A$3:$CF$200,60,FALSE)</f>
        <v>0</v>
      </c>
      <c r="BJ65" s="14">
        <f>VLOOKUP($A65,'Nagradna igra-posiljke 2018'!$A$3:$CF$200,61,FALSE)</f>
        <v>0</v>
      </c>
      <c r="BK65" s="14">
        <f>VLOOKUP($A65,'Nagradna igra-posiljke 2018'!$A$3:$CF$200,62,FALSE)</f>
        <v>0</v>
      </c>
      <c r="BL65" s="14">
        <f>VLOOKUP($A65,'Nagradna igra-posiljke 2018'!$A$3:$CF$200,63,FALSE)</f>
        <v>0</v>
      </c>
      <c r="BM65" s="14">
        <f>VLOOKUP($A65,'Nagradna igra-posiljke 2018'!$A$3:$CF$200,64,FALSE)</f>
        <v>0</v>
      </c>
      <c r="BN65" s="14">
        <f>VLOOKUP($A65,'Nagradna igra-posiljke 2018'!$A$3:$CF$200,65,FALSE)</f>
        <v>0</v>
      </c>
      <c r="BO65" s="14">
        <f>VLOOKUP($A65,'Nagradna igra-posiljke 2018'!$A$3:$CF$200,66,FALSE)</f>
        <v>0</v>
      </c>
      <c r="BP65" s="14">
        <f>VLOOKUP($A65,'Nagradna igra-posiljke 2018'!$A$3:$CF$200,67,FALSE)</f>
        <v>0</v>
      </c>
      <c r="BQ65" s="14">
        <f>VLOOKUP($A65,'Nagradna igra-posiljke 2018'!$A$3:$CF$200,68,FALSE)</f>
        <v>0</v>
      </c>
      <c r="BR65" s="14">
        <f>VLOOKUP($A65,'Nagradna igra-posiljke 2018'!$A$3:$CF$200,69,FALSE)</f>
        <v>0</v>
      </c>
      <c r="BS65" s="14">
        <f>VLOOKUP($A65,'Nagradna igra-posiljke 2018'!$A$3:$CF$200,70,FALSE)</f>
        <v>0</v>
      </c>
      <c r="BT65" s="14">
        <f>VLOOKUP($A65,'Nagradna igra-posiljke 2018'!$A$3:$CF$200,71,FALSE)</f>
        <v>0</v>
      </c>
      <c r="BU65" s="14">
        <f>VLOOKUP($A65,'Nagradna igra-posiljke 2018'!$A$3:$CF$200,72,FALSE)</f>
        <v>0</v>
      </c>
      <c r="BV65" s="14">
        <f>VLOOKUP($A65,'Nagradna igra-posiljke 2018'!$A$3:$CF$200,73,FALSE)</f>
        <v>0</v>
      </c>
      <c r="BW65" s="14">
        <f>VLOOKUP($A65,'Nagradna igra-posiljke 2018'!$A$3:$CF$200,74,FALSE)</f>
        <v>0</v>
      </c>
      <c r="BX65" s="14">
        <f>VLOOKUP($A65,'Nagradna igra-posiljke 2018'!$A$3:$CF$200,75,FALSE)</f>
        <v>0</v>
      </c>
      <c r="BY65" s="14">
        <f>VLOOKUP($A65,'Nagradna igra-posiljke 2018'!$A$3:$CF$200,76,FALSE)</f>
        <v>0</v>
      </c>
      <c r="BZ65" s="14">
        <f>VLOOKUP($A65,'Nagradna igra-posiljke 2018'!$A$3:$CF$200,77,FALSE)</f>
        <v>0</v>
      </c>
      <c r="CA65" s="14">
        <f>VLOOKUP($A65,'Nagradna igra-posiljke 2018'!$A$3:$CF$200,78,FALSE)</f>
        <v>0</v>
      </c>
      <c r="CB65" s="14">
        <f>VLOOKUP($A65,'Nagradna igra-posiljke 2018'!$A$3:$CF$200,79,FALSE)</f>
        <v>0</v>
      </c>
      <c r="CC65" s="14">
        <f>VLOOKUP($A65,'Nagradna igra-posiljke 2018'!$A$3:$CF$200,80,FALSE)</f>
        <v>0</v>
      </c>
      <c r="CD65" s="14">
        <f>VLOOKUP($A65,'Nagradna igra-posiljke 2018'!$A$3:$CF$200,81,FALSE)</f>
        <v>0</v>
      </c>
      <c r="CE65" s="14">
        <f>VLOOKUP($A65,'Nagradna igra-posiljke 2018'!$A$3:$CF$200,82,FALSE)</f>
        <v>0</v>
      </c>
      <c r="CF65" s="14">
        <f>VLOOKUP($A65,'Nagradna igra-posiljke 2018'!$A$3:$CF$200,83,FALSE)</f>
        <v>0</v>
      </c>
      <c r="CG65" s="14">
        <f>VLOOKUP($A65,'Nagradna igra-posiljke 2018'!$A$3:$CF$200,84,FALSE)</f>
        <v>0</v>
      </c>
    </row>
    <row r="66" spans="1:85" ht="15">
      <c r="A66" s="115">
        <v>38334</v>
      </c>
      <c r="B66" s="115" t="s">
        <v>357</v>
      </c>
      <c r="C66" s="115" t="s">
        <v>207</v>
      </c>
      <c r="D66" s="48">
        <v>50858</v>
      </c>
      <c r="E66" s="47">
        <f>+'NE BRISATI'!$CC$23</f>
        <v>37969.544221185024</v>
      </c>
      <c r="F66" s="46">
        <f>+E66/$E$1</f>
        <v>0.82368796713853454</v>
      </c>
      <c r="G66" s="47">
        <v>32324.58545186905</v>
      </c>
      <c r="H66" s="46">
        <f>+J66/D66</f>
        <v>0</v>
      </c>
      <c r="I66" s="49">
        <f>+H66/F66</f>
        <v>0</v>
      </c>
      <c r="J66" s="44">
        <f>10*K66</f>
        <v>0</v>
      </c>
      <c r="K66" s="44">
        <f>+SUM(L66:CG66)</f>
        <v>0</v>
      </c>
      <c r="L66" s="31">
        <f>VLOOKUP(A66,'Nagradna igra-posiljke 2018'!$A$3:$W$200,11,FALSE)</f>
        <v>0</v>
      </c>
      <c r="M66" s="31">
        <f>VLOOKUP(A66,'Nagradna igra-posiljke 2018'!$A$3:$W$200,12,FALSE)</f>
        <v>0</v>
      </c>
      <c r="N66" s="31">
        <f>VLOOKUP(A66,'Nagradna igra-posiljke 2018'!$A$3:$W$200,13,FALSE)</f>
        <v>0</v>
      </c>
      <c r="O66" s="31">
        <f>VLOOKUP(A66,'Nagradna igra-posiljke 2018'!$A$3:$W$200,14,FALSE)</f>
        <v>0</v>
      </c>
      <c r="P66" s="31">
        <f>VLOOKUP(A66,'Nagradna igra-posiljke 2018'!$A$3:$W$200,15,FALSE)</f>
        <v>0</v>
      </c>
      <c r="Q66" s="31">
        <f>VLOOKUP(A66,'Nagradna igra-posiljke 2018'!$A$3:$W$200,16,FALSE)</f>
        <v>0</v>
      </c>
      <c r="R66" s="31">
        <f>VLOOKUP(A66,'Nagradna igra-posiljke 2018'!$A$3:$W$200,17,FALSE)</f>
        <v>0</v>
      </c>
      <c r="S66" s="31">
        <f>VLOOKUP(A66,'Nagradna igra-posiljke 2018'!$A$3:$W$200,18,FALSE)</f>
        <v>0</v>
      </c>
      <c r="T66" s="31">
        <f>VLOOKUP(A66,'Nagradna igra-posiljke 2018'!$A$3:$W$200,19,FALSE)</f>
        <v>0</v>
      </c>
      <c r="U66" s="31">
        <f>VLOOKUP(A66,'Nagradna igra-posiljke 2018'!$A$3:$W$200,20,FALSE)</f>
        <v>0</v>
      </c>
      <c r="V66" s="31">
        <f>VLOOKUP(A66,'Nagradna igra-posiljke 2018'!$A$3:$W$200,21,FALSE)</f>
        <v>0</v>
      </c>
      <c r="W66" s="31">
        <f>VLOOKUP(A66,'Nagradna igra-posiljke 2018'!$A$3:$W$200,22,FALSE)</f>
        <v>0</v>
      </c>
      <c r="X66" s="31">
        <f>VLOOKUP(A66,'Nagradna igra-posiljke 2018'!$A$3:$W$200,23,FALSE)</f>
        <v>0</v>
      </c>
      <c r="Y66" s="31">
        <f>VLOOKUP(A66,'Nagradna igra-posiljke 2018'!$A$3:$CF$200,24,FALSE)</f>
        <v>0</v>
      </c>
      <c r="Z66" s="31">
        <f>VLOOKUP(A66,'Nagradna igra-posiljke 2018'!$A$3:$CF$200,25,FALSE)</f>
        <v>0</v>
      </c>
      <c r="AA66" s="31">
        <f>VLOOKUP(A66,'Nagradna igra-posiljke 2018'!$A$3:$CF$200,26,FALSE)</f>
        <v>0</v>
      </c>
      <c r="AB66" s="31">
        <f>VLOOKUP(A66,'Nagradna igra-posiljke 2018'!$A$3:$CF$200,27,FALSE)</f>
        <v>0</v>
      </c>
      <c r="AC66" s="31">
        <f>VLOOKUP(A66,'Nagradna igra-posiljke 2018'!$A$3:$CF$200,28,FALSE)</f>
        <v>0</v>
      </c>
      <c r="AD66" s="31">
        <f>VLOOKUP(A66,'Nagradna igra-posiljke 2018'!$A$3:$CF$200,29,FALSE)</f>
        <v>0</v>
      </c>
      <c r="AE66" s="31">
        <f>VLOOKUP(A66,'Nagradna igra-posiljke 2018'!$A$3:$CF$200,30,FALSE)</f>
        <v>0</v>
      </c>
      <c r="AF66" s="31">
        <f>VLOOKUP(A66,'Nagradna igra-posiljke 2018'!$A$3:$CF$200,31,FALSE)</f>
        <v>0</v>
      </c>
      <c r="AG66" s="31">
        <f>VLOOKUP($A66,'Nagradna igra-posiljke 2018'!$A$3:$CF$200,32,FALSE)</f>
        <v>0</v>
      </c>
      <c r="AH66" s="14">
        <f>VLOOKUP($A66,'Nagradna igra-posiljke 2018'!$A$3:$CF$200,33,FALSE)</f>
        <v>0</v>
      </c>
      <c r="AI66" s="14">
        <f>VLOOKUP($A66,'Nagradna igra-posiljke 2018'!$A$3:$CF$200,34,FALSE)</f>
        <v>0</v>
      </c>
      <c r="AJ66" s="14">
        <f>VLOOKUP($A66,'Nagradna igra-posiljke 2018'!$A$3:$CF$200,35,FALSE)</f>
        <v>0</v>
      </c>
      <c r="AK66" s="14">
        <f>VLOOKUP($A66,'Nagradna igra-posiljke 2018'!$A$3:$CF$200,36,FALSE)</f>
        <v>0</v>
      </c>
      <c r="AL66" s="14">
        <f>VLOOKUP($A66,'Nagradna igra-posiljke 2018'!$A$3:$CF$200,37,FALSE)</f>
        <v>0</v>
      </c>
      <c r="AM66" s="45">
        <f>VLOOKUP($A66,'Nagradna igra-posiljke 2018'!$A$3:$CF$200,38,FALSE)</f>
        <v>0</v>
      </c>
      <c r="AN66" s="45">
        <f>VLOOKUP($A66,'Nagradna igra-posiljke 2018'!$A$3:$CF$200,39,FALSE)</f>
        <v>0</v>
      </c>
      <c r="AO66" s="14">
        <f>VLOOKUP($A66,'Nagradna igra-posiljke 2018'!$A$3:$CF$200,40,FALSE)</f>
        <v>0</v>
      </c>
      <c r="AP66" s="14">
        <f>VLOOKUP($A66,'Nagradna igra-posiljke 2018'!$A$3:$CF$200,41,FALSE)</f>
        <v>0</v>
      </c>
      <c r="AQ66" s="14">
        <f>VLOOKUP($A66,'Nagradna igra-posiljke 2018'!$A$3:$CF$200,42,FALSE)</f>
        <v>0</v>
      </c>
      <c r="AR66" s="14">
        <f>VLOOKUP($A66,'Nagradna igra-posiljke 2018'!$A$3:$CF$200,43,FALSE)</f>
        <v>0</v>
      </c>
      <c r="AS66" s="14">
        <f>VLOOKUP($A66,'Nagradna igra-posiljke 2018'!$A$3:$CF$200,44,FALSE)</f>
        <v>0</v>
      </c>
      <c r="AT66" s="14">
        <f>VLOOKUP($A66,'Nagradna igra-posiljke 2018'!$A$3:$CF$200,45,FALSE)</f>
        <v>0</v>
      </c>
      <c r="AU66" s="14">
        <f>VLOOKUP($A66,'Nagradna igra-posiljke 2018'!$A$3:$CF$200,46,FALSE)</f>
        <v>0</v>
      </c>
      <c r="AV66" s="14">
        <f>VLOOKUP($A66,'Nagradna igra-posiljke 2018'!$A$3:$CF$200,47,FALSE)</f>
        <v>0</v>
      </c>
      <c r="AW66" s="14">
        <f>VLOOKUP($A66,'Nagradna igra-posiljke 2018'!$A$3:$CF$200,48,FALSE)</f>
        <v>0</v>
      </c>
      <c r="AX66" s="14">
        <f>VLOOKUP($A66,'Nagradna igra-posiljke 2018'!$A$3:$CF$200,49,FALSE)</f>
        <v>0</v>
      </c>
      <c r="AY66" s="14">
        <f>VLOOKUP($A66,'Nagradna igra-posiljke 2018'!$A$3:$CF$200,50,FALSE)</f>
        <v>0</v>
      </c>
      <c r="AZ66" s="14">
        <f>VLOOKUP($A66,'Nagradna igra-posiljke 2018'!$A$3:$CF$200,51,FALSE)</f>
        <v>0</v>
      </c>
      <c r="BA66" s="14">
        <f>VLOOKUP($A66,'Nagradna igra-posiljke 2018'!$A$3:$CF$200,52,FALSE)</f>
        <v>0</v>
      </c>
      <c r="BB66" s="14">
        <f>VLOOKUP($A66,'Nagradna igra-posiljke 2018'!$A$3:$CF$200,53,FALSE)</f>
        <v>0</v>
      </c>
      <c r="BC66" s="14">
        <f>VLOOKUP($A66,'Nagradna igra-posiljke 2018'!$A$3:$CF$200,54,FALSE)</f>
        <v>0</v>
      </c>
      <c r="BD66" s="14">
        <f>VLOOKUP($A66,'Nagradna igra-posiljke 2018'!$A$3:$CF$200,55,FALSE)</f>
        <v>0</v>
      </c>
      <c r="BE66" s="14">
        <f>VLOOKUP($A66,'Nagradna igra-posiljke 2018'!$A$3:$CF$200,56,FALSE)</f>
        <v>0</v>
      </c>
      <c r="BF66" s="14">
        <f>VLOOKUP($A66,'Nagradna igra-posiljke 2018'!$A$3:$CF$200,57,FALSE)</f>
        <v>0</v>
      </c>
      <c r="BG66" s="14">
        <f>VLOOKUP($A66,'Nagradna igra-posiljke 2018'!$A$3:$CF$200,58,FALSE)</f>
        <v>0</v>
      </c>
      <c r="BH66" s="14">
        <f>VLOOKUP($A66,'Nagradna igra-posiljke 2018'!$A$3:$CF$200,59,FALSE)</f>
        <v>0</v>
      </c>
      <c r="BI66" s="14">
        <f>VLOOKUP($A66,'Nagradna igra-posiljke 2018'!$A$3:$CF$200,60,FALSE)</f>
        <v>0</v>
      </c>
      <c r="BJ66" s="14">
        <f>VLOOKUP($A66,'Nagradna igra-posiljke 2018'!$A$3:$CF$200,61,FALSE)</f>
        <v>0</v>
      </c>
      <c r="BK66" s="14">
        <f>VLOOKUP($A66,'Nagradna igra-posiljke 2018'!$A$3:$CF$200,62,FALSE)</f>
        <v>0</v>
      </c>
      <c r="BL66" s="14">
        <f>VLOOKUP($A66,'Nagradna igra-posiljke 2018'!$A$3:$CF$200,63,FALSE)</f>
        <v>0</v>
      </c>
      <c r="BM66" s="14">
        <f>VLOOKUP($A66,'Nagradna igra-posiljke 2018'!$A$3:$CF$200,64,FALSE)</f>
        <v>0</v>
      </c>
      <c r="BN66" s="14">
        <f>VLOOKUP($A66,'Nagradna igra-posiljke 2018'!$A$3:$CF$200,65,FALSE)</f>
        <v>0</v>
      </c>
      <c r="BO66" s="14">
        <f>VLOOKUP($A66,'Nagradna igra-posiljke 2018'!$A$3:$CF$200,66,FALSE)</f>
        <v>0</v>
      </c>
      <c r="BP66" s="14">
        <f>VLOOKUP($A66,'Nagradna igra-posiljke 2018'!$A$3:$CF$200,67,FALSE)</f>
        <v>0</v>
      </c>
      <c r="BQ66" s="14">
        <f>VLOOKUP($A66,'Nagradna igra-posiljke 2018'!$A$3:$CF$200,68,FALSE)</f>
        <v>0</v>
      </c>
      <c r="BR66" s="14">
        <f>VLOOKUP($A66,'Nagradna igra-posiljke 2018'!$A$3:$CF$200,69,FALSE)</f>
        <v>0</v>
      </c>
      <c r="BS66" s="14">
        <f>VLOOKUP($A66,'Nagradna igra-posiljke 2018'!$A$3:$CF$200,70,FALSE)</f>
        <v>0</v>
      </c>
      <c r="BT66" s="14">
        <f>VLOOKUP($A66,'Nagradna igra-posiljke 2018'!$A$3:$CF$200,71,FALSE)</f>
        <v>0</v>
      </c>
      <c r="BU66" s="14">
        <f>VLOOKUP($A66,'Nagradna igra-posiljke 2018'!$A$3:$CF$200,72,FALSE)</f>
        <v>0</v>
      </c>
      <c r="BV66" s="14">
        <f>VLOOKUP($A66,'Nagradna igra-posiljke 2018'!$A$3:$CF$200,73,FALSE)</f>
        <v>0</v>
      </c>
      <c r="BW66" s="14">
        <f>VLOOKUP($A66,'Nagradna igra-posiljke 2018'!$A$3:$CF$200,74,FALSE)</f>
        <v>0</v>
      </c>
      <c r="BX66" s="14">
        <f>VLOOKUP($A66,'Nagradna igra-posiljke 2018'!$A$3:$CF$200,75,FALSE)</f>
        <v>0</v>
      </c>
      <c r="BY66" s="14">
        <f>VLOOKUP($A66,'Nagradna igra-posiljke 2018'!$A$3:$CF$200,76,FALSE)</f>
        <v>0</v>
      </c>
      <c r="BZ66" s="14">
        <f>VLOOKUP($A66,'Nagradna igra-posiljke 2018'!$A$3:$CF$200,77,FALSE)</f>
        <v>0</v>
      </c>
      <c r="CA66" s="14">
        <f>VLOOKUP($A66,'Nagradna igra-posiljke 2018'!$A$3:$CF$200,78,FALSE)</f>
        <v>0</v>
      </c>
      <c r="CB66" s="14">
        <f>VLOOKUP($A66,'Nagradna igra-posiljke 2018'!$A$3:$CF$200,79,FALSE)</f>
        <v>0</v>
      </c>
      <c r="CC66" s="14">
        <f>VLOOKUP($A66,'Nagradna igra-posiljke 2018'!$A$3:$CF$200,80,FALSE)</f>
        <v>0</v>
      </c>
      <c r="CD66" s="14">
        <f>VLOOKUP($A66,'Nagradna igra-posiljke 2018'!$A$3:$CF$200,81,FALSE)</f>
        <v>0</v>
      </c>
      <c r="CE66" s="14">
        <f>VLOOKUP($A66,'Nagradna igra-posiljke 2018'!$A$3:$CF$200,82,FALSE)</f>
        <v>0</v>
      </c>
      <c r="CF66" s="14">
        <f>VLOOKUP($A66,'Nagradna igra-posiljke 2018'!$A$3:$CF$200,83,FALSE)</f>
        <v>0</v>
      </c>
      <c r="CG66" s="14">
        <f>VLOOKUP($A66,'Nagradna igra-posiljke 2018'!$A$3:$CF$200,84,FALSE)</f>
        <v>0</v>
      </c>
    </row>
    <row r="67" spans="1:85" ht="15">
      <c r="A67" s="115">
        <v>99993</v>
      </c>
      <c r="B67" s="115" t="s">
        <v>358</v>
      </c>
      <c r="C67" s="115" t="s">
        <v>207</v>
      </c>
      <c r="D67" s="48">
        <v>59722</v>
      </c>
      <c r="E67" s="47">
        <f>+'NE BRISATI'!$CC$36</f>
        <v>59538.369383206962</v>
      </c>
      <c r="F67" s="46">
        <f>+E67/$E$1</f>
        <v>1.2915888101873649</v>
      </c>
      <c r="G67" s="47">
        <v>49453.228103887421</v>
      </c>
      <c r="H67" s="46">
        <f>+J67/D67</f>
        <v>0</v>
      </c>
      <c r="I67" s="49">
        <f>+H67/F67</f>
        <v>0</v>
      </c>
      <c r="J67" s="44">
        <f>10*K67</f>
        <v>0</v>
      </c>
      <c r="K67" s="44">
        <f>+SUM(L67:CG67)</f>
        <v>0</v>
      </c>
      <c r="L67" s="31">
        <f>VLOOKUP(A67,'Nagradna igra-posiljke 2018'!$A$3:$W$200,11,FALSE)</f>
        <v>0</v>
      </c>
      <c r="M67" s="31">
        <f>VLOOKUP(A67,'Nagradna igra-posiljke 2018'!$A$3:$W$200,12,FALSE)</f>
        <v>0</v>
      </c>
      <c r="N67" s="31">
        <f>VLOOKUP(A67,'Nagradna igra-posiljke 2018'!$A$3:$W$200,13,FALSE)</f>
        <v>0</v>
      </c>
      <c r="O67" s="31">
        <f>VLOOKUP(A67,'Nagradna igra-posiljke 2018'!$A$3:$W$200,14,FALSE)</f>
        <v>0</v>
      </c>
      <c r="P67" s="31">
        <f>VLOOKUP(A67,'Nagradna igra-posiljke 2018'!$A$3:$W$200,15,FALSE)</f>
        <v>0</v>
      </c>
      <c r="Q67" s="31">
        <f>VLOOKUP(A67,'Nagradna igra-posiljke 2018'!$A$3:$W$200,16,FALSE)</f>
        <v>0</v>
      </c>
      <c r="R67" s="31">
        <f>VLOOKUP(A67,'Nagradna igra-posiljke 2018'!$A$3:$W$200,17,FALSE)</f>
        <v>0</v>
      </c>
      <c r="S67" s="31">
        <f>VLOOKUP(A67,'Nagradna igra-posiljke 2018'!$A$3:$W$200,18,FALSE)</f>
        <v>0</v>
      </c>
      <c r="T67" s="31">
        <f>VLOOKUP(A67,'Nagradna igra-posiljke 2018'!$A$3:$W$200,19,FALSE)</f>
        <v>0</v>
      </c>
      <c r="U67" s="31">
        <f>VLOOKUP(A67,'Nagradna igra-posiljke 2018'!$A$3:$W$200,20,FALSE)</f>
        <v>0</v>
      </c>
      <c r="V67" s="31">
        <f>VLOOKUP(A67,'Nagradna igra-posiljke 2018'!$A$3:$W$200,21,FALSE)</f>
        <v>0</v>
      </c>
      <c r="W67" s="31">
        <f>VLOOKUP(A67,'Nagradna igra-posiljke 2018'!$A$3:$W$200,22,FALSE)</f>
        <v>0</v>
      </c>
      <c r="X67" s="31">
        <f>VLOOKUP(A67,'Nagradna igra-posiljke 2018'!$A$3:$W$200,23,FALSE)</f>
        <v>0</v>
      </c>
      <c r="Y67" s="31">
        <f>VLOOKUP(A67,'Nagradna igra-posiljke 2018'!$A$3:$CF$200,24,FALSE)</f>
        <v>0</v>
      </c>
      <c r="Z67" s="31">
        <f>VLOOKUP(A67,'Nagradna igra-posiljke 2018'!$A$3:$CF$200,25,FALSE)</f>
        <v>0</v>
      </c>
      <c r="AA67" s="31">
        <f>VLOOKUP(A67,'Nagradna igra-posiljke 2018'!$A$3:$CF$200,26,FALSE)</f>
        <v>0</v>
      </c>
      <c r="AB67" s="31">
        <f>VLOOKUP(A67,'Nagradna igra-posiljke 2018'!$A$3:$CF$200,27,FALSE)</f>
        <v>0</v>
      </c>
      <c r="AC67" s="31">
        <f>VLOOKUP(A67,'Nagradna igra-posiljke 2018'!$A$3:$CF$200,28,FALSE)</f>
        <v>0</v>
      </c>
      <c r="AD67" s="31">
        <f>VLOOKUP(A67,'Nagradna igra-posiljke 2018'!$A$3:$CF$200,29,FALSE)</f>
        <v>0</v>
      </c>
      <c r="AE67" s="31">
        <f>VLOOKUP(A67,'Nagradna igra-posiljke 2018'!$A$3:$CF$200,30,FALSE)</f>
        <v>0</v>
      </c>
      <c r="AF67" s="31">
        <f>VLOOKUP(A67,'Nagradna igra-posiljke 2018'!$A$3:$CF$200,31,FALSE)</f>
        <v>0</v>
      </c>
      <c r="AG67" s="31">
        <f>VLOOKUP($A67,'Nagradna igra-posiljke 2018'!$A$3:$CF$200,32,FALSE)</f>
        <v>0</v>
      </c>
      <c r="AH67" s="14">
        <f>VLOOKUP($A67,'Nagradna igra-posiljke 2018'!$A$3:$CF$200,33,FALSE)</f>
        <v>0</v>
      </c>
      <c r="AI67" s="14">
        <f>VLOOKUP($A67,'Nagradna igra-posiljke 2018'!$A$3:$CF$200,34,FALSE)</f>
        <v>0</v>
      </c>
      <c r="AJ67" s="14">
        <f>VLOOKUP($A67,'Nagradna igra-posiljke 2018'!$A$3:$CF$200,35,FALSE)</f>
        <v>0</v>
      </c>
      <c r="AK67" s="14">
        <f>VLOOKUP($A67,'Nagradna igra-posiljke 2018'!$A$3:$CF$200,36,FALSE)</f>
        <v>0</v>
      </c>
      <c r="AL67" s="14">
        <f>VLOOKUP($A67,'Nagradna igra-posiljke 2018'!$A$3:$CF$200,37,FALSE)</f>
        <v>0</v>
      </c>
      <c r="AM67" s="45">
        <f>VLOOKUP($A67,'Nagradna igra-posiljke 2018'!$A$3:$CF$200,38,FALSE)</f>
        <v>0</v>
      </c>
      <c r="AN67" s="45">
        <f>VLOOKUP($A67,'Nagradna igra-posiljke 2018'!$A$3:$CF$200,39,FALSE)</f>
        <v>0</v>
      </c>
      <c r="AO67" s="14">
        <f>VLOOKUP($A67,'Nagradna igra-posiljke 2018'!$A$3:$CF$200,40,FALSE)</f>
        <v>0</v>
      </c>
      <c r="AP67" s="14">
        <f>VLOOKUP($A67,'Nagradna igra-posiljke 2018'!$A$3:$CF$200,41,FALSE)</f>
        <v>0</v>
      </c>
      <c r="AQ67" s="14">
        <f>VLOOKUP($A67,'Nagradna igra-posiljke 2018'!$A$3:$CF$200,42,FALSE)</f>
        <v>0</v>
      </c>
      <c r="AR67" s="14">
        <f>VLOOKUP($A67,'Nagradna igra-posiljke 2018'!$A$3:$CF$200,43,FALSE)</f>
        <v>0</v>
      </c>
      <c r="AS67" s="14">
        <f>VLOOKUP($A67,'Nagradna igra-posiljke 2018'!$A$3:$CF$200,44,FALSE)</f>
        <v>0</v>
      </c>
      <c r="AT67" s="14">
        <f>VLOOKUP($A67,'Nagradna igra-posiljke 2018'!$A$3:$CF$200,45,FALSE)</f>
        <v>0</v>
      </c>
      <c r="AU67" s="14">
        <f>VLOOKUP($A67,'Nagradna igra-posiljke 2018'!$A$3:$CF$200,46,FALSE)</f>
        <v>0</v>
      </c>
      <c r="AV67" s="14">
        <f>VLOOKUP($A67,'Nagradna igra-posiljke 2018'!$A$3:$CF$200,47,FALSE)</f>
        <v>0</v>
      </c>
      <c r="AW67" s="14">
        <f>VLOOKUP($A67,'Nagradna igra-posiljke 2018'!$A$3:$CF$200,48,FALSE)</f>
        <v>0</v>
      </c>
      <c r="AX67" s="14">
        <f>VLOOKUP($A67,'Nagradna igra-posiljke 2018'!$A$3:$CF$200,49,FALSE)</f>
        <v>0</v>
      </c>
      <c r="AY67" s="14">
        <f>VLOOKUP($A67,'Nagradna igra-posiljke 2018'!$A$3:$CF$200,50,FALSE)</f>
        <v>0</v>
      </c>
      <c r="AZ67" s="14">
        <f>VLOOKUP($A67,'Nagradna igra-posiljke 2018'!$A$3:$CF$200,51,FALSE)</f>
        <v>0</v>
      </c>
      <c r="BA67" s="14">
        <f>VLOOKUP($A67,'Nagradna igra-posiljke 2018'!$A$3:$CF$200,52,FALSE)</f>
        <v>0</v>
      </c>
      <c r="BB67" s="14">
        <f>VLOOKUP($A67,'Nagradna igra-posiljke 2018'!$A$3:$CF$200,53,FALSE)</f>
        <v>0</v>
      </c>
      <c r="BC67" s="14">
        <f>VLOOKUP($A67,'Nagradna igra-posiljke 2018'!$A$3:$CF$200,54,FALSE)</f>
        <v>0</v>
      </c>
      <c r="BD67" s="14">
        <f>VLOOKUP($A67,'Nagradna igra-posiljke 2018'!$A$3:$CF$200,55,FALSE)</f>
        <v>0</v>
      </c>
      <c r="BE67" s="14">
        <f>VLOOKUP($A67,'Nagradna igra-posiljke 2018'!$A$3:$CF$200,56,FALSE)</f>
        <v>0</v>
      </c>
      <c r="BF67" s="14">
        <f>VLOOKUP($A67,'Nagradna igra-posiljke 2018'!$A$3:$CF$200,57,FALSE)</f>
        <v>0</v>
      </c>
      <c r="BG67" s="14">
        <f>VLOOKUP($A67,'Nagradna igra-posiljke 2018'!$A$3:$CF$200,58,FALSE)</f>
        <v>0</v>
      </c>
      <c r="BH67" s="14">
        <f>VLOOKUP($A67,'Nagradna igra-posiljke 2018'!$A$3:$CF$200,59,FALSE)</f>
        <v>0</v>
      </c>
      <c r="BI67" s="14">
        <f>VLOOKUP($A67,'Nagradna igra-posiljke 2018'!$A$3:$CF$200,60,FALSE)</f>
        <v>0</v>
      </c>
      <c r="BJ67" s="14">
        <f>VLOOKUP($A67,'Nagradna igra-posiljke 2018'!$A$3:$CF$200,61,FALSE)</f>
        <v>0</v>
      </c>
      <c r="BK67" s="14">
        <f>VLOOKUP($A67,'Nagradna igra-posiljke 2018'!$A$3:$CF$200,62,FALSE)</f>
        <v>0</v>
      </c>
      <c r="BL67" s="14">
        <f>VLOOKUP($A67,'Nagradna igra-posiljke 2018'!$A$3:$CF$200,63,FALSE)</f>
        <v>0</v>
      </c>
      <c r="BM67" s="14">
        <f>VLOOKUP($A67,'Nagradna igra-posiljke 2018'!$A$3:$CF$200,64,FALSE)</f>
        <v>0</v>
      </c>
      <c r="BN67" s="14">
        <f>VLOOKUP($A67,'Nagradna igra-posiljke 2018'!$A$3:$CF$200,65,FALSE)</f>
        <v>0</v>
      </c>
      <c r="BO67" s="14">
        <f>VLOOKUP($A67,'Nagradna igra-posiljke 2018'!$A$3:$CF$200,66,FALSE)</f>
        <v>0</v>
      </c>
      <c r="BP67" s="14">
        <f>VLOOKUP($A67,'Nagradna igra-posiljke 2018'!$A$3:$CF$200,67,FALSE)</f>
        <v>0</v>
      </c>
      <c r="BQ67" s="14">
        <f>VLOOKUP($A67,'Nagradna igra-posiljke 2018'!$A$3:$CF$200,68,FALSE)</f>
        <v>0</v>
      </c>
      <c r="BR67" s="14">
        <f>VLOOKUP($A67,'Nagradna igra-posiljke 2018'!$A$3:$CF$200,69,FALSE)</f>
        <v>0</v>
      </c>
      <c r="BS67" s="14">
        <f>VLOOKUP($A67,'Nagradna igra-posiljke 2018'!$A$3:$CF$200,70,FALSE)</f>
        <v>0</v>
      </c>
      <c r="BT67" s="14">
        <f>VLOOKUP($A67,'Nagradna igra-posiljke 2018'!$A$3:$CF$200,71,FALSE)</f>
        <v>0</v>
      </c>
      <c r="BU67" s="14">
        <f>VLOOKUP($A67,'Nagradna igra-posiljke 2018'!$A$3:$CF$200,72,FALSE)</f>
        <v>0</v>
      </c>
      <c r="BV67" s="14">
        <f>VLOOKUP($A67,'Nagradna igra-posiljke 2018'!$A$3:$CF$200,73,FALSE)</f>
        <v>0</v>
      </c>
      <c r="BW67" s="14">
        <f>VLOOKUP($A67,'Nagradna igra-posiljke 2018'!$A$3:$CF$200,74,FALSE)</f>
        <v>0</v>
      </c>
      <c r="BX67" s="14">
        <f>VLOOKUP($A67,'Nagradna igra-posiljke 2018'!$A$3:$CF$200,75,FALSE)</f>
        <v>0</v>
      </c>
      <c r="BY67" s="14">
        <f>VLOOKUP($A67,'Nagradna igra-posiljke 2018'!$A$3:$CF$200,76,FALSE)</f>
        <v>0</v>
      </c>
      <c r="BZ67" s="14">
        <f>VLOOKUP($A67,'Nagradna igra-posiljke 2018'!$A$3:$CF$200,77,FALSE)</f>
        <v>0</v>
      </c>
      <c r="CA67" s="14">
        <f>VLOOKUP($A67,'Nagradna igra-posiljke 2018'!$A$3:$CF$200,78,FALSE)</f>
        <v>0</v>
      </c>
      <c r="CB67" s="14">
        <f>VLOOKUP($A67,'Nagradna igra-posiljke 2018'!$A$3:$CF$200,79,FALSE)</f>
        <v>0</v>
      </c>
      <c r="CC67" s="14">
        <f>VLOOKUP($A67,'Nagradna igra-posiljke 2018'!$A$3:$CF$200,80,FALSE)</f>
        <v>0</v>
      </c>
      <c r="CD67" s="14">
        <f>VLOOKUP($A67,'Nagradna igra-posiljke 2018'!$A$3:$CF$200,81,FALSE)</f>
        <v>0</v>
      </c>
      <c r="CE67" s="14">
        <f>VLOOKUP($A67,'Nagradna igra-posiljke 2018'!$A$3:$CF$200,82,FALSE)</f>
        <v>0</v>
      </c>
      <c r="CF67" s="14">
        <f>VLOOKUP($A67,'Nagradna igra-posiljke 2018'!$A$3:$CF$200,83,FALSE)</f>
        <v>0</v>
      </c>
      <c r="CG67" s="14">
        <f>VLOOKUP($A67,'Nagradna igra-posiljke 2018'!$A$3:$CF$200,84,FALSE)</f>
        <v>0</v>
      </c>
    </row>
    <row r="68" spans="1:85" ht="15">
      <c r="A68" s="115">
        <v>38207</v>
      </c>
      <c r="B68" s="115" t="s">
        <v>359</v>
      </c>
      <c r="C68" s="115" t="s">
        <v>207</v>
      </c>
      <c r="D68" s="48">
        <v>118013</v>
      </c>
      <c r="E68" s="47">
        <f>+'NE BRISATI'!$CC$15</f>
        <v>42133.396605878334</v>
      </c>
      <c r="F68" s="46">
        <f>+E68/$E$1</f>
        <v>0.91401602286218919</v>
      </c>
      <c r="G68" s="47">
        <v>146918.78378295971</v>
      </c>
      <c r="H68" s="46">
        <f>+J68/D68</f>
        <v>0</v>
      </c>
      <c r="I68" s="49">
        <f>+H68/F68</f>
        <v>0</v>
      </c>
      <c r="J68" s="44">
        <f>10*K68</f>
        <v>0</v>
      </c>
      <c r="K68" s="44">
        <f>+SUM(L68:CG68)</f>
        <v>0</v>
      </c>
      <c r="L68" s="31">
        <f>VLOOKUP(A68,'Nagradna igra-posiljke 2018'!$A$3:$W$200,11,FALSE)</f>
        <v>0</v>
      </c>
      <c r="M68" s="31">
        <f>VLOOKUP(A68,'Nagradna igra-posiljke 2018'!$A$3:$W$200,12,FALSE)</f>
        <v>0</v>
      </c>
      <c r="N68" s="31">
        <f>VLOOKUP(A68,'Nagradna igra-posiljke 2018'!$A$3:$W$200,13,FALSE)</f>
        <v>0</v>
      </c>
      <c r="O68" s="31">
        <f>VLOOKUP(A68,'Nagradna igra-posiljke 2018'!$A$3:$W$200,14,FALSE)</f>
        <v>0</v>
      </c>
      <c r="P68" s="31">
        <f>VLOOKUP(A68,'Nagradna igra-posiljke 2018'!$A$3:$W$200,15,FALSE)</f>
        <v>0</v>
      </c>
      <c r="Q68" s="31">
        <f>VLOOKUP(A68,'Nagradna igra-posiljke 2018'!$A$3:$W$200,16,FALSE)</f>
        <v>0</v>
      </c>
      <c r="R68" s="31">
        <f>VLOOKUP(A68,'Nagradna igra-posiljke 2018'!$A$3:$W$200,17,FALSE)</f>
        <v>0</v>
      </c>
      <c r="S68" s="31">
        <f>VLOOKUP(A68,'Nagradna igra-posiljke 2018'!$A$3:$W$200,18,FALSE)</f>
        <v>0</v>
      </c>
      <c r="T68" s="31">
        <f>VLOOKUP(A68,'Nagradna igra-posiljke 2018'!$A$3:$W$200,19,FALSE)</f>
        <v>0</v>
      </c>
      <c r="U68" s="31">
        <f>VLOOKUP(A68,'Nagradna igra-posiljke 2018'!$A$3:$W$200,20,FALSE)</f>
        <v>0</v>
      </c>
      <c r="V68" s="31">
        <f>VLOOKUP(A68,'Nagradna igra-posiljke 2018'!$A$3:$W$200,21,FALSE)</f>
        <v>0</v>
      </c>
      <c r="W68" s="31">
        <f>VLOOKUP(A68,'Nagradna igra-posiljke 2018'!$A$3:$W$200,22,FALSE)</f>
        <v>0</v>
      </c>
      <c r="X68" s="31">
        <f>VLOOKUP(A68,'Nagradna igra-posiljke 2018'!$A$3:$W$200,23,FALSE)</f>
        <v>0</v>
      </c>
      <c r="Y68" s="31">
        <f>VLOOKUP(A68,'Nagradna igra-posiljke 2018'!$A$3:$CF$200,24,FALSE)</f>
        <v>0</v>
      </c>
      <c r="Z68" s="31">
        <f>VLOOKUP(A68,'Nagradna igra-posiljke 2018'!$A$3:$CF$200,25,FALSE)</f>
        <v>0</v>
      </c>
      <c r="AA68" s="31">
        <f>VLOOKUP(A68,'Nagradna igra-posiljke 2018'!$A$3:$CF$200,26,FALSE)</f>
        <v>0</v>
      </c>
      <c r="AB68" s="31">
        <f>VLOOKUP(A68,'Nagradna igra-posiljke 2018'!$A$3:$CF$200,27,FALSE)</f>
        <v>0</v>
      </c>
      <c r="AC68" s="31">
        <f>VLOOKUP(A68,'Nagradna igra-posiljke 2018'!$A$3:$CF$200,28,FALSE)</f>
        <v>0</v>
      </c>
      <c r="AD68" s="31">
        <f>VLOOKUP(A68,'Nagradna igra-posiljke 2018'!$A$3:$CF$200,29,FALSE)</f>
        <v>0</v>
      </c>
      <c r="AE68" s="31">
        <f>VLOOKUP(A68,'Nagradna igra-posiljke 2018'!$A$3:$CF$200,30,FALSE)</f>
        <v>0</v>
      </c>
      <c r="AF68" s="31">
        <f>VLOOKUP(A68,'Nagradna igra-posiljke 2018'!$A$3:$CF$200,31,FALSE)</f>
        <v>0</v>
      </c>
      <c r="AG68" s="31">
        <f>VLOOKUP($A68,'Nagradna igra-posiljke 2018'!$A$3:$CF$200,32,FALSE)</f>
        <v>0</v>
      </c>
      <c r="AH68" s="14">
        <f>VLOOKUP($A68,'Nagradna igra-posiljke 2018'!$A$3:$CF$200,33,FALSE)</f>
        <v>0</v>
      </c>
      <c r="AI68" s="14">
        <f>VLOOKUP($A68,'Nagradna igra-posiljke 2018'!$A$3:$CF$200,34,FALSE)</f>
        <v>0</v>
      </c>
      <c r="AJ68" s="14">
        <f>VLOOKUP($A68,'Nagradna igra-posiljke 2018'!$A$3:$CF$200,35,FALSE)</f>
        <v>0</v>
      </c>
      <c r="AK68" s="14">
        <f>VLOOKUP($A68,'Nagradna igra-posiljke 2018'!$A$3:$CF$200,36,FALSE)</f>
        <v>0</v>
      </c>
      <c r="AL68" s="14">
        <f>VLOOKUP($A68,'Nagradna igra-posiljke 2018'!$A$3:$CF$200,37,FALSE)</f>
        <v>0</v>
      </c>
      <c r="AM68" s="45">
        <f>VLOOKUP($A68,'Nagradna igra-posiljke 2018'!$A$3:$CF$200,38,FALSE)</f>
        <v>0</v>
      </c>
      <c r="AN68" s="45">
        <f>VLOOKUP($A68,'Nagradna igra-posiljke 2018'!$A$3:$CF$200,39,FALSE)</f>
        <v>0</v>
      </c>
      <c r="AO68" s="14">
        <f>VLOOKUP($A68,'Nagradna igra-posiljke 2018'!$A$3:$CF$200,40,FALSE)</f>
        <v>0</v>
      </c>
      <c r="AP68" s="14">
        <f>VLOOKUP($A68,'Nagradna igra-posiljke 2018'!$A$3:$CF$200,41,FALSE)</f>
        <v>0</v>
      </c>
      <c r="AQ68" s="14">
        <f>VLOOKUP($A68,'Nagradna igra-posiljke 2018'!$A$3:$CF$200,42,FALSE)</f>
        <v>0</v>
      </c>
      <c r="AR68" s="14">
        <f>VLOOKUP($A68,'Nagradna igra-posiljke 2018'!$A$3:$CF$200,43,FALSE)</f>
        <v>0</v>
      </c>
      <c r="AS68" s="14">
        <f>VLOOKUP($A68,'Nagradna igra-posiljke 2018'!$A$3:$CF$200,44,FALSE)</f>
        <v>0</v>
      </c>
      <c r="AT68" s="14">
        <f>VLOOKUP($A68,'Nagradna igra-posiljke 2018'!$A$3:$CF$200,45,FALSE)</f>
        <v>0</v>
      </c>
      <c r="AU68" s="14">
        <f>VLOOKUP($A68,'Nagradna igra-posiljke 2018'!$A$3:$CF$200,46,FALSE)</f>
        <v>0</v>
      </c>
      <c r="AV68" s="14">
        <f>VLOOKUP($A68,'Nagradna igra-posiljke 2018'!$A$3:$CF$200,47,FALSE)</f>
        <v>0</v>
      </c>
      <c r="AW68" s="14">
        <f>VLOOKUP($A68,'Nagradna igra-posiljke 2018'!$A$3:$CF$200,48,FALSE)</f>
        <v>0</v>
      </c>
      <c r="AX68" s="14">
        <f>VLOOKUP($A68,'Nagradna igra-posiljke 2018'!$A$3:$CF$200,49,FALSE)</f>
        <v>0</v>
      </c>
      <c r="AY68" s="14">
        <f>VLOOKUP($A68,'Nagradna igra-posiljke 2018'!$A$3:$CF$200,50,FALSE)</f>
        <v>0</v>
      </c>
      <c r="AZ68" s="14">
        <f>VLOOKUP($A68,'Nagradna igra-posiljke 2018'!$A$3:$CF$200,51,FALSE)</f>
        <v>0</v>
      </c>
      <c r="BA68" s="14">
        <f>VLOOKUP($A68,'Nagradna igra-posiljke 2018'!$A$3:$CF$200,52,FALSE)</f>
        <v>0</v>
      </c>
      <c r="BB68" s="14">
        <f>VLOOKUP($A68,'Nagradna igra-posiljke 2018'!$A$3:$CF$200,53,FALSE)</f>
        <v>0</v>
      </c>
      <c r="BC68" s="14">
        <f>VLOOKUP($A68,'Nagradna igra-posiljke 2018'!$A$3:$CF$200,54,FALSE)</f>
        <v>0</v>
      </c>
      <c r="BD68" s="14">
        <f>VLOOKUP($A68,'Nagradna igra-posiljke 2018'!$A$3:$CF$200,55,FALSE)</f>
        <v>0</v>
      </c>
      <c r="BE68" s="14">
        <f>VLOOKUP($A68,'Nagradna igra-posiljke 2018'!$A$3:$CF$200,56,FALSE)</f>
        <v>0</v>
      </c>
      <c r="BF68" s="14">
        <f>VLOOKUP($A68,'Nagradna igra-posiljke 2018'!$A$3:$CF$200,57,FALSE)</f>
        <v>0</v>
      </c>
      <c r="BG68" s="14">
        <f>VLOOKUP($A68,'Nagradna igra-posiljke 2018'!$A$3:$CF$200,58,FALSE)</f>
        <v>0</v>
      </c>
      <c r="BH68" s="14">
        <f>VLOOKUP($A68,'Nagradna igra-posiljke 2018'!$A$3:$CF$200,59,FALSE)</f>
        <v>0</v>
      </c>
      <c r="BI68" s="14">
        <f>VLOOKUP($A68,'Nagradna igra-posiljke 2018'!$A$3:$CF$200,60,FALSE)</f>
        <v>0</v>
      </c>
      <c r="BJ68" s="14">
        <f>VLOOKUP($A68,'Nagradna igra-posiljke 2018'!$A$3:$CF$200,61,FALSE)</f>
        <v>0</v>
      </c>
      <c r="BK68" s="14">
        <f>VLOOKUP($A68,'Nagradna igra-posiljke 2018'!$A$3:$CF$200,62,FALSE)</f>
        <v>0</v>
      </c>
      <c r="BL68" s="14">
        <f>VLOOKUP($A68,'Nagradna igra-posiljke 2018'!$A$3:$CF$200,63,FALSE)</f>
        <v>0</v>
      </c>
      <c r="BM68" s="14">
        <f>VLOOKUP($A68,'Nagradna igra-posiljke 2018'!$A$3:$CF$200,64,FALSE)</f>
        <v>0</v>
      </c>
      <c r="BN68" s="14">
        <f>VLOOKUP($A68,'Nagradna igra-posiljke 2018'!$A$3:$CF$200,65,FALSE)</f>
        <v>0</v>
      </c>
      <c r="BO68" s="14">
        <f>VLOOKUP($A68,'Nagradna igra-posiljke 2018'!$A$3:$CF$200,66,FALSE)</f>
        <v>0</v>
      </c>
      <c r="BP68" s="14">
        <f>VLOOKUP($A68,'Nagradna igra-posiljke 2018'!$A$3:$CF$200,67,FALSE)</f>
        <v>0</v>
      </c>
      <c r="BQ68" s="14">
        <f>VLOOKUP($A68,'Nagradna igra-posiljke 2018'!$A$3:$CF$200,68,FALSE)</f>
        <v>0</v>
      </c>
      <c r="BR68" s="14">
        <f>VLOOKUP($A68,'Nagradna igra-posiljke 2018'!$A$3:$CF$200,69,FALSE)</f>
        <v>0</v>
      </c>
      <c r="BS68" s="14">
        <f>VLOOKUP($A68,'Nagradna igra-posiljke 2018'!$A$3:$CF$200,70,FALSE)</f>
        <v>0</v>
      </c>
      <c r="BT68" s="14">
        <f>VLOOKUP($A68,'Nagradna igra-posiljke 2018'!$A$3:$CF$200,71,FALSE)</f>
        <v>0</v>
      </c>
      <c r="BU68" s="14">
        <f>VLOOKUP($A68,'Nagradna igra-posiljke 2018'!$A$3:$CF$200,72,FALSE)</f>
        <v>0</v>
      </c>
      <c r="BV68" s="14">
        <f>VLOOKUP($A68,'Nagradna igra-posiljke 2018'!$A$3:$CF$200,73,FALSE)</f>
        <v>0</v>
      </c>
      <c r="BW68" s="14">
        <f>VLOOKUP($A68,'Nagradna igra-posiljke 2018'!$A$3:$CF$200,74,FALSE)</f>
        <v>0</v>
      </c>
      <c r="BX68" s="14">
        <f>VLOOKUP($A68,'Nagradna igra-posiljke 2018'!$A$3:$CF$200,75,FALSE)</f>
        <v>0</v>
      </c>
      <c r="BY68" s="14">
        <f>VLOOKUP($A68,'Nagradna igra-posiljke 2018'!$A$3:$CF$200,76,FALSE)</f>
        <v>0</v>
      </c>
      <c r="BZ68" s="14">
        <f>VLOOKUP($A68,'Nagradna igra-posiljke 2018'!$A$3:$CF$200,77,FALSE)</f>
        <v>0</v>
      </c>
      <c r="CA68" s="14">
        <f>VLOOKUP($A68,'Nagradna igra-posiljke 2018'!$A$3:$CF$200,78,FALSE)</f>
        <v>0</v>
      </c>
      <c r="CB68" s="14">
        <f>VLOOKUP($A68,'Nagradna igra-posiljke 2018'!$A$3:$CF$200,79,FALSE)</f>
        <v>0</v>
      </c>
      <c r="CC68" s="14">
        <f>VLOOKUP($A68,'Nagradna igra-posiljke 2018'!$A$3:$CF$200,80,FALSE)</f>
        <v>0</v>
      </c>
      <c r="CD68" s="14">
        <f>VLOOKUP($A68,'Nagradna igra-posiljke 2018'!$A$3:$CF$200,81,FALSE)</f>
        <v>0</v>
      </c>
      <c r="CE68" s="14">
        <f>VLOOKUP($A68,'Nagradna igra-posiljke 2018'!$A$3:$CF$200,82,FALSE)</f>
        <v>0</v>
      </c>
      <c r="CF68" s="14">
        <f>VLOOKUP($A68,'Nagradna igra-posiljke 2018'!$A$3:$CF$200,83,FALSE)</f>
        <v>0</v>
      </c>
      <c r="CG68" s="14">
        <f>VLOOKUP($A68,'Nagradna igra-posiljke 2018'!$A$3:$CF$200,84,FALSE)</f>
        <v>0</v>
      </c>
    </row>
    <row r="69" spans="1:85">
      <c r="E69" s="66"/>
      <c r="F69" s="66"/>
      <c r="G69" s="66"/>
      <c r="H69" s="66"/>
      <c r="I69" s="66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</row>
    <row r="70" spans="1:85">
      <c r="E70" s="66"/>
      <c r="F70" s="66"/>
      <c r="G70" s="66"/>
      <c r="H70" s="66"/>
      <c r="I70" s="66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</row>
    <row r="71" spans="1:85" s="8" customFormat="1" ht="16.5" customHeight="1">
      <c r="A71" s="55">
        <v>99999</v>
      </c>
      <c r="B71" s="57" t="s">
        <v>200</v>
      </c>
      <c r="C71" s="14"/>
      <c r="D71" s="56"/>
      <c r="E71" s="14"/>
      <c r="F71" s="14"/>
      <c r="G71" s="14"/>
      <c r="H71" s="14"/>
      <c r="I71" s="14"/>
      <c r="J71" s="43">
        <f>10*K71</f>
        <v>0</v>
      </c>
      <c r="K71" s="43">
        <f>+SUM(L71:CG71)</f>
        <v>0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14"/>
      <c r="AG71" s="14"/>
      <c r="AH71" s="14"/>
      <c r="AI71" s="14"/>
      <c r="AJ71" s="14"/>
      <c r="AK71" s="14"/>
      <c r="AL71" s="14"/>
      <c r="AM71" s="45"/>
      <c r="AN71" s="45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</row>
    <row r="72" spans="1:85">
      <c r="E72" s="66"/>
      <c r="F72" s="66"/>
      <c r="G72" s="66"/>
      <c r="H72" s="66"/>
      <c r="I72" s="66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</row>
    <row r="73" spans="1:85">
      <c r="B73" s="9" t="s">
        <v>347</v>
      </c>
      <c r="E73" s="66"/>
      <c r="F73" s="66"/>
      <c r="G73" s="66"/>
      <c r="H73" s="66"/>
      <c r="I73" s="51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</row>
    <row r="74" spans="1:85">
      <c r="E74" s="66"/>
      <c r="F74" s="66"/>
      <c r="G74" s="66"/>
      <c r="H74" s="66"/>
      <c r="I74" s="66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</row>
    <row r="75" spans="1:85">
      <c r="E75" s="66"/>
      <c r="F75" s="66"/>
      <c r="G75" s="66"/>
      <c r="H75" s="66"/>
      <c r="I75" s="66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</row>
    <row r="76" spans="1:85">
      <c r="E76" s="156"/>
      <c r="F76" s="156"/>
      <c r="G76" s="156"/>
      <c r="H76" s="156"/>
      <c r="I76" s="156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</row>
    <row r="77" spans="1:85">
      <c r="E77" s="156"/>
      <c r="F77" s="156"/>
      <c r="G77" s="156"/>
      <c r="H77" s="156"/>
      <c r="I77" s="156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</row>
    <row r="78" spans="1:85">
      <c r="E78" s="156"/>
      <c r="F78" s="156"/>
      <c r="G78" s="156"/>
      <c r="H78" s="156"/>
      <c r="I78" s="156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</row>
    <row r="79" spans="1:85">
      <c r="E79" s="156"/>
      <c r="F79" s="156"/>
      <c r="G79" s="156"/>
      <c r="H79" s="156"/>
      <c r="I79" s="156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</row>
    <row r="80" spans="1:85">
      <c r="E80" s="156"/>
      <c r="F80" s="156"/>
      <c r="G80" s="156"/>
      <c r="H80" s="156"/>
      <c r="I80" s="156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</row>
    <row r="81" spans="5:63">
      <c r="E81" s="156"/>
      <c r="F81" s="156"/>
      <c r="G81" s="156"/>
      <c r="H81" s="156"/>
      <c r="I81" s="15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</row>
    <row r="82" spans="5:63">
      <c r="E82" s="156"/>
      <c r="F82" s="156"/>
      <c r="G82" s="156"/>
      <c r="H82" s="156"/>
      <c r="I82" s="156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spans="5:63">
      <c r="E83" s="156"/>
      <c r="F83" s="156"/>
      <c r="G83" s="156"/>
      <c r="H83" s="156"/>
      <c r="I83" s="156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</row>
    <row r="84" spans="5:63">
      <c r="E84" s="156"/>
      <c r="F84" s="156"/>
      <c r="G84" s="156"/>
      <c r="H84" s="156"/>
      <c r="I84" s="156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</row>
    <row r="85" spans="5:63">
      <c r="E85" s="156"/>
      <c r="F85" s="156"/>
      <c r="G85" s="156"/>
      <c r="H85" s="156"/>
      <c r="I85" s="156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</row>
    <row r="86" spans="5:63">
      <c r="E86" s="156"/>
      <c r="F86" s="156"/>
      <c r="G86" s="156"/>
      <c r="H86" s="156"/>
      <c r="I86" s="156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</row>
    <row r="87" spans="5:63">
      <c r="E87" s="156"/>
      <c r="F87" s="156"/>
      <c r="G87" s="156"/>
      <c r="H87" s="156"/>
      <c r="I87" s="156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</row>
    <row r="88" spans="5:63">
      <c r="E88" s="156"/>
      <c r="F88" s="156"/>
      <c r="G88" s="156"/>
      <c r="H88" s="156"/>
      <c r="I88" s="156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</row>
    <row r="89" spans="5:63">
      <c r="E89" s="156"/>
      <c r="F89" s="156"/>
      <c r="G89" s="156"/>
      <c r="H89" s="156"/>
      <c r="I89" s="156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</row>
    <row r="90" spans="5:63">
      <c r="E90" s="156"/>
      <c r="F90" s="156"/>
      <c r="G90" s="156"/>
      <c r="H90" s="156"/>
      <c r="I90" s="156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</row>
    <row r="91" spans="5:63">
      <c r="E91" s="156"/>
      <c r="F91" s="156"/>
      <c r="G91" s="156"/>
      <c r="H91" s="156"/>
      <c r="I91" s="156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</row>
    <row r="92" spans="5:63">
      <c r="E92" s="156"/>
      <c r="F92" s="156"/>
      <c r="G92" s="156"/>
      <c r="H92" s="156"/>
      <c r="I92" s="15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</row>
    <row r="93" spans="5:63">
      <c r="E93" s="156"/>
      <c r="F93" s="156"/>
      <c r="G93" s="156"/>
      <c r="H93" s="156"/>
      <c r="I93" s="156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</row>
    <row r="94" spans="5:63">
      <c r="E94" s="156"/>
      <c r="F94" s="156"/>
      <c r="G94" s="156"/>
      <c r="H94" s="156"/>
      <c r="I94" s="156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</row>
    <row r="95" spans="5:63">
      <c r="E95" s="156"/>
      <c r="F95" s="156"/>
      <c r="G95" s="156"/>
      <c r="H95" s="156"/>
      <c r="I95" s="156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</row>
    <row r="96" spans="5:63">
      <c r="E96" s="156"/>
      <c r="F96" s="156"/>
      <c r="G96" s="156"/>
      <c r="H96" s="156"/>
      <c r="I96" s="156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</row>
    <row r="97" spans="5:63">
      <c r="E97" s="156"/>
      <c r="F97" s="156"/>
      <c r="G97" s="156"/>
      <c r="H97" s="156"/>
      <c r="I97" s="156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</row>
    <row r="98" spans="5:63">
      <c r="E98" s="156"/>
      <c r="F98" s="156"/>
      <c r="G98" s="156"/>
      <c r="H98" s="156"/>
      <c r="I98" s="156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</row>
    <row r="99" spans="5:63">
      <c r="E99" s="156"/>
      <c r="F99" s="156"/>
      <c r="G99" s="156"/>
      <c r="H99" s="156"/>
      <c r="I99" s="156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</row>
    <row r="100" spans="5:63">
      <c r="E100" s="156"/>
      <c r="F100" s="156"/>
      <c r="G100" s="156"/>
      <c r="H100" s="156"/>
      <c r="I100" s="156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</row>
    <row r="101" spans="5:63">
      <c r="E101" s="156"/>
      <c r="F101" s="156"/>
      <c r="G101" s="156"/>
      <c r="H101" s="156"/>
      <c r="I101" s="156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</row>
    <row r="102" spans="5:63">
      <c r="E102" s="156"/>
      <c r="F102" s="156"/>
      <c r="G102" s="156"/>
      <c r="H102" s="156"/>
      <c r="I102" s="156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</row>
    <row r="103" spans="5:63">
      <c r="E103" s="156"/>
      <c r="F103" s="156"/>
      <c r="G103" s="156"/>
      <c r="H103" s="156"/>
      <c r="I103" s="156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</row>
    <row r="104" spans="5:63">
      <c r="E104" s="156"/>
      <c r="F104" s="156"/>
      <c r="G104" s="156"/>
      <c r="H104" s="156"/>
      <c r="I104" s="156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</row>
    <row r="105" spans="5:63">
      <c r="E105" s="156"/>
      <c r="F105" s="156"/>
      <c r="G105" s="156"/>
      <c r="H105" s="156"/>
      <c r="I105" s="156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</row>
    <row r="106" spans="5:63">
      <c r="E106" s="156"/>
      <c r="F106" s="156"/>
      <c r="G106" s="156"/>
      <c r="H106" s="156"/>
      <c r="I106" s="156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</row>
    <row r="107" spans="5:63">
      <c r="E107" s="156"/>
      <c r="F107" s="156"/>
      <c r="G107" s="156"/>
      <c r="H107" s="156"/>
      <c r="I107" s="156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</row>
    <row r="108" spans="5:63">
      <c r="E108" s="156"/>
      <c r="F108" s="156"/>
      <c r="G108" s="156"/>
      <c r="H108" s="156"/>
      <c r="I108" s="156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</row>
    <row r="109" spans="5:63">
      <c r="E109" s="156"/>
      <c r="F109" s="156"/>
      <c r="G109" s="156"/>
      <c r="H109" s="156"/>
      <c r="I109" s="156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</row>
    <row r="110" spans="5:63">
      <c r="E110" s="156"/>
      <c r="F110" s="156"/>
      <c r="G110" s="156"/>
      <c r="H110" s="156"/>
      <c r="I110" s="156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</row>
    <row r="111" spans="5:63">
      <c r="E111" s="156"/>
      <c r="F111" s="156"/>
      <c r="G111" s="156"/>
      <c r="H111" s="156"/>
      <c r="I111" s="156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</row>
    <row r="112" spans="5:63">
      <c r="E112" s="156"/>
      <c r="F112" s="156"/>
      <c r="G112" s="156"/>
      <c r="H112" s="156"/>
      <c r="I112" s="156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</row>
    <row r="113" spans="5:63">
      <c r="E113" s="156"/>
      <c r="F113" s="156"/>
      <c r="G113" s="156"/>
      <c r="H113" s="156"/>
      <c r="I113" s="156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</row>
    <row r="114" spans="5:63">
      <c r="E114" s="156"/>
      <c r="F114" s="156"/>
      <c r="G114" s="156"/>
      <c r="H114" s="156"/>
      <c r="I114" s="156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</row>
    <row r="115" spans="5:63">
      <c r="E115" s="156"/>
      <c r="F115" s="156"/>
      <c r="G115" s="156"/>
      <c r="H115" s="156"/>
      <c r="I115" s="156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</row>
    <row r="116" spans="5:63">
      <c r="E116" s="156"/>
      <c r="F116" s="156"/>
      <c r="G116" s="156"/>
      <c r="H116" s="156"/>
      <c r="I116" s="156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</row>
    <row r="117" spans="5:63">
      <c r="E117" s="156"/>
      <c r="F117" s="156"/>
      <c r="G117" s="156"/>
      <c r="H117" s="156"/>
      <c r="I117" s="156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</row>
    <row r="118" spans="5:63">
      <c r="E118" s="156"/>
      <c r="F118" s="156"/>
      <c r="G118" s="156"/>
      <c r="H118" s="156"/>
      <c r="I118" s="156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</row>
    <row r="119" spans="5:63">
      <c r="E119" s="156"/>
      <c r="F119" s="156"/>
      <c r="G119" s="156"/>
      <c r="H119" s="156"/>
      <c r="I119" s="156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</row>
    <row r="120" spans="5:63">
      <c r="E120" s="156"/>
      <c r="F120" s="156"/>
      <c r="G120" s="156"/>
      <c r="H120" s="156"/>
      <c r="I120" s="156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</row>
    <row r="121" spans="5:63">
      <c r="E121" s="156"/>
      <c r="F121" s="156"/>
      <c r="G121" s="156"/>
      <c r="H121" s="156"/>
      <c r="I121" s="156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</row>
    <row r="122" spans="5:63">
      <c r="E122" s="156"/>
      <c r="F122" s="156"/>
      <c r="G122" s="156"/>
      <c r="H122" s="156"/>
      <c r="I122" s="156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</row>
    <row r="123" spans="5:63">
      <c r="E123" s="156"/>
      <c r="F123" s="156"/>
      <c r="G123" s="156"/>
      <c r="H123" s="156"/>
      <c r="I123" s="156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</row>
    <row r="124" spans="5:63">
      <c r="E124" s="156"/>
      <c r="F124" s="156"/>
      <c r="G124" s="156"/>
      <c r="H124" s="156"/>
      <c r="I124" s="156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</row>
    <row r="125" spans="5:63">
      <c r="E125" s="156"/>
      <c r="F125" s="156"/>
      <c r="G125" s="156"/>
      <c r="H125" s="156"/>
      <c r="I125" s="156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</row>
    <row r="126" spans="5:63">
      <c r="E126" s="156"/>
      <c r="F126" s="156"/>
      <c r="G126" s="156"/>
      <c r="H126" s="156"/>
      <c r="I126" s="156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</row>
    <row r="127" spans="5:63">
      <c r="E127" s="156"/>
      <c r="F127" s="156"/>
      <c r="G127" s="156"/>
      <c r="H127" s="156"/>
      <c r="I127" s="156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</row>
    <row r="128" spans="5:63">
      <c r="E128" s="156"/>
      <c r="F128" s="156"/>
      <c r="G128" s="156"/>
      <c r="H128" s="156"/>
      <c r="I128" s="156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</row>
    <row r="129" spans="5:63">
      <c r="E129" s="156"/>
      <c r="F129" s="156"/>
      <c r="G129" s="156"/>
      <c r="H129" s="156"/>
      <c r="I129" s="156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</row>
    <row r="130" spans="5:63">
      <c r="E130" s="156"/>
      <c r="F130" s="156"/>
      <c r="G130" s="156"/>
      <c r="H130" s="156"/>
      <c r="I130" s="156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</row>
    <row r="131" spans="5:63">
      <c r="E131" s="156"/>
      <c r="F131" s="156"/>
      <c r="G131" s="156"/>
      <c r="H131" s="156"/>
      <c r="I131" s="156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</row>
    <row r="132" spans="5:63">
      <c r="E132" s="156"/>
      <c r="F132" s="156"/>
      <c r="G132" s="156"/>
      <c r="H132" s="156"/>
      <c r="I132" s="156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</row>
    <row r="133" spans="5:63">
      <c r="E133" s="156"/>
      <c r="F133" s="156"/>
      <c r="G133" s="156"/>
      <c r="H133" s="156"/>
      <c r="I133" s="156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</row>
    <row r="134" spans="5:63">
      <c r="E134" s="156"/>
      <c r="F134" s="156"/>
      <c r="G134" s="156"/>
      <c r="H134" s="156"/>
      <c r="I134" s="156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</row>
    <row r="135" spans="5:63">
      <c r="E135" s="156"/>
      <c r="F135" s="156"/>
      <c r="G135" s="156"/>
      <c r="H135" s="156"/>
      <c r="I135" s="156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</row>
    <row r="136" spans="5:63">
      <c r="E136" s="156"/>
      <c r="F136" s="156"/>
      <c r="G136" s="156"/>
      <c r="H136" s="156"/>
      <c r="I136" s="156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</row>
    <row r="137" spans="5:63">
      <c r="E137" s="156"/>
      <c r="F137" s="156"/>
      <c r="G137" s="156"/>
      <c r="H137" s="156"/>
      <c r="I137" s="156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</row>
    <row r="138" spans="5:63">
      <c r="E138" s="156"/>
      <c r="F138" s="156"/>
      <c r="G138" s="156"/>
      <c r="H138" s="156"/>
      <c r="I138" s="156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</row>
    <row r="139" spans="5:63">
      <c r="E139" s="156"/>
      <c r="F139" s="156"/>
      <c r="G139" s="156"/>
      <c r="H139" s="156"/>
      <c r="I139" s="156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</row>
    <row r="140" spans="5:63">
      <c r="E140" s="156"/>
      <c r="F140" s="156"/>
      <c r="G140" s="156"/>
      <c r="H140" s="156"/>
      <c r="I140" s="156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</row>
    <row r="141" spans="5:63">
      <c r="E141" s="156"/>
      <c r="F141" s="156"/>
      <c r="G141" s="156"/>
      <c r="H141" s="156"/>
      <c r="I141" s="156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</row>
    <row r="142" spans="5:63">
      <c r="E142" s="156"/>
      <c r="F142" s="156"/>
      <c r="G142" s="156"/>
      <c r="H142" s="156"/>
      <c r="I142" s="156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</row>
    <row r="143" spans="5:63">
      <c r="E143" s="156"/>
      <c r="F143" s="156"/>
      <c r="G143" s="156"/>
      <c r="H143" s="156"/>
      <c r="I143" s="156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</row>
    <row r="144" spans="5:63">
      <c r="E144" s="156"/>
      <c r="F144" s="156"/>
      <c r="G144" s="156"/>
      <c r="H144" s="156"/>
      <c r="I144" s="156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</row>
    <row r="145" spans="5:63">
      <c r="E145" s="156"/>
      <c r="F145" s="156"/>
      <c r="G145" s="156"/>
      <c r="H145" s="156"/>
      <c r="I145" s="156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</row>
    <row r="146" spans="5:63">
      <c r="E146" s="156"/>
      <c r="F146" s="156"/>
      <c r="G146" s="156"/>
      <c r="H146" s="156"/>
      <c r="I146" s="156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</row>
    <row r="147" spans="5:63">
      <c r="E147" s="156"/>
      <c r="F147" s="156"/>
      <c r="G147" s="156"/>
      <c r="H147" s="156"/>
      <c r="I147" s="156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</row>
    <row r="148" spans="5:63">
      <c r="E148" s="156"/>
      <c r="F148" s="156"/>
      <c r="G148" s="156"/>
      <c r="H148" s="156"/>
      <c r="I148" s="156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</row>
    <row r="149" spans="5:63">
      <c r="E149" s="156"/>
      <c r="F149" s="156"/>
      <c r="G149" s="156"/>
      <c r="H149" s="156"/>
      <c r="I149" s="156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</row>
    <row r="150" spans="5:63">
      <c r="E150" s="156"/>
      <c r="F150" s="156"/>
      <c r="G150" s="156"/>
      <c r="H150" s="156"/>
      <c r="I150" s="156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</row>
    <row r="151" spans="5:63">
      <c r="E151" s="156"/>
      <c r="F151" s="156"/>
      <c r="G151" s="156"/>
      <c r="H151" s="156"/>
      <c r="I151" s="156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</row>
    <row r="152" spans="5:63">
      <c r="E152" s="156"/>
      <c r="F152" s="156"/>
      <c r="G152" s="156"/>
      <c r="H152" s="156"/>
      <c r="I152" s="156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</row>
    <row r="153" spans="5:63">
      <c r="E153" s="156"/>
      <c r="F153" s="156"/>
      <c r="G153" s="156"/>
      <c r="H153" s="156"/>
      <c r="I153" s="156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</row>
    <row r="154" spans="5:63">
      <c r="E154" s="156"/>
      <c r="F154" s="156"/>
      <c r="G154" s="156"/>
      <c r="H154" s="156"/>
      <c r="I154" s="156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</row>
    <row r="155" spans="5:63">
      <c r="E155" s="156"/>
      <c r="F155" s="156"/>
      <c r="G155" s="156"/>
      <c r="H155" s="156"/>
      <c r="I155" s="156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</row>
    <row r="156" spans="5:63">
      <c r="E156" s="156"/>
      <c r="F156" s="156"/>
      <c r="G156" s="156"/>
      <c r="H156" s="156"/>
      <c r="I156" s="156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</row>
    <row r="157" spans="5:63">
      <c r="E157" s="156"/>
      <c r="F157" s="156"/>
      <c r="G157" s="156"/>
      <c r="H157" s="156"/>
      <c r="I157" s="156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</row>
    <row r="158" spans="5:63">
      <c r="E158" s="156"/>
      <c r="F158" s="156"/>
      <c r="G158" s="156"/>
      <c r="H158" s="156"/>
      <c r="I158" s="156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</row>
    <row r="159" spans="5:63">
      <c r="E159" s="156"/>
      <c r="F159" s="156"/>
      <c r="G159" s="156"/>
      <c r="H159" s="156"/>
      <c r="I159" s="156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</row>
    <row r="160" spans="5:63">
      <c r="E160" s="156"/>
      <c r="F160" s="156"/>
      <c r="G160" s="156"/>
      <c r="H160" s="156"/>
      <c r="I160" s="156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</row>
    <row r="161" spans="5:63">
      <c r="E161" s="156"/>
      <c r="F161" s="156"/>
      <c r="G161" s="156"/>
      <c r="H161" s="156"/>
      <c r="I161" s="156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</row>
    <row r="162" spans="5:63">
      <c r="E162" s="156"/>
      <c r="F162" s="156"/>
      <c r="G162" s="156"/>
      <c r="H162" s="156"/>
      <c r="I162" s="156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</row>
    <row r="163" spans="5:63">
      <c r="E163" s="156"/>
      <c r="F163" s="156"/>
      <c r="G163" s="156"/>
      <c r="H163" s="156"/>
      <c r="I163" s="156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</row>
    <row r="164" spans="5:63">
      <c r="E164" s="156"/>
      <c r="F164" s="156"/>
      <c r="G164" s="156"/>
      <c r="H164" s="156"/>
      <c r="I164" s="156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</row>
    <row r="165" spans="5:63">
      <c r="E165" s="156"/>
      <c r="F165" s="156"/>
      <c r="G165" s="156"/>
      <c r="H165" s="156"/>
      <c r="I165" s="156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</row>
    <row r="166" spans="5:63">
      <c r="E166" s="156"/>
      <c r="F166" s="156"/>
      <c r="G166" s="156"/>
      <c r="H166" s="156"/>
      <c r="I166" s="156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</row>
    <row r="167" spans="5:63">
      <c r="E167" s="156"/>
      <c r="F167" s="156"/>
      <c r="G167" s="156"/>
      <c r="H167" s="156"/>
      <c r="I167" s="156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</row>
    <row r="168" spans="5:63">
      <c r="E168" s="156"/>
      <c r="F168" s="156"/>
      <c r="G168" s="156"/>
      <c r="H168" s="156"/>
      <c r="I168" s="156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</row>
    <row r="169" spans="5:63">
      <c r="E169" s="156"/>
      <c r="F169" s="156"/>
      <c r="G169" s="156"/>
      <c r="H169" s="156"/>
      <c r="I169" s="156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</row>
    <row r="170" spans="5:63">
      <c r="E170" s="156"/>
      <c r="F170" s="156"/>
      <c r="G170" s="156"/>
      <c r="H170" s="156"/>
      <c r="I170" s="156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</row>
    <row r="171" spans="5:63">
      <c r="E171" s="156"/>
      <c r="F171" s="156"/>
      <c r="G171" s="156"/>
      <c r="H171" s="156"/>
      <c r="I171" s="156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</row>
    <row r="172" spans="5:63">
      <c r="E172" s="156"/>
      <c r="F172" s="156"/>
      <c r="G172" s="156"/>
      <c r="H172" s="156"/>
      <c r="I172" s="156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</row>
    <row r="173" spans="5:63">
      <c r="E173" s="156"/>
      <c r="F173" s="156"/>
      <c r="G173" s="156"/>
      <c r="H173" s="156"/>
      <c r="I173" s="156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</row>
    <row r="174" spans="5:63">
      <c r="E174" s="156"/>
      <c r="F174" s="156"/>
      <c r="G174" s="156"/>
      <c r="H174" s="156"/>
      <c r="I174" s="156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</row>
    <row r="175" spans="5:63">
      <c r="E175" s="156"/>
      <c r="F175" s="156"/>
      <c r="G175" s="156"/>
      <c r="H175" s="156"/>
      <c r="I175" s="156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</row>
    <row r="176" spans="5:63">
      <c r="E176" s="156"/>
      <c r="F176" s="156"/>
      <c r="G176" s="156"/>
      <c r="H176" s="156"/>
      <c r="I176" s="156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</row>
    <row r="177" spans="5:63">
      <c r="E177" s="156"/>
      <c r="F177" s="156"/>
      <c r="G177" s="156"/>
      <c r="H177" s="156"/>
      <c r="I177" s="156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</row>
    <row r="178" spans="5:63">
      <c r="E178" s="156"/>
      <c r="F178" s="156"/>
      <c r="G178" s="156"/>
      <c r="H178" s="156"/>
      <c r="I178" s="156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</row>
    <row r="179" spans="5:63">
      <c r="E179" s="156"/>
      <c r="F179" s="156"/>
      <c r="G179" s="156"/>
      <c r="H179" s="156"/>
      <c r="I179" s="156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</row>
    <row r="180" spans="5:63">
      <c r="E180" s="156"/>
      <c r="F180" s="156"/>
      <c r="G180" s="156"/>
      <c r="H180" s="156"/>
      <c r="I180" s="156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</row>
    <row r="181" spans="5:63">
      <c r="E181" s="156"/>
      <c r="F181" s="156"/>
      <c r="G181" s="156"/>
      <c r="H181" s="156"/>
      <c r="I181" s="156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</row>
    <row r="182" spans="5:63">
      <c r="E182" s="156"/>
      <c r="F182" s="156"/>
      <c r="G182" s="156"/>
      <c r="H182" s="156"/>
      <c r="I182" s="156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</row>
    <row r="183" spans="5:63">
      <c r="E183" s="156"/>
      <c r="F183" s="156"/>
      <c r="G183" s="156"/>
      <c r="H183" s="156"/>
      <c r="I183" s="156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</row>
    <row r="184" spans="5:63">
      <c r="E184" s="156"/>
      <c r="F184" s="156"/>
      <c r="G184" s="156"/>
      <c r="H184" s="156"/>
      <c r="I184" s="156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</row>
    <row r="185" spans="5:63">
      <c r="E185" s="156"/>
      <c r="F185" s="156"/>
      <c r="G185" s="156"/>
      <c r="H185" s="156"/>
      <c r="I185" s="156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</row>
    <row r="186" spans="5:63">
      <c r="E186" s="156"/>
      <c r="F186" s="156"/>
      <c r="G186" s="156"/>
      <c r="H186" s="156"/>
      <c r="I186" s="156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</row>
    <row r="187" spans="5:63">
      <c r="E187" s="156"/>
      <c r="F187" s="156"/>
      <c r="G187" s="156"/>
      <c r="H187" s="156"/>
      <c r="I187" s="156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</row>
    <row r="188" spans="5:63">
      <c r="E188" s="156"/>
      <c r="F188" s="156"/>
      <c r="G188" s="156"/>
      <c r="H188" s="156"/>
      <c r="I188" s="156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</row>
    <row r="189" spans="5:63">
      <c r="E189" s="156"/>
      <c r="F189" s="156"/>
      <c r="G189" s="156"/>
      <c r="H189" s="156"/>
      <c r="I189" s="156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</row>
    <row r="190" spans="5:63">
      <c r="E190" s="156"/>
      <c r="F190" s="156"/>
      <c r="G190" s="156"/>
      <c r="H190" s="156"/>
      <c r="I190" s="156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</row>
    <row r="191" spans="5:63">
      <c r="E191" s="156"/>
      <c r="F191" s="156"/>
      <c r="G191" s="156"/>
      <c r="H191" s="156"/>
      <c r="I191" s="156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</row>
    <row r="192" spans="5:63">
      <c r="E192" s="156"/>
      <c r="F192" s="156"/>
      <c r="G192" s="156"/>
      <c r="H192" s="156"/>
      <c r="I192" s="156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</row>
    <row r="193" spans="5:63">
      <c r="E193" s="156"/>
      <c r="F193" s="156"/>
      <c r="G193" s="156"/>
      <c r="H193" s="156"/>
      <c r="I193" s="156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</row>
    <row r="194" spans="5:63">
      <c r="E194" s="156"/>
      <c r="F194" s="156"/>
      <c r="G194" s="156"/>
      <c r="H194" s="156"/>
      <c r="I194" s="156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</row>
    <row r="195" spans="5:63">
      <c r="E195" s="156"/>
      <c r="F195" s="156"/>
      <c r="G195" s="156"/>
      <c r="H195" s="156"/>
      <c r="I195" s="156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</row>
    <row r="196" spans="5:63">
      <c r="E196" s="156"/>
      <c r="F196" s="156"/>
      <c r="G196" s="156"/>
      <c r="H196" s="156"/>
      <c r="I196" s="156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</row>
    <row r="197" spans="5:63">
      <c r="E197" s="156"/>
      <c r="F197" s="156"/>
      <c r="G197" s="156"/>
      <c r="H197" s="156"/>
      <c r="I197" s="156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</row>
    <row r="198" spans="5:63">
      <c r="E198" s="156"/>
      <c r="F198" s="156"/>
      <c r="G198" s="156"/>
      <c r="H198" s="156"/>
      <c r="I198" s="156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</row>
    <row r="199" spans="5:63">
      <c r="E199" s="156"/>
      <c r="F199" s="156"/>
      <c r="G199" s="156"/>
      <c r="H199" s="156"/>
      <c r="I199" s="156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</row>
    <row r="200" spans="5:63">
      <c r="E200" s="156"/>
      <c r="F200" s="156"/>
      <c r="G200" s="156"/>
      <c r="H200" s="156"/>
      <c r="I200" s="156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</row>
    <row r="201" spans="5:63">
      <c r="E201" s="156"/>
      <c r="F201" s="156"/>
      <c r="G201" s="156"/>
      <c r="H201" s="156"/>
      <c r="I201" s="156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</row>
    <row r="202" spans="5:63">
      <c r="E202" s="156"/>
      <c r="F202" s="156"/>
      <c r="G202" s="156"/>
      <c r="H202" s="156"/>
      <c r="I202" s="156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</row>
    <row r="203" spans="5:63">
      <c r="E203" s="156"/>
      <c r="F203" s="156"/>
      <c r="G203" s="156"/>
      <c r="H203" s="156"/>
      <c r="I203" s="156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</row>
    <row r="204" spans="5:63">
      <c r="E204" s="156"/>
      <c r="F204" s="156"/>
      <c r="G204" s="156"/>
      <c r="H204" s="156"/>
      <c r="I204" s="156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</row>
    <row r="205" spans="5:63">
      <c r="E205" s="156"/>
      <c r="F205" s="156"/>
      <c r="G205" s="156"/>
      <c r="H205" s="156"/>
      <c r="I205" s="156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</row>
    <row r="206" spans="5:63">
      <c r="E206" s="156"/>
      <c r="F206" s="156"/>
      <c r="G206" s="156"/>
      <c r="H206" s="156"/>
      <c r="I206" s="156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</row>
    <row r="207" spans="5:63">
      <c r="E207" s="156"/>
      <c r="F207" s="156"/>
      <c r="G207" s="156"/>
      <c r="H207" s="156"/>
      <c r="I207" s="156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</row>
    <row r="208" spans="5:63">
      <c r="E208" s="156"/>
      <c r="F208" s="156"/>
      <c r="G208" s="156"/>
      <c r="H208" s="156"/>
      <c r="I208" s="156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</row>
    <row r="209" spans="5:63">
      <c r="E209" s="156"/>
      <c r="F209" s="156"/>
      <c r="G209" s="156"/>
      <c r="H209" s="156"/>
      <c r="I209" s="156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</row>
    <row r="210" spans="5:63">
      <c r="E210" s="156"/>
      <c r="F210" s="156"/>
      <c r="G210" s="156"/>
      <c r="H210" s="156"/>
      <c r="I210" s="156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</row>
    <row r="211" spans="5:63">
      <c r="E211" s="156"/>
      <c r="F211" s="156"/>
      <c r="G211" s="156"/>
      <c r="H211" s="156"/>
      <c r="I211" s="156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</row>
    <row r="212" spans="5:63">
      <c r="BD212"/>
      <c r="BE212"/>
      <c r="BF212"/>
      <c r="BG212"/>
      <c r="BH212"/>
      <c r="BI212"/>
      <c r="BJ212"/>
      <c r="BK212"/>
    </row>
    <row r="213" spans="5:63">
      <c r="BD213"/>
      <c r="BE213"/>
      <c r="BF213"/>
      <c r="BG213"/>
      <c r="BH213"/>
      <c r="BI213"/>
      <c r="BJ213"/>
      <c r="BK213"/>
    </row>
    <row r="214" spans="5:63">
      <c r="BD214"/>
      <c r="BE214"/>
      <c r="BF214"/>
      <c r="BG214"/>
      <c r="BH214"/>
      <c r="BI214"/>
      <c r="BJ214"/>
      <c r="BK214"/>
    </row>
    <row r="215" spans="5:63">
      <c r="BD215"/>
      <c r="BE215"/>
      <c r="BF215"/>
      <c r="BG215"/>
      <c r="BH215"/>
      <c r="BI215"/>
      <c r="BJ215"/>
      <c r="BK215"/>
    </row>
    <row r="216" spans="5:63">
      <c r="BD216"/>
      <c r="BE216"/>
      <c r="BF216"/>
      <c r="BG216"/>
      <c r="BH216"/>
      <c r="BI216"/>
      <c r="BJ216"/>
      <c r="BK216"/>
    </row>
    <row r="217" spans="5:63">
      <c r="BD217"/>
      <c r="BE217"/>
      <c r="BF217"/>
      <c r="BG217"/>
      <c r="BH217"/>
      <c r="BI217"/>
      <c r="BJ217"/>
      <c r="BK217"/>
    </row>
    <row r="218" spans="5:63">
      <c r="BD218"/>
      <c r="BE218"/>
      <c r="BF218"/>
      <c r="BG218"/>
      <c r="BH218"/>
      <c r="BI218"/>
      <c r="BJ218"/>
      <c r="BK218"/>
    </row>
    <row r="219" spans="5:63">
      <c r="BD219"/>
      <c r="BE219"/>
      <c r="BF219"/>
      <c r="BG219"/>
      <c r="BH219"/>
      <c r="BI219"/>
      <c r="BJ219"/>
      <c r="BK219"/>
    </row>
    <row r="220" spans="5:63">
      <c r="BD220"/>
      <c r="BE220"/>
      <c r="BF220"/>
      <c r="BG220"/>
      <c r="BH220"/>
      <c r="BI220"/>
      <c r="BJ220"/>
      <c r="BK220"/>
    </row>
    <row r="221" spans="5:63">
      <c r="BD221"/>
      <c r="BE221"/>
      <c r="BF221"/>
      <c r="BG221"/>
      <c r="BH221"/>
      <c r="BI221"/>
      <c r="BJ221"/>
      <c r="BK221"/>
    </row>
    <row r="222" spans="5:63">
      <c r="BD222"/>
      <c r="BE222"/>
      <c r="BF222"/>
      <c r="BG222"/>
      <c r="BH222"/>
      <c r="BI222"/>
      <c r="BJ222"/>
      <c r="BK222"/>
    </row>
    <row r="223" spans="5:63">
      <c r="BD223"/>
      <c r="BE223"/>
      <c r="BF223"/>
      <c r="BG223"/>
      <c r="BH223"/>
      <c r="BI223"/>
      <c r="BJ223"/>
      <c r="BK223"/>
    </row>
    <row r="224" spans="5:63">
      <c r="BD224"/>
      <c r="BE224"/>
      <c r="BF224"/>
      <c r="BG224"/>
      <c r="BH224"/>
      <c r="BI224"/>
      <c r="BJ224"/>
      <c r="BK224"/>
    </row>
    <row r="225" spans="56:63">
      <c r="BD225"/>
      <c r="BE225"/>
      <c r="BF225"/>
      <c r="BG225"/>
      <c r="BH225"/>
      <c r="BI225"/>
      <c r="BJ225"/>
      <c r="BK225"/>
    </row>
    <row r="226" spans="56:63">
      <c r="BD226"/>
      <c r="BE226"/>
      <c r="BF226"/>
      <c r="BG226"/>
      <c r="BH226"/>
      <c r="BI226"/>
      <c r="BJ226"/>
      <c r="BK226"/>
    </row>
    <row r="227" spans="56:63">
      <c r="BD227"/>
      <c r="BE227"/>
      <c r="BF227"/>
      <c r="BG227"/>
      <c r="BH227"/>
      <c r="BI227"/>
      <c r="BJ227"/>
      <c r="BK227"/>
    </row>
    <row r="228" spans="56:63">
      <c r="BD228"/>
      <c r="BE228"/>
      <c r="BF228"/>
      <c r="BG228"/>
      <c r="BH228"/>
      <c r="BI228"/>
      <c r="BJ228"/>
      <c r="BK228"/>
    </row>
    <row r="229" spans="56:63">
      <c r="BD229"/>
      <c r="BE229"/>
      <c r="BF229"/>
      <c r="BG229"/>
      <c r="BH229"/>
      <c r="BI229"/>
      <c r="BJ229"/>
      <c r="BK229"/>
    </row>
    <row r="230" spans="56:63">
      <c r="BD230"/>
      <c r="BE230"/>
      <c r="BF230"/>
      <c r="BG230"/>
      <c r="BH230"/>
      <c r="BI230"/>
      <c r="BJ230"/>
      <c r="BK230"/>
    </row>
    <row r="231" spans="56:63">
      <c r="BD231"/>
      <c r="BE231"/>
      <c r="BF231"/>
      <c r="BG231"/>
      <c r="BH231"/>
      <c r="BI231"/>
      <c r="BJ231"/>
      <c r="BK231"/>
    </row>
    <row r="232" spans="56:63">
      <c r="BD232"/>
      <c r="BE232"/>
      <c r="BF232"/>
      <c r="BG232"/>
      <c r="BH232"/>
      <c r="BI232"/>
      <c r="BJ232"/>
      <c r="BK232"/>
    </row>
    <row r="233" spans="56:63">
      <c r="BD233"/>
      <c r="BE233"/>
      <c r="BF233"/>
      <c r="BG233"/>
      <c r="BH233"/>
      <c r="BI233"/>
      <c r="BJ233"/>
      <c r="BK233"/>
    </row>
    <row r="234" spans="56:63">
      <c r="BD234"/>
      <c r="BE234"/>
      <c r="BF234"/>
      <c r="BG234"/>
      <c r="BH234"/>
      <c r="BI234"/>
      <c r="BJ234"/>
      <c r="BK234"/>
    </row>
    <row r="235" spans="56:63">
      <c r="BD235"/>
      <c r="BE235"/>
      <c r="BF235"/>
      <c r="BG235"/>
      <c r="BH235"/>
      <c r="BI235"/>
      <c r="BJ235"/>
      <c r="BK235"/>
    </row>
    <row r="236" spans="56:63">
      <c r="BD236"/>
      <c r="BE236"/>
      <c r="BF236"/>
      <c r="BG236"/>
      <c r="BH236"/>
      <c r="BI236"/>
      <c r="BJ236"/>
      <c r="BK236"/>
    </row>
    <row r="237" spans="56:63">
      <c r="BD237"/>
      <c r="BE237"/>
      <c r="BF237"/>
      <c r="BG237"/>
      <c r="BH237"/>
      <c r="BI237"/>
      <c r="BJ237"/>
      <c r="BK237"/>
    </row>
    <row r="238" spans="56:63">
      <c r="BD238"/>
      <c r="BE238"/>
      <c r="BF238"/>
      <c r="BG238"/>
      <c r="BH238"/>
      <c r="BI238"/>
      <c r="BJ238"/>
      <c r="BK238"/>
    </row>
    <row r="239" spans="56:63">
      <c r="BD239"/>
      <c r="BE239"/>
      <c r="BF239"/>
      <c r="BG239"/>
      <c r="BH239"/>
      <c r="BI239"/>
      <c r="BJ239"/>
      <c r="BK239"/>
    </row>
    <row r="240" spans="56:63">
      <c r="BD240"/>
      <c r="BE240"/>
      <c r="BF240"/>
      <c r="BG240"/>
      <c r="BH240"/>
      <c r="BI240"/>
      <c r="BJ240"/>
      <c r="BK240"/>
    </row>
    <row r="241" spans="56:63">
      <c r="BD241"/>
      <c r="BE241"/>
      <c r="BF241"/>
      <c r="BG241"/>
      <c r="BH241"/>
      <c r="BI241"/>
      <c r="BJ241"/>
      <c r="BK241"/>
    </row>
    <row r="242" spans="56:63">
      <c r="BD242"/>
      <c r="BE242"/>
      <c r="BF242"/>
      <c r="BG242"/>
      <c r="BH242"/>
      <c r="BI242"/>
      <c r="BJ242"/>
      <c r="BK242"/>
    </row>
    <row r="243" spans="56:63">
      <c r="BD243"/>
      <c r="BE243"/>
      <c r="BF243"/>
      <c r="BG243"/>
      <c r="BH243"/>
      <c r="BI243"/>
      <c r="BJ243"/>
      <c r="BK243"/>
    </row>
    <row r="244" spans="56:63">
      <c r="BD244"/>
      <c r="BE244"/>
      <c r="BF244"/>
      <c r="BG244"/>
      <c r="BH244"/>
      <c r="BI244"/>
      <c r="BJ244"/>
      <c r="BK244"/>
    </row>
    <row r="245" spans="56:63">
      <c r="BD245"/>
      <c r="BE245"/>
      <c r="BF245"/>
      <c r="BG245"/>
      <c r="BH245"/>
      <c r="BI245"/>
      <c r="BJ245"/>
      <c r="BK245"/>
    </row>
    <row r="246" spans="56:63">
      <c r="BD246"/>
      <c r="BE246"/>
      <c r="BF246"/>
      <c r="BG246"/>
      <c r="BH246"/>
      <c r="BI246"/>
      <c r="BJ246"/>
      <c r="BK246"/>
    </row>
    <row r="247" spans="56:63">
      <c r="BD247"/>
      <c r="BE247"/>
      <c r="BF247"/>
      <c r="BG247"/>
      <c r="BH247"/>
      <c r="BI247"/>
      <c r="BJ247"/>
      <c r="BK247"/>
    </row>
    <row r="248" spans="56:63">
      <c r="BD248"/>
      <c r="BE248"/>
      <c r="BF248"/>
      <c r="BG248"/>
      <c r="BH248"/>
      <c r="BI248"/>
      <c r="BJ248"/>
      <c r="BK248"/>
    </row>
    <row r="249" spans="56:63">
      <c r="BD249"/>
      <c r="BE249"/>
      <c r="BF249"/>
      <c r="BG249"/>
      <c r="BH249"/>
      <c r="BI249"/>
      <c r="BJ249"/>
      <c r="BK249"/>
    </row>
    <row r="250" spans="56:63">
      <c r="BD250"/>
      <c r="BE250"/>
      <c r="BF250"/>
      <c r="BG250"/>
      <c r="BH250"/>
      <c r="BI250"/>
      <c r="BJ250"/>
      <c r="BK250"/>
    </row>
    <row r="251" spans="56:63">
      <c r="BD251"/>
      <c r="BE251"/>
      <c r="BF251"/>
      <c r="BG251"/>
      <c r="BH251"/>
      <c r="BI251"/>
      <c r="BJ251"/>
      <c r="BK251"/>
    </row>
    <row r="252" spans="56:63">
      <c r="BD252"/>
      <c r="BE252"/>
      <c r="BF252"/>
      <c r="BG252"/>
      <c r="BH252"/>
      <c r="BI252"/>
      <c r="BJ252"/>
      <c r="BK252"/>
    </row>
    <row r="253" spans="56:63">
      <c r="BD253"/>
      <c r="BE253"/>
      <c r="BF253"/>
      <c r="BG253"/>
      <c r="BH253"/>
      <c r="BI253"/>
      <c r="BJ253"/>
      <c r="BK253"/>
    </row>
    <row r="254" spans="56:63">
      <c r="BD254"/>
      <c r="BE254"/>
      <c r="BF254"/>
      <c r="BG254"/>
      <c r="BH254"/>
      <c r="BI254"/>
      <c r="BJ254"/>
      <c r="BK254"/>
    </row>
    <row r="255" spans="56:63">
      <c r="BD255"/>
      <c r="BE255"/>
      <c r="BF255"/>
      <c r="BG255"/>
      <c r="BH255"/>
      <c r="BI255"/>
      <c r="BJ255"/>
      <c r="BK255"/>
    </row>
    <row r="256" spans="56:63">
      <c r="BD256"/>
      <c r="BE256"/>
      <c r="BF256"/>
      <c r="BG256"/>
      <c r="BH256"/>
      <c r="BI256"/>
      <c r="BJ256"/>
      <c r="BK256"/>
    </row>
    <row r="257" spans="56:63">
      <c r="BD257"/>
      <c r="BE257"/>
      <c r="BF257"/>
      <c r="BG257"/>
      <c r="BH257"/>
      <c r="BI257"/>
      <c r="BJ257"/>
      <c r="BK257"/>
    </row>
    <row r="258" spans="56:63">
      <c r="BD258"/>
      <c r="BE258"/>
      <c r="BF258"/>
      <c r="BG258"/>
      <c r="BH258"/>
      <c r="BI258"/>
      <c r="BJ258"/>
      <c r="BK258"/>
    </row>
    <row r="259" spans="56:63">
      <c r="BD259"/>
      <c r="BE259"/>
      <c r="BF259"/>
      <c r="BG259"/>
      <c r="BH259"/>
      <c r="BI259"/>
      <c r="BJ259"/>
      <c r="BK259"/>
    </row>
    <row r="260" spans="56:63">
      <c r="BD260"/>
      <c r="BE260"/>
      <c r="BF260"/>
      <c r="BG260"/>
      <c r="BH260"/>
      <c r="BI260"/>
      <c r="BJ260"/>
      <c r="BK260"/>
    </row>
    <row r="261" spans="56:63">
      <c r="BD261"/>
      <c r="BE261"/>
      <c r="BF261"/>
      <c r="BG261"/>
      <c r="BH261"/>
      <c r="BI261"/>
      <c r="BJ261"/>
      <c r="BK261"/>
    </row>
    <row r="262" spans="56:63">
      <c r="BD262"/>
      <c r="BE262"/>
      <c r="BF262"/>
      <c r="BG262"/>
      <c r="BH262"/>
      <c r="BI262"/>
      <c r="BJ262"/>
      <c r="BK262"/>
    </row>
    <row r="263" spans="56:63">
      <c r="BD263"/>
      <c r="BE263"/>
      <c r="BF263"/>
      <c r="BG263"/>
      <c r="BH263"/>
      <c r="BI263"/>
      <c r="BJ263"/>
      <c r="BK263"/>
    </row>
    <row r="264" spans="56:63">
      <c r="BD264"/>
      <c r="BE264"/>
      <c r="BF264"/>
      <c r="BG264"/>
      <c r="BH264"/>
      <c r="BI264"/>
      <c r="BJ264"/>
      <c r="BK264"/>
    </row>
    <row r="265" spans="56:63">
      <c r="BD265"/>
      <c r="BE265"/>
      <c r="BF265"/>
      <c r="BG265"/>
      <c r="BH265"/>
      <c r="BI265"/>
      <c r="BJ265"/>
      <c r="BK265"/>
    </row>
    <row r="266" spans="56:63">
      <c r="BD266"/>
      <c r="BE266"/>
      <c r="BF266"/>
      <c r="BG266"/>
      <c r="BH266"/>
      <c r="BI266"/>
      <c r="BJ266"/>
      <c r="BK266"/>
    </row>
    <row r="267" spans="56:63">
      <c r="BD267"/>
      <c r="BE267"/>
      <c r="BF267"/>
      <c r="BG267"/>
      <c r="BH267"/>
      <c r="BI267"/>
      <c r="BJ267"/>
      <c r="BK267"/>
    </row>
    <row r="268" spans="56:63">
      <c r="BD268"/>
      <c r="BE268"/>
      <c r="BF268"/>
      <c r="BG268"/>
      <c r="BH268"/>
      <c r="BI268"/>
      <c r="BJ268"/>
      <c r="BK268"/>
    </row>
    <row r="269" spans="56:63">
      <c r="BD269"/>
      <c r="BE269"/>
      <c r="BF269"/>
      <c r="BG269"/>
      <c r="BH269"/>
      <c r="BI269"/>
      <c r="BJ269"/>
      <c r="BK269"/>
    </row>
    <row r="270" spans="56:63">
      <c r="BD270"/>
      <c r="BE270"/>
      <c r="BF270"/>
      <c r="BG270"/>
      <c r="BH270"/>
      <c r="BI270"/>
      <c r="BJ270"/>
      <c r="BK270"/>
    </row>
    <row r="271" spans="56:63">
      <c r="BD271"/>
      <c r="BE271"/>
      <c r="BF271"/>
      <c r="BG271"/>
      <c r="BH271"/>
      <c r="BI271"/>
      <c r="BJ271"/>
      <c r="BK271"/>
    </row>
  </sheetData>
  <autoFilter ref="A2:BO61">
    <sortState ref="A3:BO68">
      <sortCondition descending="1" ref="I2:I61"/>
    </sortState>
  </autoFilter>
  <sortState ref="A3:CG68">
    <sortCondition ref="B3:B68"/>
  </sortState>
  <pageMargins left="0.62992125984251968" right="0.62992125984251968" top="0.98425196850393704" bottom="0.98425196850393704" header="0.51181102362204722" footer="0.51181102362204722"/>
  <pageSetup paperSize="9" pageOrder="overThenDown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L204"/>
  <sheetViews>
    <sheetView zoomScaleNormal="100" workbookViewId="0">
      <selection activeCell="N10" sqref="N10"/>
    </sheetView>
  </sheetViews>
  <sheetFormatPr defaultRowHeight="12.75"/>
  <cols>
    <col min="1" max="1" width="11.5703125" customWidth="1"/>
    <col min="2" max="3" width="7" customWidth="1"/>
    <col min="4" max="7" width="9.140625" customWidth="1"/>
    <col min="8" max="19" width="7" customWidth="1"/>
    <col min="20" max="75" width="6.42578125" customWidth="1"/>
    <col min="79" max="79" width="18.140625" customWidth="1"/>
    <col min="84" max="84" width="8.85546875" customWidth="1"/>
    <col min="85" max="85" width="24.85546875" customWidth="1"/>
    <col min="86" max="86" width="15.140625" customWidth="1"/>
    <col min="87" max="88" width="13.28515625" customWidth="1"/>
    <col min="89" max="89" width="12.140625" customWidth="1"/>
    <col min="90" max="90" width="0" hidden="1" customWidth="1"/>
    <col min="91" max="91" width="14.140625" customWidth="1"/>
    <col min="92" max="92" width="17.7109375" customWidth="1"/>
    <col min="93" max="93" width="14.7109375" bestFit="1" customWidth="1"/>
    <col min="94" max="94" width="13.7109375" bestFit="1" customWidth="1"/>
    <col min="95" max="138" width="8.85546875" customWidth="1"/>
    <col min="139" max="139" width="10.140625" bestFit="1" customWidth="1"/>
    <col min="143" max="143" width="11.5703125" bestFit="1" customWidth="1"/>
  </cols>
  <sheetData>
    <row r="2" spans="2:168">
      <c r="CP2" t="s">
        <v>351</v>
      </c>
      <c r="CQ2">
        <f>+SUM(CQ139:CQ204)</f>
        <v>192</v>
      </c>
      <c r="CR2">
        <f t="shared" ref="CR2:FC2" si="0">+SUM(CR139:CR204)</f>
        <v>660</v>
      </c>
      <c r="CS2">
        <f t="shared" si="0"/>
        <v>543</v>
      </c>
      <c r="CT2">
        <f t="shared" si="0"/>
        <v>3223</v>
      </c>
      <c r="CU2">
        <f t="shared" si="0"/>
        <v>4313</v>
      </c>
      <c r="CV2">
        <f t="shared" si="0"/>
        <v>5860</v>
      </c>
      <c r="CW2">
        <f t="shared" si="0"/>
        <v>6550</v>
      </c>
      <c r="CX2">
        <f t="shared" si="0"/>
        <v>10153</v>
      </c>
      <c r="CY2">
        <f t="shared" si="0"/>
        <v>7556</v>
      </c>
      <c r="CZ2">
        <f t="shared" si="0"/>
        <v>32843</v>
      </c>
      <c r="DA2">
        <f t="shared" si="0"/>
        <v>28462</v>
      </c>
      <c r="DB2">
        <f t="shared" si="0"/>
        <v>33201</v>
      </c>
      <c r="DC2">
        <f t="shared" si="0"/>
        <v>39688</v>
      </c>
      <c r="DD2">
        <f t="shared" si="0"/>
        <v>90331</v>
      </c>
      <c r="DE2">
        <f t="shared" si="0"/>
        <v>75722</v>
      </c>
      <c r="DF2">
        <f t="shared" si="0"/>
        <v>77249</v>
      </c>
      <c r="DG2">
        <f t="shared" si="0"/>
        <v>91285</v>
      </c>
      <c r="DH2">
        <f t="shared" si="0"/>
        <v>102572</v>
      </c>
      <c r="DI2">
        <f t="shared" si="0"/>
        <v>54913</v>
      </c>
      <c r="DJ2">
        <f t="shared" si="0"/>
        <v>176996</v>
      </c>
      <c r="DK2">
        <f t="shared" si="0"/>
        <v>173049</v>
      </c>
      <c r="DL2">
        <f t="shared" si="0"/>
        <v>188460</v>
      </c>
      <c r="DM2">
        <f t="shared" si="0"/>
        <v>176686</v>
      </c>
      <c r="DN2">
        <f t="shared" si="0"/>
        <v>122855</v>
      </c>
      <c r="DO2">
        <f t="shared" si="0"/>
        <v>25961</v>
      </c>
      <c r="DP2">
        <f t="shared" si="0"/>
        <v>104957</v>
      </c>
      <c r="DQ2">
        <f t="shared" si="0"/>
        <v>115414</v>
      </c>
      <c r="DR2">
        <f t="shared" si="0"/>
        <v>143244</v>
      </c>
      <c r="DS2">
        <f t="shared" si="0"/>
        <v>157413</v>
      </c>
      <c r="DT2">
        <f t="shared" si="0"/>
        <v>175423</v>
      </c>
      <c r="DU2">
        <f t="shared" si="0"/>
        <v>37948</v>
      </c>
      <c r="DV2">
        <f t="shared" si="0"/>
        <v>141010</v>
      </c>
      <c r="DW2">
        <f t="shared" si="0"/>
        <v>160661</v>
      </c>
      <c r="DX2">
        <f t="shared" si="0"/>
        <v>199099</v>
      </c>
      <c r="DY2">
        <f t="shared" si="0"/>
        <v>244763</v>
      </c>
      <c r="DZ2">
        <f t="shared" si="0"/>
        <v>201815</v>
      </c>
      <c r="EA2">
        <f t="shared" si="0"/>
        <v>39464</v>
      </c>
      <c r="EB2">
        <f t="shared" si="0"/>
        <v>131231</v>
      </c>
      <c r="EC2">
        <f t="shared" si="0"/>
        <v>167735</v>
      </c>
      <c r="ED2">
        <f t="shared" si="0"/>
        <v>196902</v>
      </c>
      <c r="EE2">
        <f t="shared" si="0"/>
        <v>244297</v>
      </c>
      <c r="EF2">
        <f t="shared" si="0"/>
        <v>188805</v>
      </c>
      <c r="EG2">
        <f t="shared" si="0"/>
        <v>35871</v>
      </c>
      <c r="EH2">
        <f t="shared" si="0"/>
        <v>91336</v>
      </c>
      <c r="EI2">
        <f t="shared" si="0"/>
        <v>0</v>
      </c>
      <c r="EJ2">
        <f t="shared" si="0"/>
        <v>0</v>
      </c>
      <c r="EK2">
        <f t="shared" si="0"/>
        <v>0</v>
      </c>
      <c r="EL2">
        <f t="shared" si="0"/>
        <v>0</v>
      </c>
      <c r="EM2">
        <f t="shared" si="0"/>
        <v>0</v>
      </c>
      <c r="EN2">
        <f t="shared" si="0"/>
        <v>0</v>
      </c>
      <c r="EO2">
        <f t="shared" si="0"/>
        <v>0</v>
      </c>
      <c r="EP2">
        <f t="shared" si="0"/>
        <v>0</v>
      </c>
      <c r="EQ2">
        <f t="shared" si="0"/>
        <v>0</v>
      </c>
      <c r="ER2">
        <f t="shared" si="0"/>
        <v>0</v>
      </c>
      <c r="ES2">
        <f t="shared" si="0"/>
        <v>0</v>
      </c>
      <c r="ET2">
        <f t="shared" si="0"/>
        <v>0</v>
      </c>
      <c r="EU2">
        <f t="shared" si="0"/>
        <v>0</v>
      </c>
      <c r="EV2">
        <f t="shared" si="0"/>
        <v>0</v>
      </c>
      <c r="EW2">
        <f t="shared" si="0"/>
        <v>0</v>
      </c>
      <c r="EX2">
        <f t="shared" si="0"/>
        <v>0</v>
      </c>
      <c r="EY2">
        <f t="shared" si="0"/>
        <v>0</v>
      </c>
      <c r="EZ2">
        <f t="shared" si="0"/>
        <v>0</v>
      </c>
      <c r="FA2">
        <f t="shared" si="0"/>
        <v>0</v>
      </c>
      <c r="FB2">
        <f t="shared" si="0"/>
        <v>0</v>
      </c>
      <c r="FC2">
        <f t="shared" si="0"/>
        <v>0</v>
      </c>
      <c r="FD2">
        <f t="shared" ref="FD2:FL2" si="1">+SUM(FD139:FD204)</f>
        <v>0</v>
      </c>
      <c r="FE2">
        <f t="shared" si="1"/>
        <v>0</v>
      </c>
      <c r="FF2">
        <f t="shared" si="1"/>
        <v>0</v>
      </c>
      <c r="FG2">
        <f t="shared" si="1"/>
        <v>0</v>
      </c>
      <c r="FH2">
        <f t="shared" si="1"/>
        <v>0</v>
      </c>
      <c r="FI2">
        <f t="shared" si="1"/>
        <v>0</v>
      </c>
      <c r="FJ2">
        <f t="shared" si="1"/>
        <v>0</v>
      </c>
      <c r="FK2">
        <f t="shared" si="1"/>
        <v>0</v>
      </c>
      <c r="FL2">
        <f t="shared" si="1"/>
        <v>0</v>
      </c>
    </row>
    <row r="3" spans="2:168">
      <c r="CP3" t="s">
        <v>350</v>
      </c>
      <c r="CQ3">
        <f>+SUM(CQ73:CQ138)</f>
        <v>33</v>
      </c>
      <c r="CR3">
        <f t="shared" ref="CR3:FC3" si="2">+SUM(CR73:CR138)</f>
        <v>201</v>
      </c>
      <c r="CS3">
        <f t="shared" si="2"/>
        <v>108</v>
      </c>
      <c r="CT3">
        <f t="shared" si="2"/>
        <v>807</v>
      </c>
      <c r="CU3">
        <f t="shared" si="2"/>
        <v>1081</v>
      </c>
      <c r="CV3">
        <f t="shared" si="2"/>
        <v>1481</v>
      </c>
      <c r="CW3">
        <f t="shared" si="2"/>
        <v>1922</v>
      </c>
      <c r="CX3">
        <f t="shared" si="2"/>
        <v>2684</v>
      </c>
      <c r="CY3">
        <f t="shared" si="2"/>
        <v>1398</v>
      </c>
      <c r="CZ3">
        <f t="shared" si="2"/>
        <v>9063</v>
      </c>
      <c r="DA3">
        <f t="shared" si="2"/>
        <v>8483</v>
      </c>
      <c r="DB3">
        <f t="shared" si="2"/>
        <v>9103</v>
      </c>
      <c r="DC3">
        <f t="shared" si="2"/>
        <v>7568</v>
      </c>
      <c r="DD3">
        <f t="shared" si="2"/>
        <v>25089</v>
      </c>
      <c r="DE3">
        <f t="shared" si="2"/>
        <v>21514</v>
      </c>
      <c r="DF3">
        <f t="shared" si="2"/>
        <v>23084</v>
      </c>
      <c r="DG3">
        <f t="shared" si="2"/>
        <v>25705</v>
      </c>
      <c r="DH3">
        <f t="shared" si="2"/>
        <v>31613</v>
      </c>
      <c r="DI3">
        <f t="shared" si="2"/>
        <v>13005</v>
      </c>
      <c r="DJ3">
        <f t="shared" si="2"/>
        <v>48016</v>
      </c>
      <c r="DK3">
        <f t="shared" si="2"/>
        <v>47821</v>
      </c>
      <c r="DL3">
        <f t="shared" si="2"/>
        <v>50565</v>
      </c>
      <c r="DM3">
        <f t="shared" si="2"/>
        <v>47244</v>
      </c>
      <c r="DN3">
        <f t="shared" si="2"/>
        <v>30947</v>
      </c>
      <c r="DO3">
        <f t="shared" si="2"/>
        <v>6493</v>
      </c>
      <c r="DP3">
        <f t="shared" si="2"/>
        <v>27232</v>
      </c>
      <c r="DQ3">
        <f t="shared" si="2"/>
        <v>33538</v>
      </c>
      <c r="DR3">
        <f t="shared" si="2"/>
        <v>40630</v>
      </c>
      <c r="DS3">
        <f t="shared" si="2"/>
        <v>41386</v>
      </c>
      <c r="DT3">
        <f t="shared" si="2"/>
        <v>40529</v>
      </c>
      <c r="DU3">
        <f t="shared" si="2"/>
        <v>9235</v>
      </c>
      <c r="DV3">
        <f t="shared" si="2"/>
        <v>37111</v>
      </c>
      <c r="DW3">
        <f t="shared" si="2"/>
        <v>43845</v>
      </c>
      <c r="DX3">
        <f t="shared" si="2"/>
        <v>54224</v>
      </c>
      <c r="DY3">
        <f t="shared" si="2"/>
        <v>63205</v>
      </c>
      <c r="DZ3">
        <f t="shared" si="2"/>
        <v>49991</v>
      </c>
      <c r="EA3">
        <f t="shared" si="2"/>
        <v>8649</v>
      </c>
      <c r="EB3">
        <f t="shared" si="2"/>
        <v>35044</v>
      </c>
      <c r="EC3">
        <f t="shared" si="2"/>
        <v>48083</v>
      </c>
      <c r="ED3">
        <f t="shared" si="2"/>
        <v>58212</v>
      </c>
      <c r="EE3">
        <f t="shared" si="2"/>
        <v>64074</v>
      </c>
      <c r="EF3">
        <f t="shared" si="2"/>
        <v>43770</v>
      </c>
      <c r="EG3">
        <f t="shared" si="2"/>
        <v>8435</v>
      </c>
      <c r="EH3">
        <f t="shared" si="2"/>
        <v>23916</v>
      </c>
      <c r="EI3">
        <f t="shared" si="2"/>
        <v>0</v>
      </c>
      <c r="EJ3">
        <f t="shared" si="2"/>
        <v>0</v>
      </c>
      <c r="EK3">
        <f t="shared" si="2"/>
        <v>0</v>
      </c>
      <c r="EL3">
        <f t="shared" si="2"/>
        <v>0</v>
      </c>
      <c r="EM3">
        <f t="shared" si="2"/>
        <v>0</v>
      </c>
      <c r="EN3">
        <f t="shared" si="2"/>
        <v>0</v>
      </c>
      <c r="EO3">
        <f t="shared" si="2"/>
        <v>0</v>
      </c>
      <c r="EP3">
        <f t="shared" si="2"/>
        <v>0</v>
      </c>
      <c r="EQ3">
        <f t="shared" si="2"/>
        <v>0</v>
      </c>
      <c r="ER3">
        <f t="shared" si="2"/>
        <v>0</v>
      </c>
      <c r="ES3">
        <f t="shared" si="2"/>
        <v>0</v>
      </c>
      <c r="ET3">
        <f t="shared" si="2"/>
        <v>0</v>
      </c>
      <c r="EU3">
        <f t="shared" si="2"/>
        <v>0</v>
      </c>
      <c r="EV3">
        <f t="shared" si="2"/>
        <v>0</v>
      </c>
      <c r="EW3">
        <f t="shared" si="2"/>
        <v>0</v>
      </c>
      <c r="EX3">
        <f t="shared" si="2"/>
        <v>0</v>
      </c>
      <c r="EY3">
        <f t="shared" si="2"/>
        <v>0</v>
      </c>
      <c r="EZ3">
        <f t="shared" si="2"/>
        <v>0</v>
      </c>
      <c r="FA3">
        <f t="shared" si="2"/>
        <v>0</v>
      </c>
      <c r="FB3">
        <f t="shared" si="2"/>
        <v>0</v>
      </c>
      <c r="FC3">
        <f t="shared" si="2"/>
        <v>0</v>
      </c>
      <c r="FD3">
        <f t="shared" ref="FD3:FL3" si="3">+SUM(FD73:FD138)</f>
        <v>0</v>
      </c>
      <c r="FE3">
        <f t="shared" si="3"/>
        <v>0</v>
      </c>
      <c r="FF3">
        <f t="shared" si="3"/>
        <v>0</v>
      </c>
      <c r="FG3">
        <f t="shared" si="3"/>
        <v>0</v>
      </c>
      <c r="FH3">
        <f t="shared" si="3"/>
        <v>0</v>
      </c>
      <c r="FI3">
        <f t="shared" si="3"/>
        <v>0</v>
      </c>
      <c r="FJ3">
        <f t="shared" si="3"/>
        <v>0</v>
      </c>
      <c r="FK3">
        <f t="shared" si="3"/>
        <v>0</v>
      </c>
      <c r="FL3">
        <f t="shared" si="3"/>
        <v>0</v>
      </c>
    </row>
    <row r="4" spans="2:168">
      <c r="CP4" t="s">
        <v>349</v>
      </c>
      <c r="CQ4">
        <f>+SUM(CQ7:CQ72)</f>
        <v>1</v>
      </c>
      <c r="CR4">
        <f t="shared" ref="CR4:FC4" si="4">+SUM(CR7:CR72)</f>
        <v>87</v>
      </c>
      <c r="CS4">
        <f t="shared" si="4"/>
        <v>27</v>
      </c>
      <c r="CT4">
        <f t="shared" si="4"/>
        <v>345</v>
      </c>
      <c r="CU4">
        <f t="shared" si="4"/>
        <v>419</v>
      </c>
      <c r="CV4">
        <f t="shared" si="4"/>
        <v>641</v>
      </c>
      <c r="CW4">
        <f t="shared" si="4"/>
        <v>829</v>
      </c>
      <c r="CX4">
        <f t="shared" si="4"/>
        <v>1281</v>
      </c>
      <c r="CY4">
        <f t="shared" si="4"/>
        <v>646</v>
      </c>
      <c r="CZ4">
        <f t="shared" si="4"/>
        <v>3602</v>
      </c>
      <c r="DA4">
        <f t="shared" si="4"/>
        <v>3636</v>
      </c>
      <c r="DB4">
        <f t="shared" si="4"/>
        <v>4337</v>
      </c>
      <c r="DC4">
        <f t="shared" si="4"/>
        <v>2395</v>
      </c>
      <c r="DD4">
        <f t="shared" si="4"/>
        <v>11808</v>
      </c>
      <c r="DE4">
        <f t="shared" si="4"/>
        <v>9291</v>
      </c>
      <c r="DF4">
        <f t="shared" si="4"/>
        <v>10020</v>
      </c>
      <c r="DG4">
        <f t="shared" si="4"/>
        <v>10588</v>
      </c>
      <c r="DH4">
        <f t="shared" si="4"/>
        <v>12931</v>
      </c>
      <c r="DI4">
        <f t="shared" si="4"/>
        <v>4646</v>
      </c>
      <c r="DJ4">
        <f t="shared" si="4"/>
        <v>20828</v>
      </c>
      <c r="DK4">
        <f t="shared" si="4"/>
        <v>21247</v>
      </c>
      <c r="DL4">
        <f t="shared" si="4"/>
        <v>21617</v>
      </c>
      <c r="DM4">
        <f t="shared" si="4"/>
        <v>19400</v>
      </c>
      <c r="DN4">
        <f t="shared" si="4"/>
        <v>11670</v>
      </c>
      <c r="DO4">
        <f t="shared" si="4"/>
        <v>1858</v>
      </c>
      <c r="DP4">
        <f t="shared" si="4"/>
        <v>11949</v>
      </c>
      <c r="DQ4">
        <f t="shared" si="4"/>
        <v>14245</v>
      </c>
      <c r="DR4">
        <f t="shared" si="4"/>
        <v>16371</v>
      </c>
      <c r="DS4">
        <f t="shared" si="4"/>
        <v>18134</v>
      </c>
      <c r="DT4">
        <f t="shared" si="4"/>
        <v>15951</v>
      </c>
      <c r="DU4">
        <f t="shared" si="4"/>
        <v>3138</v>
      </c>
      <c r="DV4">
        <f t="shared" si="4"/>
        <v>15893</v>
      </c>
      <c r="DW4">
        <f t="shared" si="4"/>
        <v>18973</v>
      </c>
      <c r="DX4">
        <f t="shared" si="4"/>
        <v>23721</v>
      </c>
      <c r="DY4">
        <f t="shared" si="4"/>
        <v>26266</v>
      </c>
      <c r="DZ4">
        <f t="shared" si="4"/>
        <v>18717</v>
      </c>
      <c r="EA4">
        <f t="shared" si="4"/>
        <v>3119</v>
      </c>
      <c r="EB4">
        <f t="shared" si="4"/>
        <v>14965</v>
      </c>
      <c r="EC4">
        <f t="shared" si="4"/>
        <v>19654</v>
      </c>
      <c r="ED4">
        <f t="shared" si="4"/>
        <v>23085</v>
      </c>
      <c r="EE4">
        <f t="shared" si="4"/>
        <v>26341</v>
      </c>
      <c r="EF4">
        <f t="shared" si="4"/>
        <v>16719</v>
      </c>
      <c r="EG4">
        <f t="shared" si="4"/>
        <v>2841</v>
      </c>
      <c r="EH4">
        <f t="shared" si="4"/>
        <v>9333</v>
      </c>
      <c r="EI4">
        <f t="shared" si="4"/>
        <v>0</v>
      </c>
      <c r="EJ4">
        <f t="shared" si="4"/>
        <v>0</v>
      </c>
      <c r="EK4">
        <f t="shared" si="4"/>
        <v>0</v>
      </c>
      <c r="EL4">
        <f t="shared" si="4"/>
        <v>0</v>
      </c>
      <c r="EM4">
        <f t="shared" si="4"/>
        <v>0</v>
      </c>
      <c r="EN4">
        <f t="shared" si="4"/>
        <v>0</v>
      </c>
      <c r="EO4">
        <f t="shared" si="4"/>
        <v>0</v>
      </c>
      <c r="EP4">
        <f t="shared" si="4"/>
        <v>0</v>
      </c>
      <c r="EQ4">
        <f t="shared" si="4"/>
        <v>0</v>
      </c>
      <c r="ER4">
        <f t="shared" si="4"/>
        <v>0</v>
      </c>
      <c r="ES4">
        <f t="shared" si="4"/>
        <v>0</v>
      </c>
      <c r="ET4">
        <f t="shared" si="4"/>
        <v>0</v>
      </c>
      <c r="EU4">
        <f t="shared" si="4"/>
        <v>0</v>
      </c>
      <c r="EV4">
        <f t="shared" si="4"/>
        <v>0</v>
      </c>
      <c r="EW4">
        <f t="shared" si="4"/>
        <v>0</v>
      </c>
      <c r="EX4">
        <f t="shared" si="4"/>
        <v>0</v>
      </c>
      <c r="EY4">
        <f t="shared" si="4"/>
        <v>0</v>
      </c>
      <c r="EZ4">
        <f t="shared" si="4"/>
        <v>0</v>
      </c>
      <c r="FA4">
        <f t="shared" si="4"/>
        <v>0</v>
      </c>
      <c r="FB4">
        <f t="shared" si="4"/>
        <v>0</v>
      </c>
      <c r="FC4">
        <f t="shared" si="4"/>
        <v>0</v>
      </c>
      <c r="FD4">
        <f t="shared" ref="FD4:FL4" si="5">+SUM(FD7:FD72)</f>
        <v>0</v>
      </c>
      <c r="FE4">
        <f t="shared" si="5"/>
        <v>0</v>
      </c>
      <c r="FF4">
        <f t="shared" si="5"/>
        <v>0</v>
      </c>
      <c r="FG4">
        <f t="shared" si="5"/>
        <v>0</v>
      </c>
      <c r="FH4">
        <f t="shared" si="5"/>
        <v>0</v>
      </c>
      <c r="FI4">
        <f t="shared" si="5"/>
        <v>0</v>
      </c>
      <c r="FJ4">
        <f t="shared" si="5"/>
        <v>0</v>
      </c>
      <c r="FK4">
        <f t="shared" si="5"/>
        <v>0</v>
      </c>
      <c r="FL4">
        <f t="shared" si="5"/>
        <v>0</v>
      </c>
    </row>
    <row r="5" spans="2:168" ht="13.5" thickBot="1">
      <c r="BZ5" s="118" t="s">
        <v>346</v>
      </c>
      <c r="CA5" s="118"/>
      <c r="CB5" s="118"/>
      <c r="CC5" s="118"/>
      <c r="CP5" t="s">
        <v>348</v>
      </c>
      <c r="CQ5">
        <f>+SUM(CQ7:CQ204)</f>
        <v>226</v>
      </c>
      <c r="CR5">
        <f t="shared" ref="CR5:FC5" si="6">+SUM(CR7:CR204)</f>
        <v>948</v>
      </c>
      <c r="CS5">
        <f t="shared" si="6"/>
        <v>678</v>
      </c>
      <c r="CT5">
        <f t="shared" si="6"/>
        <v>4375</v>
      </c>
      <c r="CU5">
        <f t="shared" si="6"/>
        <v>5813</v>
      </c>
      <c r="CV5">
        <f t="shared" si="6"/>
        <v>7982</v>
      </c>
      <c r="CW5">
        <f t="shared" si="6"/>
        <v>9301</v>
      </c>
      <c r="CX5">
        <f t="shared" si="6"/>
        <v>14118</v>
      </c>
      <c r="CY5">
        <f t="shared" si="6"/>
        <v>9600</v>
      </c>
      <c r="CZ5">
        <f t="shared" si="6"/>
        <v>45508</v>
      </c>
      <c r="DA5">
        <f t="shared" si="6"/>
        <v>40581</v>
      </c>
      <c r="DB5">
        <f t="shared" si="6"/>
        <v>46641</v>
      </c>
      <c r="DC5">
        <f t="shared" si="6"/>
        <v>49651</v>
      </c>
      <c r="DD5">
        <f t="shared" si="6"/>
        <v>127228</v>
      </c>
      <c r="DE5">
        <f t="shared" si="6"/>
        <v>106527</v>
      </c>
      <c r="DF5">
        <f t="shared" si="6"/>
        <v>110353</v>
      </c>
      <c r="DG5">
        <f t="shared" si="6"/>
        <v>127578</v>
      </c>
      <c r="DH5">
        <f t="shared" si="6"/>
        <v>147116</v>
      </c>
      <c r="DI5">
        <f t="shared" si="6"/>
        <v>72564</v>
      </c>
      <c r="DJ5">
        <f t="shared" si="6"/>
        <v>245840</v>
      </c>
      <c r="DK5">
        <f t="shared" si="6"/>
        <v>242117</v>
      </c>
      <c r="DL5">
        <f t="shared" si="6"/>
        <v>260642</v>
      </c>
      <c r="DM5">
        <f t="shared" si="6"/>
        <v>243330</v>
      </c>
      <c r="DN5">
        <f t="shared" si="6"/>
        <v>165472</v>
      </c>
      <c r="DO5">
        <f t="shared" si="6"/>
        <v>34312</v>
      </c>
      <c r="DP5">
        <f t="shared" si="6"/>
        <v>144138</v>
      </c>
      <c r="DQ5">
        <f t="shared" si="6"/>
        <v>163197</v>
      </c>
      <c r="DR5">
        <f t="shared" si="6"/>
        <v>200245</v>
      </c>
      <c r="DS5">
        <f t="shared" si="6"/>
        <v>216933</v>
      </c>
      <c r="DT5">
        <f t="shared" si="6"/>
        <v>231903</v>
      </c>
      <c r="DU5">
        <f t="shared" si="6"/>
        <v>50321</v>
      </c>
      <c r="DV5">
        <f t="shared" si="6"/>
        <v>194014</v>
      </c>
      <c r="DW5">
        <f t="shared" si="6"/>
        <v>223479</v>
      </c>
      <c r="DX5">
        <f t="shared" si="6"/>
        <v>277044</v>
      </c>
      <c r="DY5">
        <f t="shared" si="6"/>
        <v>334234</v>
      </c>
      <c r="DZ5">
        <f t="shared" si="6"/>
        <v>270523</v>
      </c>
      <c r="EA5">
        <f t="shared" si="6"/>
        <v>51232</v>
      </c>
      <c r="EB5">
        <f t="shared" si="6"/>
        <v>181240</v>
      </c>
      <c r="EC5">
        <f t="shared" si="6"/>
        <v>235472</v>
      </c>
      <c r="ED5">
        <f t="shared" si="6"/>
        <v>278199</v>
      </c>
      <c r="EE5">
        <f t="shared" si="6"/>
        <v>334712</v>
      </c>
      <c r="EF5">
        <f t="shared" si="6"/>
        <v>249294</v>
      </c>
      <c r="EG5">
        <f t="shared" si="6"/>
        <v>47147</v>
      </c>
      <c r="EH5">
        <f t="shared" si="6"/>
        <v>124585</v>
      </c>
      <c r="EI5">
        <f t="shared" si="6"/>
        <v>0</v>
      </c>
      <c r="EJ5">
        <f t="shared" si="6"/>
        <v>0</v>
      </c>
      <c r="EK5">
        <f t="shared" si="6"/>
        <v>0</v>
      </c>
      <c r="EL5">
        <f t="shared" si="6"/>
        <v>0</v>
      </c>
      <c r="EM5">
        <f t="shared" si="6"/>
        <v>0</v>
      </c>
      <c r="EN5">
        <f t="shared" si="6"/>
        <v>0</v>
      </c>
      <c r="EO5">
        <f t="shared" si="6"/>
        <v>0</v>
      </c>
      <c r="EP5">
        <f t="shared" si="6"/>
        <v>0</v>
      </c>
      <c r="EQ5">
        <f t="shared" si="6"/>
        <v>0</v>
      </c>
      <c r="ER5">
        <f t="shared" si="6"/>
        <v>0</v>
      </c>
      <c r="ES5">
        <f t="shared" si="6"/>
        <v>0</v>
      </c>
      <c r="ET5">
        <f t="shared" si="6"/>
        <v>0</v>
      </c>
      <c r="EU5">
        <f t="shared" si="6"/>
        <v>0</v>
      </c>
      <c r="EV5">
        <f t="shared" si="6"/>
        <v>0</v>
      </c>
      <c r="EW5">
        <f t="shared" si="6"/>
        <v>0</v>
      </c>
      <c r="EX5">
        <f t="shared" si="6"/>
        <v>0</v>
      </c>
      <c r="EY5">
        <f t="shared" si="6"/>
        <v>0</v>
      </c>
      <c r="EZ5">
        <f t="shared" si="6"/>
        <v>0</v>
      </c>
      <c r="FA5">
        <f t="shared" si="6"/>
        <v>0</v>
      </c>
      <c r="FB5">
        <f t="shared" si="6"/>
        <v>0</v>
      </c>
      <c r="FC5">
        <f t="shared" si="6"/>
        <v>0</v>
      </c>
      <c r="FD5">
        <f t="shared" ref="FD5:FL5" si="7">+SUM(FD7:FD204)</f>
        <v>0</v>
      </c>
      <c r="FE5">
        <f t="shared" si="7"/>
        <v>0</v>
      </c>
      <c r="FF5">
        <f t="shared" si="7"/>
        <v>0</v>
      </c>
      <c r="FG5">
        <f t="shared" si="7"/>
        <v>0</v>
      </c>
      <c r="FH5">
        <f t="shared" si="7"/>
        <v>0</v>
      </c>
      <c r="FI5">
        <f t="shared" si="7"/>
        <v>0</v>
      </c>
      <c r="FJ5">
        <f t="shared" si="7"/>
        <v>0</v>
      </c>
      <c r="FK5">
        <f t="shared" si="7"/>
        <v>0</v>
      </c>
      <c r="FL5">
        <f t="shared" si="7"/>
        <v>0</v>
      </c>
    </row>
    <row r="6" spans="2:168" ht="45.75" customHeight="1">
      <c r="CC6">
        <v>46097</v>
      </c>
      <c r="CF6" s="34" t="s">
        <v>134</v>
      </c>
      <c r="CG6" s="35" t="s">
        <v>136</v>
      </c>
      <c r="CH6" s="35" t="s">
        <v>201</v>
      </c>
      <c r="CI6" s="36" t="s">
        <v>202</v>
      </c>
      <c r="CJ6" s="36" t="s">
        <v>203</v>
      </c>
      <c r="CK6" s="36" t="s">
        <v>141</v>
      </c>
      <c r="CL6" s="22" t="s">
        <v>123</v>
      </c>
      <c r="CM6" s="36" t="s">
        <v>138</v>
      </c>
      <c r="CN6" s="37" t="s">
        <v>139</v>
      </c>
      <c r="CO6" s="38" t="s">
        <v>137</v>
      </c>
      <c r="CP6" s="38" t="s">
        <v>140</v>
      </c>
      <c r="CQ6" s="54">
        <v>43132</v>
      </c>
      <c r="CR6" s="54">
        <v>43133</v>
      </c>
      <c r="CS6" s="54" t="s">
        <v>208</v>
      </c>
      <c r="CT6" s="54">
        <v>43136</v>
      </c>
      <c r="CU6" s="54">
        <v>43137</v>
      </c>
      <c r="CV6" s="54">
        <v>43138</v>
      </c>
      <c r="CW6" s="54">
        <v>43139</v>
      </c>
      <c r="CX6" s="54">
        <v>43140</v>
      </c>
      <c r="CY6" s="54" t="s">
        <v>209</v>
      </c>
      <c r="CZ6" s="54">
        <v>43143</v>
      </c>
      <c r="DA6" s="54">
        <v>43144</v>
      </c>
      <c r="DB6" s="54">
        <v>43145</v>
      </c>
      <c r="DC6" s="54" t="s">
        <v>220</v>
      </c>
      <c r="DD6" s="54">
        <v>43150</v>
      </c>
      <c r="DE6" s="54">
        <v>43151</v>
      </c>
      <c r="DF6" s="54">
        <v>43152</v>
      </c>
      <c r="DG6" s="54">
        <v>43153</v>
      </c>
      <c r="DH6" s="54">
        <v>43154</v>
      </c>
      <c r="DI6" s="54" t="s">
        <v>210</v>
      </c>
      <c r="DJ6" s="54">
        <v>43157</v>
      </c>
      <c r="DK6" s="54">
        <v>43158</v>
      </c>
      <c r="DL6" s="54">
        <v>43159</v>
      </c>
      <c r="DM6" s="54">
        <v>43160</v>
      </c>
      <c r="DN6" s="54">
        <v>43161</v>
      </c>
      <c r="DO6" s="54" t="s">
        <v>211</v>
      </c>
      <c r="DP6" s="54">
        <v>43164</v>
      </c>
      <c r="DQ6" s="54">
        <v>43165</v>
      </c>
      <c r="DR6" s="54">
        <v>43166</v>
      </c>
      <c r="DS6" s="54">
        <v>43167</v>
      </c>
      <c r="DT6" s="54">
        <v>43168</v>
      </c>
      <c r="DU6" s="54" t="s">
        <v>212</v>
      </c>
      <c r="DV6" s="54">
        <v>43171</v>
      </c>
      <c r="DW6" s="54">
        <v>43172</v>
      </c>
      <c r="DX6" s="54">
        <v>43173</v>
      </c>
      <c r="DY6" s="54">
        <v>43174</v>
      </c>
      <c r="DZ6" s="54">
        <v>43175</v>
      </c>
      <c r="EA6" s="54" t="s">
        <v>213</v>
      </c>
      <c r="EB6" s="54">
        <v>43178</v>
      </c>
      <c r="EC6" s="54">
        <v>43179</v>
      </c>
      <c r="ED6" s="54">
        <v>43180</v>
      </c>
      <c r="EE6" s="54">
        <v>43181</v>
      </c>
      <c r="EF6" s="54">
        <v>43182</v>
      </c>
      <c r="EG6" s="54" t="s">
        <v>214</v>
      </c>
      <c r="EH6" s="54">
        <v>43185</v>
      </c>
      <c r="EI6" s="54">
        <v>43186</v>
      </c>
      <c r="EJ6" s="54">
        <v>43187</v>
      </c>
      <c r="EK6" s="54">
        <v>43188</v>
      </c>
      <c r="EL6" s="54">
        <v>43189</v>
      </c>
      <c r="EM6" s="54" t="s">
        <v>215</v>
      </c>
      <c r="EN6" s="54">
        <v>43192</v>
      </c>
      <c r="EO6" s="54">
        <v>43193</v>
      </c>
      <c r="EP6" s="54">
        <v>43194</v>
      </c>
      <c r="EQ6" s="54">
        <v>43195</v>
      </c>
      <c r="ER6" s="54">
        <v>43196</v>
      </c>
      <c r="ES6" s="54" t="s">
        <v>216</v>
      </c>
      <c r="ET6" s="54">
        <v>43199</v>
      </c>
      <c r="EU6" s="54">
        <v>43200</v>
      </c>
      <c r="EV6" s="54">
        <v>43201</v>
      </c>
      <c r="EW6" s="54">
        <v>43202</v>
      </c>
      <c r="EX6" s="54">
        <v>43203</v>
      </c>
      <c r="EY6" s="54" t="s">
        <v>217</v>
      </c>
      <c r="EZ6" s="54">
        <v>43206</v>
      </c>
      <c r="FA6" s="54">
        <v>43207</v>
      </c>
      <c r="FB6" s="54">
        <v>43208</v>
      </c>
      <c r="FC6" s="54">
        <v>43209</v>
      </c>
      <c r="FD6" s="54">
        <v>43210</v>
      </c>
      <c r="FE6" s="54" t="s">
        <v>218</v>
      </c>
      <c r="FF6" s="54">
        <v>43213</v>
      </c>
      <c r="FG6" s="54">
        <v>43214</v>
      </c>
      <c r="FH6" s="54">
        <v>43215</v>
      </c>
      <c r="FI6" s="54">
        <v>43216</v>
      </c>
      <c r="FJ6" s="54">
        <v>43217</v>
      </c>
      <c r="FK6" s="54" t="s">
        <v>219</v>
      </c>
      <c r="FL6" s="54">
        <v>43220</v>
      </c>
    </row>
    <row r="7" spans="2:168">
      <c r="BZ7" s="100"/>
      <c r="CA7" s="101" t="s">
        <v>344</v>
      </c>
      <c r="CB7" s="102">
        <v>1.1184808148138881</v>
      </c>
      <c r="CC7" s="105">
        <f>CB7*$CC$6</f>
        <v>51558.610120475794</v>
      </c>
      <c r="CF7">
        <f>+'Male opštine'!A3</f>
        <v>70262</v>
      </c>
      <c r="CG7" t="str">
        <f>+'Male opštine'!B3</f>
        <v>Блаце</v>
      </c>
      <c r="CH7" t="str">
        <f>+'Male opštine'!C3</f>
        <v>Мале општине</v>
      </c>
      <c r="CI7">
        <f>+'Male opštine'!D3</f>
        <v>10832</v>
      </c>
      <c r="CJ7">
        <f>+'Male opštine'!E3</f>
        <v>32785</v>
      </c>
      <c r="CK7">
        <f>+'Male opštine'!F3</f>
        <v>0.71121764973859469</v>
      </c>
      <c r="CL7">
        <f>+'Male opštine'!G3</f>
        <v>7703.909581968458</v>
      </c>
      <c r="CM7">
        <f>+'Male opštine'!H3</f>
        <v>19.314992614475628</v>
      </c>
      <c r="CN7">
        <f>+'Male opštine'!I3</f>
        <v>27.157639608036696</v>
      </c>
      <c r="CO7">
        <f>+'Male opštine'!J3</f>
        <v>209220</v>
      </c>
      <c r="CP7">
        <f>+'Male opštine'!K3</f>
        <v>20922</v>
      </c>
      <c r="CQ7">
        <f>+'Male opštine'!L3</f>
        <v>0</v>
      </c>
      <c r="CR7">
        <f>+'Male opštine'!M3</f>
        <v>5</v>
      </c>
      <c r="CS7">
        <f>+'Male opštine'!N3</f>
        <v>8</v>
      </c>
      <c r="CT7">
        <f>+'Male opštine'!O3</f>
        <v>23</v>
      </c>
      <c r="CU7">
        <f>+'Male opštine'!P3</f>
        <v>72</v>
      </c>
      <c r="CV7">
        <f>+'Male opštine'!Q3</f>
        <v>73</v>
      </c>
      <c r="CW7">
        <f>+'Male opštine'!R3</f>
        <v>81</v>
      </c>
      <c r="CX7">
        <f>+'Male opštine'!S3</f>
        <v>111</v>
      </c>
      <c r="CY7">
        <f>+'Male opštine'!T3</f>
        <v>33</v>
      </c>
      <c r="CZ7">
        <f>+'Male opštine'!U3</f>
        <v>317</v>
      </c>
      <c r="DA7">
        <f>+'Male opštine'!V3</f>
        <v>248</v>
      </c>
      <c r="DB7">
        <f>+'Male opštine'!W3</f>
        <v>289</v>
      </c>
      <c r="DC7">
        <f>+'Male opštine'!X3</f>
        <v>135</v>
      </c>
      <c r="DD7">
        <f>+'Male opštine'!Y3</f>
        <v>725</v>
      </c>
      <c r="DE7">
        <f>+'Male opštine'!Z3</f>
        <v>704</v>
      </c>
      <c r="DF7">
        <f>+'Male opštine'!AA3</f>
        <v>498</v>
      </c>
      <c r="DG7">
        <f>+'Male opštine'!AB3</f>
        <v>493</v>
      </c>
      <c r="DH7">
        <f>+'Male opštine'!AC3</f>
        <v>706</v>
      </c>
      <c r="DI7">
        <f>+'Male opštine'!AD3</f>
        <v>141</v>
      </c>
      <c r="DJ7">
        <f>+'Male opštine'!AE3</f>
        <v>1256</v>
      </c>
      <c r="DK7">
        <f>+'Male opštine'!AF3</f>
        <v>1113</v>
      </c>
      <c r="DL7">
        <f>+'Male opštine'!AG3</f>
        <v>1175</v>
      </c>
      <c r="DM7">
        <f>+'Male opštine'!AH3</f>
        <v>825</v>
      </c>
      <c r="DN7">
        <f>+'Male opštine'!AI3</f>
        <v>496</v>
      </c>
      <c r="DO7">
        <f>+'Male opštine'!AJ3</f>
        <v>55</v>
      </c>
      <c r="DP7">
        <f>+'Male opštine'!AK3</f>
        <v>458</v>
      </c>
      <c r="DQ7">
        <f>+'Male opštine'!AL3</f>
        <v>527</v>
      </c>
      <c r="DR7">
        <f>+'Male opštine'!AM3</f>
        <v>641</v>
      </c>
      <c r="DS7">
        <f>+'Male opštine'!AN3</f>
        <v>715</v>
      </c>
      <c r="DT7">
        <f>+'Male opštine'!AO3</f>
        <v>651</v>
      </c>
      <c r="DU7">
        <f>+'Male opštine'!AP3</f>
        <v>37</v>
      </c>
      <c r="DV7">
        <f>+'Male opštine'!AQ3</f>
        <v>479</v>
      </c>
      <c r="DW7">
        <f>+'Male opštine'!AR3</f>
        <v>1052</v>
      </c>
      <c r="DX7">
        <f>+'Male opštine'!AS3</f>
        <v>892</v>
      </c>
      <c r="DY7">
        <f>+'Male opštine'!AT3</f>
        <v>971</v>
      </c>
      <c r="DZ7">
        <f>+'Male opštine'!AU3</f>
        <v>730</v>
      </c>
      <c r="EA7">
        <f>+'Male opštine'!AV3</f>
        <v>101</v>
      </c>
      <c r="EB7">
        <f>+'Male opštine'!AW3</f>
        <v>554</v>
      </c>
      <c r="EC7">
        <f>+'Male opštine'!AX3</f>
        <v>626</v>
      </c>
      <c r="ED7">
        <f>+'Male opštine'!AY3</f>
        <v>1099</v>
      </c>
      <c r="EE7">
        <f>+'Male opštine'!AZ3</f>
        <v>826</v>
      </c>
      <c r="EF7">
        <f>+'Male opštine'!BA3</f>
        <v>648</v>
      </c>
      <c r="EG7">
        <f>+'Male opštine'!BB3</f>
        <v>55</v>
      </c>
      <c r="EH7">
        <f>+'Male opštine'!BC3</f>
        <v>278</v>
      </c>
      <c r="EI7">
        <f>+'Male opštine'!BD3</f>
        <v>0</v>
      </c>
      <c r="EJ7">
        <f>+'Male opštine'!BE3</f>
        <v>0</v>
      </c>
      <c r="EK7">
        <f>+'Male opštine'!BF3</f>
        <v>0</v>
      </c>
      <c r="EL7">
        <f>+'Male opštine'!BG3</f>
        <v>0</v>
      </c>
      <c r="EM7">
        <f>+'Male opštine'!BH3</f>
        <v>0</v>
      </c>
      <c r="EN7">
        <f>+'Male opštine'!BI3</f>
        <v>0</v>
      </c>
      <c r="EO7">
        <f>+'Male opštine'!BJ3</f>
        <v>0</v>
      </c>
      <c r="EP7">
        <f>+'Male opštine'!BK3</f>
        <v>0</v>
      </c>
      <c r="EQ7">
        <f>+'Male opštine'!BL3</f>
        <v>0</v>
      </c>
      <c r="ER7">
        <f>+'Male opštine'!BM3</f>
        <v>0</v>
      </c>
      <c r="ES7">
        <f>+'Male opštine'!BN3</f>
        <v>0</v>
      </c>
      <c r="ET7">
        <f>+'Male opštine'!BO3</f>
        <v>0</v>
      </c>
      <c r="EU7">
        <f>+'Male opštine'!BP3</f>
        <v>0</v>
      </c>
      <c r="EV7">
        <f>+'Male opštine'!BQ3</f>
        <v>0</v>
      </c>
      <c r="EW7">
        <f>+'Male opštine'!BR3</f>
        <v>0</v>
      </c>
      <c r="EX7">
        <f>+'Male opštine'!BS3</f>
        <v>0</v>
      </c>
      <c r="EY7">
        <f>+'Male opštine'!BT3</f>
        <v>0</v>
      </c>
      <c r="EZ7">
        <f>+'Male opštine'!BU3</f>
        <v>0</v>
      </c>
      <c r="FA7">
        <f>+'Male opštine'!BV3</f>
        <v>0</v>
      </c>
      <c r="FB7">
        <f>+'Male opštine'!BW3</f>
        <v>0</v>
      </c>
      <c r="FC7">
        <f>+'Male opštine'!BX3</f>
        <v>0</v>
      </c>
      <c r="FD7">
        <f>+'Male opštine'!BY3</f>
        <v>0</v>
      </c>
      <c r="FE7">
        <f>+'Male opštine'!BZ3</f>
        <v>0</v>
      </c>
      <c r="FF7">
        <f>+'Male opštine'!CA3</f>
        <v>0</v>
      </c>
      <c r="FG7">
        <f>+'Male opštine'!CB3</f>
        <v>0</v>
      </c>
      <c r="FH7">
        <f>+'Male opštine'!CC3</f>
        <v>0</v>
      </c>
      <c r="FI7">
        <f>+'Male opštine'!CD3</f>
        <v>0</v>
      </c>
      <c r="FJ7">
        <f>+'Male opštine'!CE3</f>
        <v>0</v>
      </c>
      <c r="FK7">
        <f>+'Male opštine'!CF3</f>
        <v>0</v>
      </c>
      <c r="FL7">
        <f>+'Male opštine'!CG3</f>
        <v>0</v>
      </c>
    </row>
    <row r="8" spans="2:168">
      <c r="BZ8" s="101" t="s">
        <v>345</v>
      </c>
      <c r="CA8" s="104" t="s">
        <v>335</v>
      </c>
      <c r="CB8" s="102">
        <v>0.77385911749036407</v>
      </c>
      <c r="CC8" s="106">
        <f t="shared" ref="CC8:CC36" si="8">CB8*$CC$6</f>
        <v>35672.583738953312</v>
      </c>
      <c r="CF8">
        <f>+'Male opštine'!A4</f>
        <v>70505</v>
      </c>
      <c r="CG8" t="str">
        <f>+'Male opštine'!B4</f>
        <v>Димитровград</v>
      </c>
      <c r="CH8" t="str">
        <f>+'Male opštine'!C4</f>
        <v>Мале општине</v>
      </c>
      <c r="CI8">
        <f>+'Male opštine'!D4</f>
        <v>9487</v>
      </c>
      <c r="CJ8">
        <f>+'Male opštine'!E4</f>
        <v>30912</v>
      </c>
      <c r="CK8">
        <f>+'Male opštine'!F4</f>
        <v>0.67058593834739788</v>
      </c>
      <c r="CL8">
        <f>+'Male opštine'!G4</f>
        <v>6361.8487971017639</v>
      </c>
      <c r="CM8">
        <f>+'Male opštine'!H4</f>
        <v>15.475914409191525</v>
      </c>
      <c r="CN8">
        <f>+'Male opštine'!I4</f>
        <v>23.078197027707741</v>
      </c>
      <c r="CO8">
        <f>+'Male opštine'!J4</f>
        <v>146820</v>
      </c>
      <c r="CP8">
        <f>+'Male opštine'!K4</f>
        <v>14682</v>
      </c>
      <c r="CQ8">
        <f>+'Male opštine'!L4</f>
        <v>0</v>
      </c>
      <c r="CR8">
        <f>+'Male opštine'!M4</f>
        <v>6</v>
      </c>
      <c r="CS8">
        <f>+'Male opštine'!N4</f>
        <v>0</v>
      </c>
      <c r="CT8">
        <f>+'Male opštine'!O4</f>
        <v>17</v>
      </c>
      <c r="CU8">
        <f>+'Male opštine'!P4</f>
        <v>19</v>
      </c>
      <c r="CV8">
        <f>+'Male opštine'!Q4</f>
        <v>22</v>
      </c>
      <c r="CW8">
        <f>+'Male opštine'!R4</f>
        <v>23</v>
      </c>
      <c r="CX8">
        <f>+'Male opštine'!S4</f>
        <v>60</v>
      </c>
      <c r="CY8">
        <f>+'Male opštine'!T4</f>
        <v>25</v>
      </c>
      <c r="CZ8">
        <f>+'Male opštine'!U4</f>
        <v>124</v>
      </c>
      <c r="DA8">
        <f>+'Male opštine'!V4</f>
        <v>141</v>
      </c>
      <c r="DB8">
        <f>+'Male opštine'!W4</f>
        <v>187</v>
      </c>
      <c r="DC8">
        <f>+'Male opštine'!X4</f>
        <v>85</v>
      </c>
      <c r="DD8">
        <f>+'Male opštine'!Y4</f>
        <v>323</v>
      </c>
      <c r="DE8">
        <f>+'Male opštine'!Z4</f>
        <v>347</v>
      </c>
      <c r="DF8">
        <f>+'Male opštine'!AA4</f>
        <v>321</v>
      </c>
      <c r="DG8">
        <f>+'Male opštine'!AB4</f>
        <v>358</v>
      </c>
      <c r="DH8">
        <f>+'Male opštine'!AC4</f>
        <v>292</v>
      </c>
      <c r="DI8">
        <f>+'Male opštine'!AD4</f>
        <v>184</v>
      </c>
      <c r="DJ8">
        <f>+'Male opštine'!AE4</f>
        <v>639</v>
      </c>
      <c r="DK8">
        <f>+'Male opštine'!AF4</f>
        <v>578</v>
      </c>
      <c r="DL8">
        <f>+'Male opštine'!AG4</f>
        <v>498</v>
      </c>
      <c r="DM8">
        <f>+'Male opštine'!AH4</f>
        <v>429</v>
      </c>
      <c r="DN8">
        <f>+'Male opštine'!AI4</f>
        <v>249</v>
      </c>
      <c r="DO8">
        <f>+'Male opštine'!AJ4</f>
        <v>29</v>
      </c>
      <c r="DP8">
        <f>+'Male opštine'!AK4</f>
        <v>410</v>
      </c>
      <c r="DQ8">
        <f>+'Male opštine'!AL4</f>
        <v>478</v>
      </c>
      <c r="DR8">
        <f>+'Male opštine'!AM4</f>
        <v>616</v>
      </c>
      <c r="DS8">
        <f>+'Male opštine'!AN4</f>
        <v>658</v>
      </c>
      <c r="DT8">
        <f>+'Male opštine'!AO4</f>
        <v>435</v>
      </c>
      <c r="DU8">
        <f>+'Male opštine'!AP4</f>
        <v>49</v>
      </c>
      <c r="DV8">
        <f>+'Male opštine'!AQ4</f>
        <v>620</v>
      </c>
      <c r="DW8">
        <f>+'Male opštine'!AR4</f>
        <v>597</v>
      </c>
      <c r="DX8">
        <f>+'Male opštine'!AS4</f>
        <v>889</v>
      </c>
      <c r="DY8">
        <f>+'Male opštine'!AT4</f>
        <v>842</v>
      </c>
      <c r="DZ8">
        <f>+'Male opštine'!AU4</f>
        <v>671</v>
      </c>
      <c r="EA8">
        <f>+'Male opštine'!AV4</f>
        <v>49</v>
      </c>
      <c r="EB8">
        <f>+'Male opštine'!AW4</f>
        <v>555</v>
      </c>
      <c r="EC8">
        <f>+'Male opštine'!AX4</f>
        <v>544</v>
      </c>
      <c r="ED8">
        <f>+'Male opštine'!AY4</f>
        <v>811</v>
      </c>
      <c r="EE8">
        <f>+'Male opštine'!AZ4</f>
        <v>532</v>
      </c>
      <c r="EF8">
        <f>+'Male opštine'!BA4</f>
        <v>547</v>
      </c>
      <c r="EG8">
        <f>+'Male opštine'!BB4</f>
        <v>85</v>
      </c>
      <c r="EH8">
        <f>+'Male opštine'!BC4</f>
        <v>338</v>
      </c>
      <c r="EI8">
        <f>+'Male opštine'!BD4</f>
        <v>0</v>
      </c>
      <c r="EJ8">
        <f>+'Male opštine'!BE4</f>
        <v>0</v>
      </c>
      <c r="EK8">
        <f>+'Male opštine'!BF4</f>
        <v>0</v>
      </c>
      <c r="EL8">
        <f>+'Male opštine'!BG4</f>
        <v>0</v>
      </c>
      <c r="EM8">
        <f>+'Male opštine'!BH4</f>
        <v>0</v>
      </c>
      <c r="EN8">
        <f>+'Male opštine'!BI4</f>
        <v>0</v>
      </c>
      <c r="EO8">
        <f>+'Male opštine'!BJ4</f>
        <v>0</v>
      </c>
      <c r="EP8">
        <f>+'Male opštine'!BK4</f>
        <v>0</v>
      </c>
      <c r="EQ8">
        <f>+'Male opštine'!BL4</f>
        <v>0</v>
      </c>
      <c r="ER8">
        <f>+'Male opštine'!BM4</f>
        <v>0</v>
      </c>
      <c r="ES8">
        <f>+'Male opštine'!BN4</f>
        <v>0</v>
      </c>
      <c r="ET8">
        <f>+'Male opštine'!BO4</f>
        <v>0</v>
      </c>
      <c r="EU8">
        <f>+'Male opštine'!BP4</f>
        <v>0</v>
      </c>
      <c r="EV8">
        <f>+'Male opštine'!BQ4</f>
        <v>0</v>
      </c>
      <c r="EW8">
        <f>+'Male opštine'!BR4</f>
        <v>0</v>
      </c>
      <c r="EX8">
        <f>+'Male opštine'!BS4</f>
        <v>0</v>
      </c>
      <c r="EY8">
        <f>+'Male opštine'!BT4</f>
        <v>0</v>
      </c>
      <c r="EZ8">
        <f>+'Male opštine'!BU4</f>
        <v>0</v>
      </c>
      <c r="FA8">
        <f>+'Male opštine'!BV4</f>
        <v>0</v>
      </c>
      <c r="FB8">
        <f>+'Male opštine'!BW4</f>
        <v>0</v>
      </c>
      <c r="FC8">
        <f>+'Male opštine'!BX4</f>
        <v>0</v>
      </c>
      <c r="FD8">
        <f>+'Male opštine'!BY4</f>
        <v>0</v>
      </c>
      <c r="FE8">
        <f>+'Male opštine'!BZ4</f>
        <v>0</v>
      </c>
      <c r="FF8">
        <f>+'Male opštine'!CA4</f>
        <v>0</v>
      </c>
      <c r="FG8">
        <f>+'Male opštine'!CB4</f>
        <v>0</v>
      </c>
      <c r="FH8">
        <f>+'Male opštine'!CC4</f>
        <v>0</v>
      </c>
      <c r="FI8">
        <f>+'Male opštine'!CD4</f>
        <v>0</v>
      </c>
      <c r="FJ8">
        <f>+'Male opštine'!CE4</f>
        <v>0</v>
      </c>
      <c r="FK8">
        <f>+'Male opštine'!CF4</f>
        <v>0</v>
      </c>
      <c r="FL8">
        <f>+'Male opštine'!CG4</f>
        <v>0</v>
      </c>
    </row>
    <row r="9" spans="2:168">
      <c r="B9" s="59" t="s">
        <v>352</v>
      </c>
      <c r="C9" s="59"/>
      <c r="D9" s="59" t="s">
        <v>224</v>
      </c>
      <c r="E9" s="59" t="s">
        <v>225</v>
      </c>
      <c r="F9" s="59" t="s">
        <v>226</v>
      </c>
      <c r="G9" s="59" t="s">
        <v>227</v>
      </c>
      <c r="H9" s="59"/>
      <c r="BZ9" s="100"/>
      <c r="CA9" s="100" t="s">
        <v>337</v>
      </c>
      <c r="CB9" s="102">
        <v>0.87616186941563035</v>
      </c>
      <c r="CC9" s="105">
        <f t="shared" si="8"/>
        <v>40388.433694452309</v>
      </c>
      <c r="CF9">
        <f>+'Male opštine'!A5</f>
        <v>70084</v>
      </c>
      <c r="CG9" t="str">
        <f>+'Male opštine'!B5</f>
        <v>Бела Паланка</v>
      </c>
      <c r="CH9" t="str">
        <f>+'Male opštine'!C5</f>
        <v>Мале општине</v>
      </c>
      <c r="CI9">
        <f>+'Male opštine'!D5</f>
        <v>11214</v>
      </c>
      <c r="CJ9">
        <f>+'Male opštine'!E5</f>
        <v>28060</v>
      </c>
      <c r="CK9">
        <f>+'Male opštine'!F5</f>
        <v>0.60871640236891766</v>
      </c>
      <c r="CL9">
        <f>+'Male opštine'!G5</f>
        <v>6826.1457361650428</v>
      </c>
      <c r="CM9">
        <f>+'Male opštine'!H5</f>
        <v>10.519885856964509</v>
      </c>
      <c r="CN9">
        <f>+'Male opštine'!I5</f>
        <v>17.282080482840094</v>
      </c>
      <c r="CO9">
        <f>+'Male opštine'!J5</f>
        <v>117970</v>
      </c>
      <c r="CP9">
        <f>+'Male opštine'!K5</f>
        <v>11797</v>
      </c>
      <c r="CQ9">
        <f>+'Male opštine'!L5</f>
        <v>0</v>
      </c>
      <c r="CR9">
        <f>+'Male opštine'!M5</f>
        <v>0</v>
      </c>
      <c r="CS9">
        <f>+'Male opštine'!N5</f>
        <v>0</v>
      </c>
      <c r="CT9">
        <f>+'Male opštine'!O5</f>
        <v>10</v>
      </c>
      <c r="CU9">
        <f>+'Male opštine'!P5</f>
        <v>0</v>
      </c>
      <c r="CV9">
        <f>+'Male opštine'!Q5</f>
        <v>0</v>
      </c>
      <c r="CW9">
        <f>+'Male opštine'!R5</f>
        <v>2</v>
      </c>
      <c r="CX9">
        <f>+'Male opštine'!S5</f>
        <v>19</v>
      </c>
      <c r="CY9">
        <f>+'Male opštine'!T5</f>
        <v>0</v>
      </c>
      <c r="CZ9">
        <f>+'Male opštine'!U5</f>
        <v>67</v>
      </c>
      <c r="DA9">
        <f>+'Male opštine'!V5</f>
        <v>70</v>
      </c>
      <c r="DB9">
        <f>+'Male opštine'!W5</f>
        <v>49</v>
      </c>
      <c r="DC9">
        <f>+'Male opštine'!X5</f>
        <v>24</v>
      </c>
      <c r="DD9">
        <f>+'Male opštine'!Y5</f>
        <v>243</v>
      </c>
      <c r="DE9">
        <f>+'Male opštine'!Z5</f>
        <v>186</v>
      </c>
      <c r="DF9">
        <f>+'Male opštine'!AA5</f>
        <v>227</v>
      </c>
      <c r="DG9">
        <f>+'Male opštine'!AB5</f>
        <v>255</v>
      </c>
      <c r="DH9">
        <f>+'Male opštine'!AC5</f>
        <v>395</v>
      </c>
      <c r="DI9">
        <f>+'Male opštine'!AD5</f>
        <v>120</v>
      </c>
      <c r="DJ9">
        <f>+'Male opštine'!AE5</f>
        <v>489</v>
      </c>
      <c r="DK9">
        <f>+'Male opštine'!AF5</f>
        <v>547</v>
      </c>
      <c r="DL9">
        <f>+'Male opštine'!AG5</f>
        <v>636</v>
      </c>
      <c r="DM9">
        <f>+'Male opštine'!AH5</f>
        <v>511</v>
      </c>
      <c r="DN9">
        <f>+'Male opštine'!AI5</f>
        <v>307</v>
      </c>
      <c r="DO9">
        <f>+'Male opštine'!AJ5</f>
        <v>23</v>
      </c>
      <c r="DP9">
        <f>+'Male opštine'!AK5</f>
        <v>254</v>
      </c>
      <c r="DQ9">
        <f>+'Male opštine'!AL5</f>
        <v>298</v>
      </c>
      <c r="DR9">
        <f>+'Male opštine'!AM5</f>
        <v>456</v>
      </c>
      <c r="DS9">
        <f>+'Male opštine'!AN5</f>
        <v>517</v>
      </c>
      <c r="DT9">
        <f>+'Male opštine'!AO5</f>
        <v>469</v>
      </c>
      <c r="DU9">
        <f>+'Male opštine'!AP5</f>
        <v>45</v>
      </c>
      <c r="DV9">
        <f>+'Male opštine'!AQ5</f>
        <v>455</v>
      </c>
      <c r="DW9">
        <f>+'Male opštine'!AR5</f>
        <v>494</v>
      </c>
      <c r="DX9">
        <f>+'Male opštine'!AS5</f>
        <v>552</v>
      </c>
      <c r="DY9">
        <f>+'Male opštine'!AT5</f>
        <v>710</v>
      </c>
      <c r="DZ9">
        <f>+'Male opštine'!AU5</f>
        <v>460</v>
      </c>
      <c r="EA9">
        <f>+'Male opštine'!AV5</f>
        <v>42</v>
      </c>
      <c r="EB9">
        <f>+'Male opštine'!AW5</f>
        <v>413</v>
      </c>
      <c r="EC9">
        <f>+'Male opštine'!AX5</f>
        <v>467</v>
      </c>
      <c r="ED9">
        <f>+'Male opštine'!AY5</f>
        <v>689</v>
      </c>
      <c r="EE9">
        <f>+'Male opštine'!AZ5</f>
        <v>562</v>
      </c>
      <c r="EF9">
        <f>+'Male opštine'!BA5</f>
        <v>455</v>
      </c>
      <c r="EG9">
        <f>+'Male opštine'!BB5</f>
        <v>39</v>
      </c>
      <c r="EH9">
        <f>+'Male opštine'!BC5</f>
        <v>240</v>
      </c>
      <c r="EI9">
        <f>+'Male opštine'!BD5</f>
        <v>0</v>
      </c>
      <c r="EJ9">
        <f>+'Male opštine'!BE5</f>
        <v>0</v>
      </c>
      <c r="EK9">
        <f>+'Male opštine'!BF5</f>
        <v>0</v>
      </c>
      <c r="EL9">
        <f>+'Male opštine'!BG5</f>
        <v>0</v>
      </c>
      <c r="EM9">
        <f>+'Male opštine'!BH5</f>
        <v>0</v>
      </c>
      <c r="EN9">
        <f>+'Male opštine'!BI5</f>
        <v>0</v>
      </c>
      <c r="EO9">
        <f>+'Male opštine'!BJ5</f>
        <v>0</v>
      </c>
      <c r="EP9">
        <f>+'Male opštine'!BK5</f>
        <v>0</v>
      </c>
      <c r="EQ9">
        <f>+'Male opštine'!BL5</f>
        <v>0</v>
      </c>
      <c r="ER9">
        <f>+'Male opštine'!BM5</f>
        <v>0</v>
      </c>
      <c r="ES9">
        <f>+'Male opštine'!BN5</f>
        <v>0</v>
      </c>
      <c r="ET9">
        <f>+'Male opštine'!BO5</f>
        <v>0</v>
      </c>
      <c r="EU9">
        <f>+'Male opštine'!BP5</f>
        <v>0</v>
      </c>
      <c r="EV9">
        <f>+'Male opštine'!BQ5</f>
        <v>0</v>
      </c>
      <c r="EW9">
        <f>+'Male opštine'!BR5</f>
        <v>0</v>
      </c>
      <c r="EX9">
        <f>+'Male opštine'!BS5</f>
        <v>0</v>
      </c>
      <c r="EY9">
        <f>+'Male opštine'!BT5</f>
        <v>0</v>
      </c>
      <c r="EZ9">
        <f>+'Male opštine'!BU5</f>
        <v>0</v>
      </c>
      <c r="FA9">
        <f>+'Male opštine'!BV5</f>
        <v>0</v>
      </c>
      <c r="FB9">
        <f>+'Male opštine'!BW5</f>
        <v>0</v>
      </c>
      <c r="FC9">
        <f>+'Male opštine'!BX5</f>
        <v>0</v>
      </c>
      <c r="FD9">
        <f>+'Male opštine'!BY5</f>
        <v>0</v>
      </c>
      <c r="FE9">
        <f>+'Male opštine'!BZ5</f>
        <v>0</v>
      </c>
      <c r="FF9">
        <f>+'Male opštine'!CA5</f>
        <v>0</v>
      </c>
      <c r="FG9">
        <f>+'Male opštine'!CB5</f>
        <v>0</v>
      </c>
      <c r="FH9">
        <f>+'Male opštine'!CC5</f>
        <v>0</v>
      </c>
      <c r="FI9">
        <f>+'Male opštine'!CD5</f>
        <v>0</v>
      </c>
      <c r="FJ9">
        <f>+'Male opštine'!CE5</f>
        <v>0</v>
      </c>
      <c r="FK9">
        <f>+'Male opštine'!CF5</f>
        <v>0</v>
      </c>
      <c r="FL9">
        <f>+'Male opštine'!CG5</f>
        <v>0</v>
      </c>
    </row>
    <row r="10" spans="2:168">
      <c r="B10" s="59"/>
      <c r="C10" s="59" t="s">
        <v>221</v>
      </c>
      <c r="D10" s="70">
        <f>+SUM(CQ4:DL4)</f>
        <v>141222</v>
      </c>
      <c r="E10" s="70">
        <f>+SUM(CQ3:DL3)</f>
        <v>330344</v>
      </c>
      <c r="F10" s="70">
        <f>+SUM(CQ2:DL2)</f>
        <v>1203821</v>
      </c>
      <c r="G10" s="70">
        <f>+SUM(D10:F10)</f>
        <v>1675387</v>
      </c>
      <c r="H10" s="59">
        <f>+SUM(CQ5:DL5)</f>
        <v>1675387</v>
      </c>
      <c r="BZ10" s="100"/>
      <c r="CA10" s="100" t="s">
        <v>109</v>
      </c>
      <c r="CB10" s="102">
        <v>0.90524686471001092</v>
      </c>
      <c r="CC10" s="105">
        <f t="shared" si="8"/>
        <v>41729.164722537374</v>
      </c>
      <c r="CF10">
        <f>+'Male opštine'!A6</f>
        <v>80098</v>
      </c>
      <c r="CG10" t="str">
        <f>+'Male opštine'!B6</f>
        <v>Бела Црква</v>
      </c>
      <c r="CH10" t="str">
        <f>+'Male opštine'!C6</f>
        <v>Мале општине</v>
      </c>
      <c r="CI10">
        <f>+'Male opštine'!D6</f>
        <v>16471</v>
      </c>
      <c r="CJ10">
        <f>+'Male opštine'!E6</f>
        <v>33706</v>
      </c>
      <c r="CK10">
        <f>+'Male opštine'!F6</f>
        <v>0.73119725795604917</v>
      </c>
      <c r="CL10">
        <f>+'Male opštine'!G6</f>
        <v>12043.550035794085</v>
      </c>
      <c r="CM10">
        <f>+'Male opštine'!H6</f>
        <v>11.133507376601299</v>
      </c>
      <c r="CN10">
        <f>+'Male opštine'!I6</f>
        <v>15.226407450874921</v>
      </c>
      <c r="CO10">
        <f>+'Male opštine'!J6</f>
        <v>183380</v>
      </c>
      <c r="CP10">
        <f>+'Male opštine'!K6</f>
        <v>18338</v>
      </c>
      <c r="CQ10">
        <f>+'Male opštine'!L6</f>
        <v>0</v>
      </c>
      <c r="CR10">
        <f>+'Male opštine'!M6</f>
        <v>1</v>
      </c>
      <c r="CS10">
        <f>+'Male opštine'!N6</f>
        <v>0</v>
      </c>
      <c r="CT10">
        <f>+'Male opštine'!O6</f>
        <v>23</v>
      </c>
      <c r="CU10">
        <f>+'Male opštine'!P6</f>
        <v>12</v>
      </c>
      <c r="CV10">
        <f>+'Male opštine'!Q6</f>
        <v>14</v>
      </c>
      <c r="CW10">
        <f>+'Male opštine'!R6</f>
        <v>19</v>
      </c>
      <c r="CX10">
        <f>+'Male opštine'!S6</f>
        <v>46</v>
      </c>
      <c r="CY10">
        <f>+'Male opštine'!T6</f>
        <v>15</v>
      </c>
      <c r="CZ10">
        <f>+'Male opštine'!U6</f>
        <v>145</v>
      </c>
      <c r="DA10">
        <f>+'Male opštine'!V6</f>
        <v>150</v>
      </c>
      <c r="DB10">
        <f>+'Male opštine'!W6</f>
        <v>135</v>
      </c>
      <c r="DC10">
        <f>+'Male opštine'!X6</f>
        <v>102</v>
      </c>
      <c r="DD10">
        <f>+'Male opštine'!Y6</f>
        <v>500</v>
      </c>
      <c r="DE10">
        <f>+'Male opštine'!Z6</f>
        <v>357</v>
      </c>
      <c r="DF10">
        <f>+'Male opštine'!AA6</f>
        <v>404</v>
      </c>
      <c r="DG10">
        <f>+'Male opštine'!AB6</f>
        <v>383</v>
      </c>
      <c r="DH10">
        <f>+'Male opštine'!AC6</f>
        <v>576</v>
      </c>
      <c r="DI10">
        <f>+'Male opštine'!AD6</f>
        <v>253</v>
      </c>
      <c r="DJ10">
        <f>+'Male opštine'!AE6</f>
        <v>938</v>
      </c>
      <c r="DK10">
        <f>+'Male opštine'!AF6</f>
        <v>915</v>
      </c>
      <c r="DL10">
        <f>+'Male opštine'!AG6</f>
        <v>1078</v>
      </c>
      <c r="DM10">
        <f>+'Male opštine'!AH6</f>
        <v>980</v>
      </c>
      <c r="DN10">
        <f>+'Male opštine'!AI6</f>
        <v>545</v>
      </c>
      <c r="DO10">
        <f>+'Male opštine'!AJ6</f>
        <v>141</v>
      </c>
      <c r="DP10">
        <f>+'Male opštine'!AK6</f>
        <v>410</v>
      </c>
      <c r="DQ10">
        <f>+'Male opštine'!AL6</f>
        <v>589</v>
      </c>
      <c r="DR10">
        <f>+'Male opštine'!AM6</f>
        <v>534</v>
      </c>
      <c r="DS10">
        <f>+'Male opštine'!AN6</f>
        <v>673</v>
      </c>
      <c r="DT10">
        <f>+'Male opštine'!AO6</f>
        <v>693</v>
      </c>
      <c r="DU10">
        <f>+'Male opštine'!AP6</f>
        <v>282</v>
      </c>
      <c r="DV10">
        <f>+'Male opštine'!AQ6</f>
        <v>464</v>
      </c>
      <c r="DW10">
        <f>+'Male opštine'!AR6</f>
        <v>514</v>
      </c>
      <c r="DX10">
        <f>+'Male opštine'!AS6</f>
        <v>720</v>
      </c>
      <c r="DY10">
        <f>+'Male opštine'!AT6</f>
        <v>1073</v>
      </c>
      <c r="DZ10">
        <f>+'Male opštine'!AU6</f>
        <v>688</v>
      </c>
      <c r="EA10">
        <f>+'Male opštine'!AV6</f>
        <v>200</v>
      </c>
      <c r="EB10">
        <f>+'Male opštine'!AW6</f>
        <v>415</v>
      </c>
      <c r="EC10">
        <f>+'Male opštine'!AX6</f>
        <v>549</v>
      </c>
      <c r="ED10">
        <f>+'Male opštine'!AY6</f>
        <v>696</v>
      </c>
      <c r="EE10">
        <f>+'Male opštine'!AZ6</f>
        <v>859</v>
      </c>
      <c r="EF10">
        <f>+'Male opštine'!BA6</f>
        <v>839</v>
      </c>
      <c r="EG10">
        <f>+'Male opštine'!BB6</f>
        <v>141</v>
      </c>
      <c r="EH10">
        <f>+'Male opštine'!BC6</f>
        <v>267</v>
      </c>
      <c r="EI10">
        <f>+'Male opštine'!BD6</f>
        <v>0</v>
      </c>
      <c r="EJ10">
        <f>+'Male opštine'!BE6</f>
        <v>0</v>
      </c>
      <c r="EK10">
        <f>+'Male opštine'!BF6</f>
        <v>0</v>
      </c>
      <c r="EL10">
        <f>+'Male opštine'!BG6</f>
        <v>0</v>
      </c>
      <c r="EM10">
        <f>+'Male opštine'!BH6</f>
        <v>0</v>
      </c>
      <c r="EN10">
        <f>+'Male opštine'!BI6</f>
        <v>0</v>
      </c>
      <c r="EO10">
        <f>+'Male opštine'!BJ6</f>
        <v>0</v>
      </c>
      <c r="EP10">
        <f>+'Male opštine'!BK6</f>
        <v>0</v>
      </c>
      <c r="EQ10">
        <f>+'Male opštine'!BL6</f>
        <v>0</v>
      </c>
      <c r="ER10">
        <f>+'Male opštine'!BM6</f>
        <v>0</v>
      </c>
      <c r="ES10">
        <f>+'Male opštine'!BN6</f>
        <v>0</v>
      </c>
      <c r="ET10">
        <f>+'Male opštine'!BO6</f>
        <v>0</v>
      </c>
      <c r="EU10">
        <f>+'Male opštine'!BP6</f>
        <v>0</v>
      </c>
      <c r="EV10">
        <f>+'Male opštine'!BQ6</f>
        <v>0</v>
      </c>
      <c r="EW10">
        <f>+'Male opštine'!BR6</f>
        <v>0</v>
      </c>
      <c r="EX10">
        <f>+'Male opštine'!BS6</f>
        <v>0</v>
      </c>
      <c r="EY10">
        <f>+'Male opštine'!BT6</f>
        <v>0</v>
      </c>
      <c r="EZ10">
        <f>+'Male opštine'!BU6</f>
        <v>0</v>
      </c>
      <c r="FA10">
        <f>+'Male opštine'!BV6</f>
        <v>0</v>
      </c>
      <c r="FB10">
        <f>+'Male opštine'!BW6</f>
        <v>0</v>
      </c>
      <c r="FC10">
        <f>+'Male opštine'!BX6</f>
        <v>0</v>
      </c>
      <c r="FD10">
        <f>+'Male opštine'!BY6</f>
        <v>0</v>
      </c>
      <c r="FE10">
        <f>+'Male opštine'!BZ6</f>
        <v>0</v>
      </c>
      <c r="FF10">
        <f>+'Male opštine'!CA6</f>
        <v>0</v>
      </c>
      <c r="FG10">
        <f>+'Male opštine'!CB6</f>
        <v>0</v>
      </c>
      <c r="FH10">
        <f>+'Male opštine'!CC6</f>
        <v>0</v>
      </c>
      <c r="FI10">
        <f>+'Male opštine'!CD6</f>
        <v>0</v>
      </c>
      <c r="FJ10">
        <f>+'Male opštine'!CE6</f>
        <v>0</v>
      </c>
      <c r="FK10">
        <f>+'Male opštine'!CF6</f>
        <v>0</v>
      </c>
      <c r="FL10">
        <f>+'Male opštine'!CG6</f>
        <v>0</v>
      </c>
    </row>
    <row r="11" spans="2:168">
      <c r="B11" s="59"/>
      <c r="C11" s="59" t="s">
        <v>222</v>
      </c>
      <c r="D11" s="70">
        <f>+SUM(DM4:EM4)</f>
        <v>332343</v>
      </c>
      <c r="E11" s="70">
        <f>+SUM(DM3:EM3)</f>
        <v>815793</v>
      </c>
      <c r="F11" s="70">
        <f>+SUM(DM2:EM2)</f>
        <v>3102890</v>
      </c>
      <c r="G11" s="70">
        <f t="shared" ref="G11:G12" si="9">+SUM(D11:F11)</f>
        <v>4251026</v>
      </c>
      <c r="H11" s="59">
        <f>+SUM(DM5:EM5)</f>
        <v>4251026</v>
      </c>
      <c r="BZ11" s="101" t="s">
        <v>345</v>
      </c>
      <c r="CA11" s="104" t="s">
        <v>110</v>
      </c>
      <c r="CB11" s="102">
        <v>0.95973783049921035</v>
      </c>
      <c r="CC11" s="105">
        <f t="shared" si="8"/>
        <v>44241.0347725221</v>
      </c>
      <c r="CF11">
        <f>+'Male opštine'!A7</f>
        <v>80349</v>
      </c>
      <c r="CG11" t="str">
        <f>+'Male opštine'!B7</f>
        <v>Пландиште</v>
      </c>
      <c r="CH11" t="str">
        <f>+'Male opštine'!C7</f>
        <v>Мале општине</v>
      </c>
      <c r="CI11">
        <f>+'Male opštine'!D7</f>
        <v>10562</v>
      </c>
      <c r="CJ11">
        <f>+'Male opštine'!E7</f>
        <v>33234</v>
      </c>
      <c r="CK11">
        <f>+'Male opštine'!F7</f>
        <v>0.7209579799119249</v>
      </c>
      <c r="CL11">
        <f>+'Male opštine'!G7</f>
        <v>7614.758183829751</v>
      </c>
      <c r="CM11">
        <f>+'Male opštine'!H7</f>
        <v>10.450672221170233</v>
      </c>
      <c r="CN11">
        <f>+'Male opštine'!I7</f>
        <v>14.495535818116513</v>
      </c>
      <c r="CO11">
        <f>+'Male opštine'!J7</f>
        <v>110380</v>
      </c>
      <c r="CP11">
        <f>+'Male opštine'!K7</f>
        <v>11038</v>
      </c>
      <c r="CQ11">
        <f>+'Male opštine'!L7</f>
        <v>0</v>
      </c>
      <c r="CR11">
        <f>+'Male opštine'!M7</f>
        <v>1</v>
      </c>
      <c r="CS11">
        <f>+'Male opštine'!N7</f>
        <v>0</v>
      </c>
      <c r="CT11">
        <f>+'Male opštine'!O7</f>
        <v>3</v>
      </c>
      <c r="CU11">
        <f>+'Male opštine'!P7</f>
        <v>10</v>
      </c>
      <c r="CV11">
        <f>+'Male opštine'!Q7</f>
        <v>2</v>
      </c>
      <c r="CW11">
        <f>+'Male opštine'!R7</f>
        <v>11</v>
      </c>
      <c r="CX11">
        <f>+'Male opštine'!S7</f>
        <v>34</v>
      </c>
      <c r="CY11">
        <f>+'Male opštine'!T7</f>
        <v>7</v>
      </c>
      <c r="CZ11">
        <f>+'Male opštine'!U7</f>
        <v>88</v>
      </c>
      <c r="DA11">
        <f>+'Male opštine'!V7</f>
        <v>66</v>
      </c>
      <c r="DB11">
        <f>+'Male opštine'!W7</f>
        <v>67</v>
      </c>
      <c r="DC11">
        <f>+'Male opštine'!X7</f>
        <v>47</v>
      </c>
      <c r="DD11">
        <f>+'Male opštine'!Y7</f>
        <v>200</v>
      </c>
      <c r="DE11">
        <f>+'Male opštine'!Z7</f>
        <v>299</v>
      </c>
      <c r="DF11">
        <f>+'Male opštine'!AA7</f>
        <v>239</v>
      </c>
      <c r="DG11">
        <f>+'Male opštine'!AB7</f>
        <v>267</v>
      </c>
      <c r="DH11">
        <f>+'Male opštine'!AC7</f>
        <v>334</v>
      </c>
      <c r="DI11">
        <f>+'Male opštine'!AD7</f>
        <v>70</v>
      </c>
      <c r="DJ11">
        <f>+'Male opštine'!AE7</f>
        <v>489</v>
      </c>
      <c r="DK11">
        <f>+'Male opštine'!AF7</f>
        <v>451</v>
      </c>
      <c r="DL11">
        <f>+'Male opštine'!AG7</f>
        <v>481</v>
      </c>
      <c r="DM11">
        <f>+'Male opštine'!AH7</f>
        <v>453</v>
      </c>
      <c r="DN11">
        <f>+'Male opštine'!AI7</f>
        <v>376</v>
      </c>
      <c r="DO11">
        <f>+'Male opštine'!AJ7</f>
        <v>36</v>
      </c>
      <c r="DP11">
        <f>+'Male opštine'!AK7</f>
        <v>303</v>
      </c>
      <c r="DQ11">
        <f>+'Male opštine'!AL7</f>
        <v>340</v>
      </c>
      <c r="DR11">
        <f>+'Male opštine'!AM7</f>
        <v>494</v>
      </c>
      <c r="DS11">
        <f>+'Male opštine'!AN7</f>
        <v>539</v>
      </c>
      <c r="DT11">
        <f>+'Male opštine'!AO7</f>
        <v>382</v>
      </c>
      <c r="DU11">
        <f>+'Male opštine'!AP7</f>
        <v>22</v>
      </c>
      <c r="DV11">
        <f>+'Male opštine'!AQ7</f>
        <v>318</v>
      </c>
      <c r="DW11">
        <f>+'Male opštine'!AR7</f>
        <v>360</v>
      </c>
      <c r="DX11">
        <f>+'Male opštine'!AS7</f>
        <v>560</v>
      </c>
      <c r="DY11">
        <f>+'Male opštine'!AT7</f>
        <v>553</v>
      </c>
      <c r="DZ11">
        <f>+'Male opštine'!AU7</f>
        <v>493</v>
      </c>
      <c r="EA11">
        <f>+'Male opštine'!AV7</f>
        <v>40</v>
      </c>
      <c r="EB11">
        <f>+'Male opštine'!AW7</f>
        <v>424</v>
      </c>
      <c r="EC11">
        <f>+'Male opštine'!AX7</f>
        <v>394</v>
      </c>
      <c r="ED11">
        <f>+'Male opštine'!AY7</f>
        <v>535</v>
      </c>
      <c r="EE11">
        <f>+'Male opštine'!AZ7</f>
        <v>591</v>
      </c>
      <c r="EF11">
        <f>+'Male opštine'!BA7</f>
        <v>491</v>
      </c>
      <c r="EG11">
        <f>+'Male opštine'!BB7</f>
        <v>10</v>
      </c>
      <c r="EH11">
        <f>+'Male opštine'!BC7</f>
        <v>158</v>
      </c>
      <c r="EI11">
        <f>+'Male opštine'!BD7</f>
        <v>0</v>
      </c>
      <c r="EJ11">
        <f>+'Male opštine'!BE7</f>
        <v>0</v>
      </c>
      <c r="EK11">
        <f>+'Male opštine'!BF7</f>
        <v>0</v>
      </c>
      <c r="EL11">
        <f>+'Male opštine'!BG7</f>
        <v>0</v>
      </c>
      <c r="EM11">
        <f>+'Male opštine'!BH7</f>
        <v>0</v>
      </c>
      <c r="EN11">
        <f>+'Male opštine'!BI7</f>
        <v>0</v>
      </c>
      <c r="EO11">
        <f>+'Male opštine'!BJ7</f>
        <v>0</v>
      </c>
      <c r="EP11">
        <f>+'Male opštine'!BK7</f>
        <v>0</v>
      </c>
      <c r="EQ11">
        <f>+'Male opštine'!BL7</f>
        <v>0</v>
      </c>
      <c r="ER11">
        <f>+'Male opštine'!BM7</f>
        <v>0</v>
      </c>
      <c r="ES11">
        <f>+'Male opštine'!BN7</f>
        <v>0</v>
      </c>
      <c r="ET11">
        <f>+'Male opštine'!BO7</f>
        <v>0</v>
      </c>
      <c r="EU11">
        <f>+'Male opštine'!BP7</f>
        <v>0</v>
      </c>
      <c r="EV11">
        <f>+'Male opštine'!BQ7</f>
        <v>0</v>
      </c>
      <c r="EW11">
        <f>+'Male opštine'!BR7</f>
        <v>0</v>
      </c>
      <c r="EX11">
        <f>+'Male opštine'!BS7</f>
        <v>0</v>
      </c>
      <c r="EY11">
        <f>+'Male opštine'!BT7</f>
        <v>0</v>
      </c>
      <c r="EZ11">
        <f>+'Male opštine'!BU7</f>
        <v>0</v>
      </c>
      <c r="FA11">
        <f>+'Male opštine'!BV7</f>
        <v>0</v>
      </c>
      <c r="FB11">
        <f>+'Male opštine'!BW7</f>
        <v>0</v>
      </c>
      <c r="FC11">
        <f>+'Male opštine'!BX7</f>
        <v>0</v>
      </c>
      <c r="FD11">
        <f>+'Male opštine'!BY7</f>
        <v>0</v>
      </c>
      <c r="FE11">
        <f>+'Male opštine'!BZ7</f>
        <v>0</v>
      </c>
      <c r="FF11">
        <f>+'Male opštine'!CA7</f>
        <v>0</v>
      </c>
      <c r="FG11">
        <f>+'Male opštine'!CB7</f>
        <v>0</v>
      </c>
      <c r="FH11">
        <f>+'Male opštine'!CC7</f>
        <v>0</v>
      </c>
      <c r="FI11">
        <f>+'Male opštine'!CD7</f>
        <v>0</v>
      </c>
      <c r="FJ11">
        <f>+'Male opštine'!CE7</f>
        <v>0</v>
      </c>
      <c r="FK11">
        <f>+'Male opštine'!CF7</f>
        <v>0</v>
      </c>
      <c r="FL11">
        <f>+'Male opštine'!CG7</f>
        <v>0</v>
      </c>
    </row>
    <row r="12" spans="2:168">
      <c r="B12" s="59"/>
      <c r="C12" s="59" t="s">
        <v>223</v>
      </c>
      <c r="D12" s="70">
        <f>+SUM(EN4:FL4)</f>
        <v>0</v>
      </c>
      <c r="E12" s="70">
        <f>+SUM(EN3:FL3)</f>
        <v>0</v>
      </c>
      <c r="F12" s="70">
        <f>+SUM(EN2:FL2)</f>
        <v>0</v>
      </c>
      <c r="G12" s="70">
        <f t="shared" si="9"/>
        <v>0</v>
      </c>
      <c r="H12" s="59">
        <f>+SUM(EN5:FL5)</f>
        <v>0</v>
      </c>
      <c r="BZ12" s="101" t="s">
        <v>345</v>
      </c>
      <c r="CA12" s="104" t="s">
        <v>332</v>
      </c>
      <c r="CB12" s="102">
        <v>0.83747011070685851</v>
      </c>
      <c r="CC12" s="105">
        <f t="shared" si="8"/>
        <v>38604.859693254053</v>
      </c>
      <c r="CF12">
        <f>+'Male opštine'!A8</f>
        <v>70475</v>
      </c>
      <c r="CG12" t="str">
        <f>+'Male opštine'!B8</f>
        <v>Голубац</v>
      </c>
      <c r="CH12" t="str">
        <f>+'Male opštine'!C8</f>
        <v>Мале општине</v>
      </c>
      <c r="CI12">
        <f>+'Male opštine'!D8</f>
        <v>7668</v>
      </c>
      <c r="CJ12">
        <f>+'Male opštine'!E8</f>
        <v>31766</v>
      </c>
      <c r="CK12">
        <f>+'Male opštine'!F8</f>
        <v>0.68911208972384319</v>
      </c>
      <c r="CL12">
        <f>+'Male opštine'!G8</f>
        <v>5284.1115040024297</v>
      </c>
      <c r="CM12">
        <f>+'Male opštine'!H8</f>
        <v>9.8330725091288471</v>
      </c>
      <c r="CN12">
        <f>+'Male opštine'!I8</f>
        <v>14.269191697201803</v>
      </c>
      <c r="CO12">
        <f>+'Male opštine'!J8</f>
        <v>75400</v>
      </c>
      <c r="CP12">
        <f>+'Male opštine'!K8</f>
        <v>7540</v>
      </c>
      <c r="CQ12">
        <f>+'Male opštine'!L8</f>
        <v>0</v>
      </c>
      <c r="CR12">
        <f>+'Male opštine'!M8</f>
        <v>0</v>
      </c>
      <c r="CS12">
        <f>+'Male opštine'!N8</f>
        <v>0</v>
      </c>
      <c r="CT12">
        <f>+'Male opštine'!O8</f>
        <v>0</v>
      </c>
      <c r="CU12">
        <f>+'Male opštine'!P8</f>
        <v>1</v>
      </c>
      <c r="CV12">
        <f>+'Male opštine'!Q8</f>
        <v>8</v>
      </c>
      <c r="CW12">
        <f>+'Male opštine'!R8</f>
        <v>15</v>
      </c>
      <c r="CX12">
        <f>+'Male opštine'!S8</f>
        <v>39</v>
      </c>
      <c r="CY12">
        <f>+'Male opštine'!T8</f>
        <v>15</v>
      </c>
      <c r="CZ12">
        <f>+'Male opštine'!U8</f>
        <v>50</v>
      </c>
      <c r="DA12">
        <f>+'Male opštine'!V8</f>
        <v>26</v>
      </c>
      <c r="DB12">
        <f>+'Male opštine'!W8</f>
        <v>81</v>
      </c>
      <c r="DC12">
        <f>+'Male opštine'!X8</f>
        <v>57</v>
      </c>
      <c r="DD12">
        <f>+'Male opštine'!Y8</f>
        <v>147</v>
      </c>
      <c r="DE12">
        <f>+'Male opštine'!Z8</f>
        <v>195</v>
      </c>
      <c r="DF12">
        <f>+'Male opštine'!AA8</f>
        <v>142</v>
      </c>
      <c r="DG12">
        <f>+'Male opštine'!AB8</f>
        <v>157</v>
      </c>
      <c r="DH12">
        <f>+'Male opštine'!AC8</f>
        <v>235</v>
      </c>
      <c r="DI12">
        <f>+'Male opštine'!AD8</f>
        <v>143</v>
      </c>
      <c r="DJ12">
        <f>+'Male opštine'!AE8</f>
        <v>379</v>
      </c>
      <c r="DK12">
        <f>+'Male opštine'!AF8</f>
        <v>341</v>
      </c>
      <c r="DL12">
        <f>+'Male opštine'!AG8</f>
        <v>307</v>
      </c>
      <c r="DM12">
        <f>+'Male opštine'!AH8</f>
        <v>314</v>
      </c>
      <c r="DN12">
        <f>+'Male opštine'!AI8</f>
        <v>202</v>
      </c>
      <c r="DO12">
        <f>+'Male opštine'!AJ8</f>
        <v>29</v>
      </c>
      <c r="DP12">
        <f>+'Male opštine'!AK8</f>
        <v>255</v>
      </c>
      <c r="DQ12">
        <f>+'Male opštine'!AL8</f>
        <v>253</v>
      </c>
      <c r="DR12">
        <f>+'Male opštine'!AM8</f>
        <v>194</v>
      </c>
      <c r="DS12">
        <f>+'Male opštine'!AN8</f>
        <v>271</v>
      </c>
      <c r="DT12">
        <f>+'Male opštine'!AO8</f>
        <v>264</v>
      </c>
      <c r="DU12">
        <f>+'Male opštine'!AP8</f>
        <v>58</v>
      </c>
      <c r="DV12">
        <f>+'Male opštine'!AQ8</f>
        <v>202</v>
      </c>
      <c r="DW12">
        <f>+'Male opštine'!AR8</f>
        <v>300</v>
      </c>
      <c r="DX12">
        <f>+'Male opštine'!AS8</f>
        <v>317</v>
      </c>
      <c r="DY12">
        <f>+'Male opštine'!AT8</f>
        <v>433</v>
      </c>
      <c r="DZ12">
        <f>+'Male opštine'!AU8</f>
        <v>316</v>
      </c>
      <c r="EA12">
        <f>+'Male opštine'!AV8</f>
        <v>28</v>
      </c>
      <c r="EB12">
        <f>+'Male opštine'!AW8</f>
        <v>171</v>
      </c>
      <c r="EC12">
        <f>+'Male opštine'!AX8</f>
        <v>254</v>
      </c>
      <c r="ED12">
        <f>+'Male opštine'!AY8</f>
        <v>336</v>
      </c>
      <c r="EE12">
        <f>+'Male opštine'!AZ8</f>
        <v>486</v>
      </c>
      <c r="EF12">
        <f>+'Male opštine'!BA8</f>
        <v>341</v>
      </c>
      <c r="EG12">
        <f>+'Male opštine'!BB8</f>
        <v>21</v>
      </c>
      <c r="EH12">
        <f>+'Male opštine'!BC8</f>
        <v>157</v>
      </c>
      <c r="EI12">
        <f>+'Male opštine'!BD8</f>
        <v>0</v>
      </c>
      <c r="EJ12">
        <f>+'Male opštine'!BE8</f>
        <v>0</v>
      </c>
      <c r="EK12">
        <f>+'Male opštine'!BF8</f>
        <v>0</v>
      </c>
      <c r="EL12">
        <f>+'Male opštine'!BG8</f>
        <v>0</v>
      </c>
      <c r="EM12">
        <f>+'Male opštine'!BH8</f>
        <v>0</v>
      </c>
      <c r="EN12">
        <f>+'Male opštine'!BI8</f>
        <v>0</v>
      </c>
      <c r="EO12">
        <f>+'Male opštine'!BJ8</f>
        <v>0</v>
      </c>
      <c r="EP12">
        <f>+'Male opštine'!BK8</f>
        <v>0</v>
      </c>
      <c r="EQ12">
        <f>+'Male opštine'!BL8</f>
        <v>0</v>
      </c>
      <c r="ER12">
        <f>+'Male opštine'!BM8</f>
        <v>0</v>
      </c>
      <c r="ES12">
        <f>+'Male opštine'!BN8</f>
        <v>0</v>
      </c>
      <c r="ET12">
        <f>+'Male opštine'!BO8</f>
        <v>0</v>
      </c>
      <c r="EU12">
        <f>+'Male opštine'!BP8</f>
        <v>0</v>
      </c>
      <c r="EV12">
        <f>+'Male opštine'!BQ8</f>
        <v>0</v>
      </c>
      <c r="EW12">
        <f>+'Male opštine'!BR8</f>
        <v>0</v>
      </c>
      <c r="EX12">
        <f>+'Male opštine'!BS8</f>
        <v>0</v>
      </c>
      <c r="EY12">
        <f>+'Male opštine'!BT8</f>
        <v>0</v>
      </c>
      <c r="EZ12">
        <f>+'Male opštine'!BU8</f>
        <v>0</v>
      </c>
      <c r="FA12">
        <f>+'Male opštine'!BV8</f>
        <v>0</v>
      </c>
      <c r="FB12">
        <f>+'Male opštine'!BW8</f>
        <v>0</v>
      </c>
      <c r="FC12">
        <f>+'Male opštine'!BX8</f>
        <v>0</v>
      </c>
      <c r="FD12">
        <f>+'Male opštine'!BY8</f>
        <v>0</v>
      </c>
      <c r="FE12">
        <f>+'Male opštine'!BZ8</f>
        <v>0</v>
      </c>
      <c r="FF12">
        <f>+'Male opštine'!CA8</f>
        <v>0</v>
      </c>
      <c r="FG12">
        <f>+'Male opštine'!CB8</f>
        <v>0</v>
      </c>
      <c r="FH12">
        <f>+'Male opštine'!CC8</f>
        <v>0</v>
      </c>
      <c r="FI12">
        <f>+'Male opštine'!CD8</f>
        <v>0</v>
      </c>
      <c r="FJ12">
        <f>+'Male opštine'!CE8</f>
        <v>0</v>
      </c>
      <c r="FK12">
        <f>+'Male opštine'!CF8</f>
        <v>0</v>
      </c>
      <c r="FL12">
        <f>+'Male opštine'!CG8</f>
        <v>0</v>
      </c>
    </row>
    <row r="13" spans="2:168">
      <c r="BZ13" s="101" t="s">
        <v>345</v>
      </c>
      <c r="CA13" s="104" t="s">
        <v>111</v>
      </c>
      <c r="CB13" s="102">
        <v>0.6468988905233245</v>
      </c>
      <c r="CC13" s="105">
        <f t="shared" si="8"/>
        <v>29820.098156453689</v>
      </c>
      <c r="CF13">
        <f>+'Male opštine'!A9</f>
        <v>71196</v>
      </c>
      <c r="CG13" t="str">
        <f>+'Male opštine'!B9</f>
        <v>Ћићевац</v>
      </c>
      <c r="CH13" t="str">
        <f>+'Male opštine'!C9</f>
        <v>Мале општине</v>
      </c>
      <c r="CI13">
        <f>+'Male opštine'!D9</f>
        <v>8837</v>
      </c>
      <c r="CJ13">
        <f>+'Male opštine'!E9</f>
        <v>28966</v>
      </c>
      <c r="CK13">
        <f>+'Male opštine'!F9</f>
        <v>0.62837060980107162</v>
      </c>
      <c r="CL13">
        <f>+'Male opštine'!G9</f>
        <v>5552.9110788120697</v>
      </c>
      <c r="CM13">
        <f>+'Male opštine'!H9</f>
        <v>8.9295009618648855</v>
      </c>
      <c r="CN13">
        <f>+'Male opštine'!I9</f>
        <v>14.210564311229913</v>
      </c>
      <c r="CO13">
        <f>+'Male opštine'!J9</f>
        <v>78910</v>
      </c>
      <c r="CP13">
        <f>+'Male opštine'!K9</f>
        <v>7891</v>
      </c>
      <c r="CQ13">
        <f>+'Male opštine'!L9</f>
        <v>0</v>
      </c>
      <c r="CR13">
        <f>+'Male opštine'!M9</f>
        <v>0</v>
      </c>
      <c r="CS13">
        <f>+'Male opštine'!N9</f>
        <v>2</v>
      </c>
      <c r="CT13">
        <f>+'Male opštine'!O9</f>
        <v>1</v>
      </c>
      <c r="CU13">
        <f>+'Male opštine'!P9</f>
        <v>1</v>
      </c>
      <c r="CV13">
        <f>+'Male opštine'!Q9</f>
        <v>14</v>
      </c>
      <c r="CW13">
        <f>+'Male opštine'!R9</f>
        <v>6</v>
      </c>
      <c r="CX13">
        <f>+'Male opštine'!S9</f>
        <v>6</v>
      </c>
      <c r="CY13">
        <f>+'Male opštine'!T9</f>
        <v>22</v>
      </c>
      <c r="CZ13">
        <f>+'Male opštine'!U9</f>
        <v>69</v>
      </c>
      <c r="DA13">
        <f>+'Male opštine'!V9</f>
        <v>36</v>
      </c>
      <c r="DB13">
        <f>+'Male opštine'!W9</f>
        <v>47</v>
      </c>
      <c r="DC13">
        <f>+'Male opštine'!X9</f>
        <v>51</v>
      </c>
      <c r="DD13">
        <f>+'Male opštine'!Y9</f>
        <v>177</v>
      </c>
      <c r="DE13">
        <f>+'Male opštine'!Z9</f>
        <v>152</v>
      </c>
      <c r="DF13">
        <f>+'Male opštine'!AA9</f>
        <v>179</v>
      </c>
      <c r="DG13">
        <f>+'Male opštine'!AB9</f>
        <v>207</v>
      </c>
      <c r="DH13">
        <f>+'Male opštine'!AC9</f>
        <v>210</v>
      </c>
      <c r="DI13">
        <f>+'Male opštine'!AD9</f>
        <v>102</v>
      </c>
      <c r="DJ13">
        <f>+'Male opštine'!AE9</f>
        <v>390</v>
      </c>
      <c r="DK13">
        <f>+'Male opštine'!AF9</f>
        <v>469</v>
      </c>
      <c r="DL13">
        <f>+'Male opštine'!AG9</f>
        <v>298</v>
      </c>
      <c r="DM13">
        <f>+'Male opštine'!AH9</f>
        <v>480</v>
      </c>
      <c r="DN13">
        <f>+'Male opštine'!AI9</f>
        <v>184</v>
      </c>
      <c r="DO13">
        <f>+'Male opštine'!AJ9</f>
        <v>31</v>
      </c>
      <c r="DP13">
        <f>+'Male opštine'!AK9</f>
        <v>97</v>
      </c>
      <c r="DQ13">
        <f>+'Male opštine'!AL9</f>
        <v>164</v>
      </c>
      <c r="DR13">
        <f>+'Male opštine'!AM9</f>
        <v>293</v>
      </c>
      <c r="DS13">
        <f>+'Male opštine'!AN9</f>
        <v>320</v>
      </c>
      <c r="DT13">
        <f>+'Male opštine'!AO9</f>
        <v>285</v>
      </c>
      <c r="DU13">
        <f>+'Male opštine'!AP9</f>
        <v>83</v>
      </c>
      <c r="DV13">
        <f>+'Male opštine'!AQ9</f>
        <v>278</v>
      </c>
      <c r="DW13">
        <f>+'Male opštine'!AR9</f>
        <v>304</v>
      </c>
      <c r="DX13">
        <f>+'Male opštine'!AS9</f>
        <v>326</v>
      </c>
      <c r="DY13">
        <f>+'Male opštine'!AT9</f>
        <v>440</v>
      </c>
      <c r="DZ13">
        <f>+'Male opštine'!AU9</f>
        <v>342</v>
      </c>
      <c r="EA13">
        <f>+'Male opštine'!AV9</f>
        <v>72</v>
      </c>
      <c r="EB13">
        <f>+'Male opštine'!AW9</f>
        <v>236</v>
      </c>
      <c r="EC13">
        <f>+'Male opštine'!AX9</f>
        <v>285</v>
      </c>
      <c r="ED13">
        <f>+'Male opštine'!AY9</f>
        <v>330</v>
      </c>
      <c r="EE13">
        <f>+'Male opštine'!AZ9</f>
        <v>375</v>
      </c>
      <c r="EF13">
        <f>+'Male opštine'!BA9</f>
        <v>317</v>
      </c>
      <c r="EG13">
        <f>+'Male opštine'!BB9</f>
        <v>123</v>
      </c>
      <c r="EH13">
        <f>+'Male opštine'!BC9</f>
        <v>87</v>
      </c>
      <c r="EI13">
        <f>+'Male opštine'!BD9</f>
        <v>0</v>
      </c>
      <c r="EJ13">
        <f>+'Male opštine'!BE9</f>
        <v>0</v>
      </c>
      <c r="EK13">
        <f>+'Male opštine'!BF9</f>
        <v>0</v>
      </c>
      <c r="EL13">
        <f>+'Male opštine'!BG9</f>
        <v>0</v>
      </c>
      <c r="EM13">
        <f>+'Male opštine'!BH9</f>
        <v>0</v>
      </c>
      <c r="EN13">
        <f>+'Male opštine'!BI9</f>
        <v>0</v>
      </c>
      <c r="EO13">
        <f>+'Male opštine'!BJ9</f>
        <v>0</v>
      </c>
      <c r="EP13">
        <f>+'Male opštine'!BK9</f>
        <v>0</v>
      </c>
      <c r="EQ13">
        <f>+'Male opštine'!BL9</f>
        <v>0</v>
      </c>
      <c r="ER13">
        <f>+'Male opštine'!BM9</f>
        <v>0</v>
      </c>
      <c r="ES13">
        <f>+'Male opštine'!BN9</f>
        <v>0</v>
      </c>
      <c r="ET13">
        <f>+'Male opštine'!BO9</f>
        <v>0</v>
      </c>
      <c r="EU13">
        <f>+'Male opštine'!BP9</f>
        <v>0</v>
      </c>
      <c r="EV13">
        <f>+'Male opštine'!BQ9</f>
        <v>0</v>
      </c>
      <c r="EW13">
        <f>+'Male opštine'!BR9</f>
        <v>0</v>
      </c>
      <c r="EX13">
        <f>+'Male opštine'!BS9</f>
        <v>0</v>
      </c>
      <c r="EY13">
        <f>+'Male opštine'!BT9</f>
        <v>0</v>
      </c>
      <c r="EZ13">
        <f>+'Male opštine'!BU9</f>
        <v>0</v>
      </c>
      <c r="FA13">
        <f>+'Male opštine'!BV9</f>
        <v>0</v>
      </c>
      <c r="FB13">
        <f>+'Male opštine'!BW9</f>
        <v>0</v>
      </c>
      <c r="FC13">
        <f>+'Male opštine'!BX9</f>
        <v>0</v>
      </c>
      <c r="FD13">
        <f>+'Male opštine'!BY9</f>
        <v>0</v>
      </c>
      <c r="FE13">
        <f>+'Male opštine'!BZ9</f>
        <v>0</v>
      </c>
      <c r="FF13">
        <f>+'Male opštine'!CA9</f>
        <v>0</v>
      </c>
      <c r="FG13">
        <f>+'Male opštine'!CB9</f>
        <v>0</v>
      </c>
      <c r="FH13">
        <f>+'Male opštine'!CC9</f>
        <v>0</v>
      </c>
      <c r="FI13">
        <f>+'Male opštine'!CD9</f>
        <v>0</v>
      </c>
      <c r="FJ13">
        <f>+'Male opštine'!CE9</f>
        <v>0</v>
      </c>
      <c r="FK13">
        <f>+'Male opštine'!CF9</f>
        <v>0</v>
      </c>
      <c r="FL13">
        <f>+'Male opštine'!CG9</f>
        <v>0</v>
      </c>
    </row>
    <row r="14" spans="2:168">
      <c r="BZ14" s="100"/>
      <c r="CA14" s="100" t="s">
        <v>339</v>
      </c>
      <c r="CB14" s="102">
        <v>1.3964460499485269</v>
      </c>
      <c r="CC14" s="105">
        <f t="shared" si="8"/>
        <v>64371.973564477245</v>
      </c>
      <c r="CF14">
        <f>+'Male opštine'!A10</f>
        <v>80080</v>
      </c>
      <c r="CG14" t="str">
        <f>+'Male opštine'!B10</f>
        <v>Бачки Петровац</v>
      </c>
      <c r="CH14" t="str">
        <f>+'Male opštine'!C10</f>
        <v>Мале општине</v>
      </c>
      <c r="CI14">
        <f>+'Male opštine'!D10</f>
        <v>12952</v>
      </c>
      <c r="CJ14">
        <f>+'Male opštine'!E10</f>
        <v>30890</v>
      </c>
      <c r="CK14">
        <f>+'Male opštine'!F10</f>
        <v>0.67010868386229039</v>
      </c>
      <c r="CL14">
        <f>+'Male opštine'!G10</f>
        <v>8679.2476733843851</v>
      </c>
      <c r="CM14">
        <f>+'Male opštine'!H10</f>
        <v>9.0526559604694263</v>
      </c>
      <c r="CN14">
        <f>+'Male opštine'!I10</f>
        <v>13.509235409833575</v>
      </c>
      <c r="CO14">
        <f>+'Male opštine'!J10</f>
        <v>117250</v>
      </c>
      <c r="CP14">
        <f>+'Male opštine'!K10</f>
        <v>11725</v>
      </c>
      <c r="CQ14">
        <f>+'Male opštine'!L10</f>
        <v>0</v>
      </c>
      <c r="CR14">
        <f>+'Male opštine'!M10</f>
        <v>2</v>
      </c>
      <c r="CS14">
        <f>+'Male opštine'!N10</f>
        <v>0</v>
      </c>
      <c r="CT14">
        <f>+'Male opštine'!O10</f>
        <v>1</v>
      </c>
      <c r="CU14">
        <f>+'Male opštine'!P10</f>
        <v>6</v>
      </c>
      <c r="CV14">
        <f>+'Male opštine'!Q10</f>
        <v>4</v>
      </c>
      <c r="CW14">
        <f>+'Male opštine'!R10</f>
        <v>12</v>
      </c>
      <c r="CX14">
        <f>+'Male opštine'!S10</f>
        <v>7</v>
      </c>
      <c r="CY14">
        <f>+'Male opštine'!T10</f>
        <v>2</v>
      </c>
      <c r="CZ14">
        <f>+'Male opštine'!U10</f>
        <v>128</v>
      </c>
      <c r="DA14">
        <f>+'Male opštine'!V10</f>
        <v>32</v>
      </c>
      <c r="DB14">
        <f>+'Male opštine'!W10</f>
        <v>132</v>
      </c>
      <c r="DC14">
        <f>+'Male opštine'!X10</f>
        <v>30</v>
      </c>
      <c r="DD14">
        <f>+'Male opštine'!Y10</f>
        <v>324</v>
      </c>
      <c r="DE14">
        <f>+'Male opštine'!Z10</f>
        <v>211</v>
      </c>
      <c r="DF14">
        <f>+'Male opštine'!AA10</f>
        <v>206</v>
      </c>
      <c r="DG14">
        <f>+'Male opštine'!AB10</f>
        <v>229</v>
      </c>
      <c r="DH14">
        <f>+'Male opštine'!AC10</f>
        <v>333</v>
      </c>
      <c r="DI14">
        <f>+'Male opštine'!AD10</f>
        <v>43</v>
      </c>
      <c r="DJ14">
        <f>+'Male opštine'!AE10</f>
        <v>505</v>
      </c>
      <c r="DK14">
        <f>+'Male opštine'!AF10</f>
        <v>309</v>
      </c>
      <c r="DL14">
        <f>+'Male opštine'!AG10</f>
        <v>717</v>
      </c>
      <c r="DM14">
        <f>+'Male opštine'!AH10</f>
        <v>400</v>
      </c>
      <c r="DN14">
        <f>+'Male opštine'!AI10</f>
        <v>199</v>
      </c>
      <c r="DO14">
        <f>+'Male opštine'!AJ10</f>
        <v>62</v>
      </c>
      <c r="DP14">
        <f>+'Male opštine'!AK10</f>
        <v>249</v>
      </c>
      <c r="DQ14">
        <f>+'Male opštine'!AL10</f>
        <v>342</v>
      </c>
      <c r="DR14">
        <f>+'Male opštine'!AM10</f>
        <v>386</v>
      </c>
      <c r="DS14">
        <f>+'Male opštine'!AN10</f>
        <v>529</v>
      </c>
      <c r="DT14">
        <f>+'Male opštine'!AO10</f>
        <v>409</v>
      </c>
      <c r="DU14">
        <f>+'Male opštine'!AP10</f>
        <v>47</v>
      </c>
      <c r="DV14">
        <f>+'Male opštine'!AQ10</f>
        <v>434</v>
      </c>
      <c r="DW14">
        <f>+'Male opštine'!AR10</f>
        <v>459</v>
      </c>
      <c r="DX14">
        <f>+'Male opštine'!AS10</f>
        <v>518</v>
      </c>
      <c r="DY14">
        <f>+'Male opštine'!AT10</f>
        <v>795</v>
      </c>
      <c r="DZ14">
        <f>+'Male opštine'!AU10</f>
        <v>511</v>
      </c>
      <c r="EA14">
        <f>+'Male opštine'!AV10</f>
        <v>42</v>
      </c>
      <c r="EB14">
        <f>+'Male opštine'!AW10</f>
        <v>432</v>
      </c>
      <c r="EC14">
        <f>+'Male opštine'!AX10</f>
        <v>546</v>
      </c>
      <c r="ED14">
        <f>+'Male opštine'!AY10</f>
        <v>650</v>
      </c>
      <c r="EE14">
        <f>+'Male opštine'!AZ10</f>
        <v>779</v>
      </c>
      <c r="EF14">
        <f>+'Male opštine'!BA10</f>
        <v>404</v>
      </c>
      <c r="EG14">
        <f>+'Male opštine'!BB10</f>
        <v>56</v>
      </c>
      <c r="EH14">
        <f>+'Male opštine'!BC10</f>
        <v>243</v>
      </c>
      <c r="EI14">
        <f>+'Male opštine'!BD10</f>
        <v>0</v>
      </c>
      <c r="EJ14">
        <f>+'Male opštine'!BE10</f>
        <v>0</v>
      </c>
      <c r="EK14">
        <f>+'Male opštine'!BF10</f>
        <v>0</v>
      </c>
      <c r="EL14">
        <f>+'Male opštine'!BG10</f>
        <v>0</v>
      </c>
      <c r="EM14">
        <f>+'Male opštine'!BH10</f>
        <v>0</v>
      </c>
      <c r="EN14">
        <f>+'Male opštine'!BI10</f>
        <v>0</v>
      </c>
      <c r="EO14">
        <f>+'Male opštine'!BJ10</f>
        <v>0</v>
      </c>
      <c r="EP14">
        <f>+'Male opštine'!BK10</f>
        <v>0</v>
      </c>
      <c r="EQ14">
        <f>+'Male opštine'!BL10</f>
        <v>0</v>
      </c>
      <c r="ER14">
        <f>+'Male opštine'!BM10</f>
        <v>0</v>
      </c>
      <c r="ES14">
        <f>+'Male opštine'!BN10</f>
        <v>0</v>
      </c>
      <c r="ET14">
        <f>+'Male opštine'!BO10</f>
        <v>0</v>
      </c>
      <c r="EU14">
        <f>+'Male opštine'!BP10</f>
        <v>0</v>
      </c>
      <c r="EV14">
        <f>+'Male opštine'!BQ10</f>
        <v>0</v>
      </c>
      <c r="EW14">
        <f>+'Male opštine'!BR10</f>
        <v>0</v>
      </c>
      <c r="EX14">
        <f>+'Male opštine'!BS10</f>
        <v>0</v>
      </c>
      <c r="EY14">
        <f>+'Male opštine'!BT10</f>
        <v>0</v>
      </c>
      <c r="EZ14">
        <f>+'Male opštine'!BU10</f>
        <v>0</v>
      </c>
      <c r="FA14">
        <f>+'Male opštine'!BV10</f>
        <v>0</v>
      </c>
      <c r="FB14">
        <f>+'Male opštine'!BW10</f>
        <v>0</v>
      </c>
      <c r="FC14">
        <f>+'Male opštine'!BX10</f>
        <v>0</v>
      </c>
      <c r="FD14">
        <f>+'Male opštine'!BY10</f>
        <v>0</v>
      </c>
      <c r="FE14">
        <f>+'Male opštine'!BZ10</f>
        <v>0</v>
      </c>
      <c r="FF14">
        <f>+'Male opštine'!CA10</f>
        <v>0</v>
      </c>
      <c r="FG14">
        <f>+'Male opštine'!CB10</f>
        <v>0</v>
      </c>
      <c r="FH14">
        <f>+'Male opštine'!CC10</f>
        <v>0</v>
      </c>
      <c r="FI14">
        <f>+'Male opštine'!CD10</f>
        <v>0</v>
      </c>
      <c r="FJ14">
        <f>+'Male opštine'!CE10</f>
        <v>0</v>
      </c>
      <c r="FK14">
        <f>+'Male opštine'!CF10</f>
        <v>0</v>
      </c>
      <c r="FL14">
        <f>+'Male opštine'!CG10</f>
        <v>0</v>
      </c>
    </row>
    <row r="15" spans="2:168">
      <c r="BZ15" s="100"/>
      <c r="CA15" s="100" t="s">
        <v>343</v>
      </c>
      <c r="CB15" s="102">
        <v>0.91401602286218908</v>
      </c>
      <c r="CC15" s="105">
        <f t="shared" si="8"/>
        <v>42133.396605878334</v>
      </c>
      <c r="CF15">
        <f>+'Male opštine'!A11</f>
        <v>80454</v>
      </c>
      <c r="CG15" t="str">
        <f>+'Male opštine'!B11</f>
        <v>Тител</v>
      </c>
      <c r="CH15" t="str">
        <f>+'Male opštine'!C11</f>
        <v>Мале општине</v>
      </c>
      <c r="CI15">
        <f>+'Male opštine'!D11</f>
        <v>15165</v>
      </c>
      <c r="CJ15">
        <f>+'Male opštine'!E11</f>
        <v>33059</v>
      </c>
      <c r="CK15">
        <f>+'Male opštine'!F11</f>
        <v>0.71716163741675165</v>
      </c>
      <c r="CL15">
        <f>+'Male opštine'!G11</f>
        <v>10875.756231425039</v>
      </c>
      <c r="CM15">
        <f>+'Male opštine'!H11</f>
        <v>9.0214309264754373</v>
      </c>
      <c r="CN15">
        <f>+'Male opštine'!I11</f>
        <v>12.57935513529563</v>
      </c>
      <c r="CO15">
        <f>+'Male opštine'!J11</f>
        <v>136810</v>
      </c>
      <c r="CP15">
        <f>+'Male opštine'!K11</f>
        <v>13681</v>
      </c>
      <c r="CQ15">
        <f>+'Male opštine'!L11</f>
        <v>0</v>
      </c>
      <c r="CR15">
        <f>+'Male opštine'!M11</f>
        <v>0</v>
      </c>
      <c r="CS15">
        <f>+'Male opštine'!N11</f>
        <v>0</v>
      </c>
      <c r="CT15">
        <f>+'Male opštine'!O11</f>
        <v>23</v>
      </c>
      <c r="CU15">
        <f>+'Male opštine'!P11</f>
        <v>7</v>
      </c>
      <c r="CV15">
        <f>+'Male opštine'!Q11</f>
        <v>10</v>
      </c>
      <c r="CW15">
        <f>+'Male opštine'!R11</f>
        <v>20</v>
      </c>
      <c r="CX15">
        <f>+'Male opštine'!S11</f>
        <v>29</v>
      </c>
      <c r="CY15">
        <f>+'Male opštine'!T11</f>
        <v>10</v>
      </c>
      <c r="CZ15">
        <f>+'Male opštine'!U11</f>
        <v>101</v>
      </c>
      <c r="DA15">
        <f>+'Male opštine'!V11</f>
        <v>77</v>
      </c>
      <c r="DB15">
        <f>+'Male opštine'!W11</f>
        <v>133</v>
      </c>
      <c r="DC15">
        <f>+'Male opštine'!X11</f>
        <v>59</v>
      </c>
      <c r="DD15">
        <f>+'Male opštine'!Y11</f>
        <v>322</v>
      </c>
      <c r="DE15">
        <f>+'Male opštine'!Z11</f>
        <v>223</v>
      </c>
      <c r="DF15">
        <f>+'Male opštine'!AA11</f>
        <v>281</v>
      </c>
      <c r="DG15">
        <f>+'Male opštine'!AB11</f>
        <v>364</v>
      </c>
      <c r="DH15">
        <f>+'Male opštine'!AC11</f>
        <v>466</v>
      </c>
      <c r="DI15">
        <f>+'Male opštine'!AD11</f>
        <v>114</v>
      </c>
      <c r="DJ15">
        <f>+'Male opštine'!AE11</f>
        <v>661</v>
      </c>
      <c r="DK15">
        <f>+'Male opštine'!AF11</f>
        <v>586</v>
      </c>
      <c r="DL15">
        <f>+'Male opštine'!AG11</f>
        <v>605</v>
      </c>
      <c r="DM15">
        <f>+'Male opštine'!AH11</f>
        <v>478</v>
      </c>
      <c r="DN15">
        <f>+'Male opštine'!AI11</f>
        <v>272</v>
      </c>
      <c r="DO15">
        <f>+'Male opštine'!AJ11</f>
        <v>66</v>
      </c>
      <c r="DP15">
        <f>+'Male opštine'!AK11</f>
        <v>385</v>
      </c>
      <c r="DQ15">
        <f>+'Male opštine'!AL11</f>
        <v>391</v>
      </c>
      <c r="DR15">
        <f>+'Male opštine'!AM11</f>
        <v>432</v>
      </c>
      <c r="DS15">
        <f>+'Male opštine'!AN11</f>
        <v>376</v>
      </c>
      <c r="DT15">
        <f>+'Male opštine'!AO11</f>
        <v>368</v>
      </c>
      <c r="DU15">
        <f>+'Male opštine'!AP11</f>
        <v>75</v>
      </c>
      <c r="DV15">
        <f>+'Male opštine'!AQ11</f>
        <v>552</v>
      </c>
      <c r="DW15">
        <f>+'Male opštine'!AR11</f>
        <v>667</v>
      </c>
      <c r="DX15">
        <f>+'Male opštine'!AS11</f>
        <v>892</v>
      </c>
      <c r="DY15">
        <f>+'Male opštine'!AT11</f>
        <v>744</v>
      </c>
      <c r="DZ15">
        <f>+'Male opštine'!AU11</f>
        <v>542</v>
      </c>
      <c r="EA15">
        <f>+'Male opštine'!AV11</f>
        <v>99</v>
      </c>
      <c r="EB15">
        <f>+'Male opštine'!AW11</f>
        <v>409</v>
      </c>
      <c r="EC15">
        <f>+'Male opštine'!AX11</f>
        <v>545</v>
      </c>
      <c r="ED15">
        <f>+'Male opštine'!AY11</f>
        <v>819</v>
      </c>
      <c r="EE15">
        <f>+'Male opštine'!AZ11</f>
        <v>726</v>
      </c>
      <c r="EF15">
        <f>+'Male opštine'!BA11</f>
        <v>453</v>
      </c>
      <c r="EG15">
        <f>+'Male opštine'!BB11</f>
        <v>66</v>
      </c>
      <c r="EH15">
        <f>+'Male opštine'!BC11</f>
        <v>233</v>
      </c>
      <c r="EI15">
        <f>+'Male opštine'!BD11</f>
        <v>0</v>
      </c>
      <c r="EJ15">
        <f>+'Male opštine'!BE11</f>
        <v>0</v>
      </c>
      <c r="EK15">
        <f>+'Male opštine'!BF11</f>
        <v>0</v>
      </c>
      <c r="EL15">
        <f>+'Male opštine'!BG11</f>
        <v>0</v>
      </c>
      <c r="EM15">
        <f>+'Male opštine'!BH11</f>
        <v>0</v>
      </c>
      <c r="EN15">
        <f>+'Male opštine'!BI11</f>
        <v>0</v>
      </c>
      <c r="EO15">
        <f>+'Male opštine'!BJ11</f>
        <v>0</v>
      </c>
      <c r="EP15">
        <f>+'Male opštine'!BK11</f>
        <v>0</v>
      </c>
      <c r="EQ15">
        <f>+'Male opštine'!BL11</f>
        <v>0</v>
      </c>
      <c r="ER15">
        <f>+'Male opštine'!BM11</f>
        <v>0</v>
      </c>
      <c r="ES15">
        <f>+'Male opštine'!BN11</f>
        <v>0</v>
      </c>
      <c r="ET15">
        <f>+'Male opštine'!BO11</f>
        <v>0</v>
      </c>
      <c r="EU15">
        <f>+'Male opštine'!BP11</f>
        <v>0</v>
      </c>
      <c r="EV15">
        <f>+'Male opštine'!BQ11</f>
        <v>0</v>
      </c>
      <c r="EW15">
        <f>+'Male opštine'!BR11</f>
        <v>0</v>
      </c>
      <c r="EX15">
        <f>+'Male opštine'!BS11</f>
        <v>0</v>
      </c>
      <c r="EY15">
        <f>+'Male opštine'!BT11</f>
        <v>0</v>
      </c>
      <c r="EZ15">
        <f>+'Male opštine'!BU11</f>
        <v>0</v>
      </c>
      <c r="FA15">
        <f>+'Male opštine'!BV11</f>
        <v>0</v>
      </c>
      <c r="FB15">
        <f>+'Male opštine'!BW11</f>
        <v>0</v>
      </c>
      <c r="FC15">
        <f>+'Male opštine'!BX11</f>
        <v>0</v>
      </c>
      <c r="FD15">
        <f>+'Male opštine'!BY11</f>
        <v>0</v>
      </c>
      <c r="FE15">
        <f>+'Male opštine'!BZ11</f>
        <v>0</v>
      </c>
      <c r="FF15">
        <f>+'Male opštine'!CA11</f>
        <v>0</v>
      </c>
      <c r="FG15">
        <f>+'Male opštine'!CB11</f>
        <v>0</v>
      </c>
      <c r="FH15">
        <f>+'Male opštine'!CC11</f>
        <v>0</v>
      </c>
      <c r="FI15">
        <f>+'Male opštine'!CD11</f>
        <v>0</v>
      </c>
      <c r="FJ15">
        <f>+'Male opštine'!CE11</f>
        <v>0</v>
      </c>
      <c r="FK15">
        <f>+'Male opštine'!CF11</f>
        <v>0</v>
      </c>
      <c r="FL15">
        <f>+'Male opštine'!CG11</f>
        <v>0</v>
      </c>
    </row>
    <row r="16" spans="2:168">
      <c r="D16" s="23"/>
      <c r="E16" s="23"/>
      <c r="F16" s="23"/>
      <c r="G16" s="23"/>
      <c r="BZ16" s="100"/>
      <c r="CA16" s="100" t="s">
        <v>112</v>
      </c>
      <c r="CB16" s="102">
        <v>0.98488780757456662</v>
      </c>
      <c r="CC16" s="105">
        <f t="shared" si="8"/>
        <v>45400.3732657648</v>
      </c>
      <c r="CF16">
        <f>+'Male opštine'!A12</f>
        <v>80373</v>
      </c>
      <c r="CG16" t="str">
        <f>+'Male opštine'!B12</f>
        <v>Сечањ</v>
      </c>
      <c r="CH16" t="str">
        <f>+'Male opštine'!C12</f>
        <v>Мале општине</v>
      </c>
      <c r="CI16">
        <f>+'Male opštine'!D12</f>
        <v>12210</v>
      </c>
      <c r="CJ16">
        <f>+'Male opštine'!E12</f>
        <v>32735</v>
      </c>
      <c r="CK16">
        <f>+'Male opštine'!F12</f>
        <v>0.71013298045425954</v>
      </c>
      <c r="CL16">
        <f>+'Male opštine'!G12</f>
        <v>8670.7236913465094</v>
      </c>
      <c r="CM16">
        <f>+'Male opštine'!H12</f>
        <v>8.8574938574938571</v>
      </c>
      <c r="CN16">
        <f>+'Male opštine'!I12</f>
        <v>12.473007311712061</v>
      </c>
      <c r="CO16">
        <f>+'Male opštine'!J12</f>
        <v>108150</v>
      </c>
      <c r="CP16">
        <f>+'Male opštine'!K12</f>
        <v>10815</v>
      </c>
      <c r="CQ16">
        <f>+'Male opštine'!L12</f>
        <v>0</v>
      </c>
      <c r="CR16">
        <f>+'Male opštine'!M12</f>
        <v>0</v>
      </c>
      <c r="CS16">
        <f>+'Male opštine'!N12</f>
        <v>0</v>
      </c>
      <c r="CT16">
        <f>+'Male opštine'!O12</f>
        <v>4</v>
      </c>
      <c r="CU16">
        <f>+'Male opštine'!P12</f>
        <v>9</v>
      </c>
      <c r="CV16">
        <f>+'Male opštine'!Q12</f>
        <v>12</v>
      </c>
      <c r="CW16">
        <f>+'Male opštine'!R12</f>
        <v>13</v>
      </c>
      <c r="CX16">
        <f>+'Male opštine'!S12</f>
        <v>52</v>
      </c>
      <c r="CY16">
        <f>+'Male opštine'!T12</f>
        <v>23</v>
      </c>
      <c r="CZ16">
        <f>+'Male opštine'!U12</f>
        <v>140</v>
      </c>
      <c r="DA16">
        <f>+'Male opštine'!V12</f>
        <v>127</v>
      </c>
      <c r="DB16">
        <f>+'Male opštine'!W12</f>
        <v>137</v>
      </c>
      <c r="DC16">
        <f>+'Male opštine'!X12</f>
        <v>73</v>
      </c>
      <c r="DD16">
        <f>+'Male opštine'!Y12</f>
        <v>195</v>
      </c>
      <c r="DE16">
        <f>+'Male opštine'!Z12</f>
        <v>88</v>
      </c>
      <c r="DF16">
        <f>+'Male opštine'!AA12</f>
        <v>196</v>
      </c>
      <c r="DG16">
        <f>+'Male opštine'!AB12</f>
        <v>345</v>
      </c>
      <c r="DH16">
        <f>+'Male opštine'!AC12</f>
        <v>230</v>
      </c>
      <c r="DI16">
        <f>+'Male opštine'!AD12</f>
        <v>136</v>
      </c>
      <c r="DJ16">
        <f>+'Male opštine'!AE12</f>
        <v>467</v>
      </c>
      <c r="DK16">
        <f>+'Male opštine'!AF12</f>
        <v>524</v>
      </c>
      <c r="DL16">
        <f>+'Male opštine'!AG12</f>
        <v>367</v>
      </c>
      <c r="DM16">
        <f>+'Male opštine'!AH12</f>
        <v>433</v>
      </c>
      <c r="DN16">
        <f>+'Male opštine'!AI12</f>
        <v>357</v>
      </c>
      <c r="DO16">
        <f>+'Male opštine'!AJ12</f>
        <v>31</v>
      </c>
      <c r="DP16">
        <f>+'Male opštine'!AK12</f>
        <v>268</v>
      </c>
      <c r="DQ16">
        <f>+'Male opštine'!AL12</f>
        <v>286</v>
      </c>
      <c r="DR16">
        <f>+'Male opštine'!AM12</f>
        <v>284</v>
      </c>
      <c r="DS16">
        <f>+'Male opštine'!AN12</f>
        <v>455</v>
      </c>
      <c r="DT16">
        <f>+'Male opštine'!AO12</f>
        <v>324</v>
      </c>
      <c r="DU16">
        <f>+'Male opštine'!AP12</f>
        <v>110</v>
      </c>
      <c r="DV16">
        <f>+'Male opštine'!AQ12</f>
        <v>361</v>
      </c>
      <c r="DW16">
        <f>+'Male opštine'!AR12</f>
        <v>538</v>
      </c>
      <c r="DX16">
        <f>+'Male opštine'!AS12</f>
        <v>544</v>
      </c>
      <c r="DY16">
        <f>+'Male opštine'!AT12</f>
        <v>585</v>
      </c>
      <c r="DZ16">
        <f>+'Male opštine'!AU12</f>
        <v>295</v>
      </c>
      <c r="EA16">
        <f>+'Male opštine'!AV12</f>
        <v>68</v>
      </c>
      <c r="EB16">
        <f>+'Male opštine'!AW12</f>
        <v>383</v>
      </c>
      <c r="EC16">
        <f>+'Male opštine'!AX12</f>
        <v>523</v>
      </c>
      <c r="ED16">
        <f>+'Male opštine'!AY12</f>
        <v>452</v>
      </c>
      <c r="EE16">
        <f>+'Male opštine'!AZ12</f>
        <v>862</v>
      </c>
      <c r="EF16">
        <f>+'Male opštine'!BA12</f>
        <v>267</v>
      </c>
      <c r="EG16">
        <f>+'Male opštine'!BB12</f>
        <v>78</v>
      </c>
      <c r="EH16">
        <f>+'Male opštine'!BC12</f>
        <v>173</v>
      </c>
      <c r="EI16">
        <f>+'Male opštine'!BD12</f>
        <v>0</v>
      </c>
      <c r="EJ16">
        <f>+'Male opštine'!BE12</f>
        <v>0</v>
      </c>
      <c r="EK16">
        <f>+'Male opštine'!BF12</f>
        <v>0</v>
      </c>
      <c r="EL16">
        <f>+'Male opštine'!BG12</f>
        <v>0</v>
      </c>
      <c r="EM16">
        <f>+'Male opštine'!BH12</f>
        <v>0</v>
      </c>
      <c r="EN16">
        <f>+'Male opštine'!BI12</f>
        <v>0</v>
      </c>
      <c r="EO16">
        <f>+'Male opštine'!BJ12</f>
        <v>0</v>
      </c>
      <c r="EP16">
        <f>+'Male opštine'!BK12</f>
        <v>0</v>
      </c>
      <c r="EQ16">
        <f>+'Male opštine'!BL12</f>
        <v>0</v>
      </c>
      <c r="ER16">
        <f>+'Male opštine'!BM12</f>
        <v>0</v>
      </c>
      <c r="ES16">
        <f>+'Male opštine'!BN12</f>
        <v>0</v>
      </c>
      <c r="ET16">
        <f>+'Male opštine'!BO12</f>
        <v>0</v>
      </c>
      <c r="EU16">
        <f>+'Male opštine'!BP12</f>
        <v>0</v>
      </c>
      <c r="EV16">
        <f>+'Male opštine'!BQ12</f>
        <v>0</v>
      </c>
      <c r="EW16">
        <f>+'Male opštine'!BR12</f>
        <v>0</v>
      </c>
      <c r="EX16">
        <f>+'Male opštine'!BS12</f>
        <v>0</v>
      </c>
      <c r="EY16">
        <f>+'Male opštine'!BT12</f>
        <v>0</v>
      </c>
      <c r="EZ16">
        <f>+'Male opštine'!BU12</f>
        <v>0</v>
      </c>
      <c r="FA16">
        <f>+'Male opštine'!BV12</f>
        <v>0</v>
      </c>
      <c r="FB16">
        <f>+'Male opštine'!BW12</f>
        <v>0</v>
      </c>
      <c r="FC16">
        <f>+'Male opštine'!BX12</f>
        <v>0</v>
      </c>
      <c r="FD16">
        <f>+'Male opštine'!BY12</f>
        <v>0</v>
      </c>
      <c r="FE16">
        <f>+'Male opštine'!BZ12</f>
        <v>0</v>
      </c>
      <c r="FF16">
        <f>+'Male opštine'!CA12</f>
        <v>0</v>
      </c>
      <c r="FG16">
        <f>+'Male opštine'!CB12</f>
        <v>0</v>
      </c>
      <c r="FH16">
        <f>+'Male opštine'!CC12</f>
        <v>0</v>
      </c>
      <c r="FI16">
        <f>+'Male opštine'!CD12</f>
        <v>0</v>
      </c>
      <c r="FJ16">
        <f>+'Male opštine'!CE12</f>
        <v>0</v>
      </c>
      <c r="FK16">
        <f>+'Male opštine'!CF12</f>
        <v>0</v>
      </c>
      <c r="FL16">
        <f>+'Male opštine'!CG12</f>
        <v>0</v>
      </c>
    </row>
    <row r="17" spans="1:168">
      <c r="D17" s="23"/>
      <c r="E17" s="23"/>
      <c r="F17" s="23"/>
      <c r="G17" s="23"/>
      <c r="BZ17" s="101" t="s">
        <v>345</v>
      </c>
      <c r="CA17" s="104" t="s">
        <v>113</v>
      </c>
      <c r="CB17" s="102">
        <v>1</v>
      </c>
      <c r="CC17" s="105">
        <f t="shared" si="8"/>
        <v>46097</v>
      </c>
      <c r="CF17">
        <f>+'Male opštine'!A13</f>
        <v>71277</v>
      </c>
      <c r="CG17" t="str">
        <f>+'Male opštine'!B13</f>
        <v>Лапово</v>
      </c>
      <c r="CH17" t="str">
        <f>+'Male opštine'!C13</f>
        <v>Мале општине</v>
      </c>
      <c r="CI17">
        <f>+'Male opštine'!D13</f>
        <v>7390</v>
      </c>
      <c r="CJ17">
        <f>+'Male opštine'!E13</f>
        <v>37781</v>
      </c>
      <c r="CK17">
        <f>+'Male opštine'!F13</f>
        <v>0.81959780462936849</v>
      </c>
      <c r="CL17">
        <f>+'Male opštine'!G13</f>
        <v>6056.8277762110329</v>
      </c>
      <c r="CM17">
        <f>+'Male opštine'!H13</f>
        <v>9.5669824086603512</v>
      </c>
      <c r="CN17">
        <f>+'Male opštine'!I13</f>
        <v>11.672777006749854</v>
      </c>
      <c r="CO17">
        <f>+'Male opštine'!J13</f>
        <v>70700</v>
      </c>
      <c r="CP17">
        <f>+'Male opštine'!K13</f>
        <v>7070</v>
      </c>
      <c r="CQ17">
        <f>+'Male opštine'!L13</f>
        <v>0</v>
      </c>
      <c r="CR17">
        <f>+'Male opštine'!M13</f>
        <v>0</v>
      </c>
      <c r="CS17">
        <f>+'Male opštine'!N13</f>
        <v>0</v>
      </c>
      <c r="CT17">
        <f>+'Male opštine'!O13</f>
        <v>1</v>
      </c>
      <c r="CU17">
        <f>+'Male opštine'!P13</f>
        <v>1</v>
      </c>
      <c r="CV17">
        <f>+'Male opštine'!Q13</f>
        <v>12</v>
      </c>
      <c r="CW17">
        <f>+'Male opštine'!R13</f>
        <v>1</v>
      </c>
      <c r="CX17">
        <f>+'Male opštine'!S13</f>
        <v>41</v>
      </c>
      <c r="CY17">
        <f>+'Male opštine'!T13</f>
        <v>8</v>
      </c>
      <c r="CZ17">
        <f>+'Male opštine'!U13</f>
        <v>51</v>
      </c>
      <c r="DA17">
        <f>+'Male opštine'!V13</f>
        <v>58</v>
      </c>
      <c r="DB17">
        <f>+'Male opštine'!W13</f>
        <v>51</v>
      </c>
      <c r="DC17">
        <f>+'Male opštine'!X13</f>
        <v>92</v>
      </c>
      <c r="DD17">
        <f>+'Male opštine'!Y13</f>
        <v>160</v>
      </c>
      <c r="DE17">
        <f>+'Male opštine'!Z13</f>
        <v>131</v>
      </c>
      <c r="DF17">
        <f>+'Male opštine'!AA13</f>
        <v>189</v>
      </c>
      <c r="DG17">
        <f>+'Male opštine'!AB13</f>
        <v>179</v>
      </c>
      <c r="DH17">
        <f>+'Male opštine'!AC13</f>
        <v>188</v>
      </c>
      <c r="DI17">
        <f>+'Male opštine'!AD13</f>
        <v>103</v>
      </c>
      <c r="DJ17">
        <f>+'Male opštine'!AE13</f>
        <v>243</v>
      </c>
      <c r="DK17">
        <f>+'Male opštine'!AF13</f>
        <v>574</v>
      </c>
      <c r="DL17">
        <f>+'Male opštine'!AG13</f>
        <v>232</v>
      </c>
      <c r="DM17">
        <f>+'Male opštine'!AH13</f>
        <v>302</v>
      </c>
      <c r="DN17">
        <f>+'Male opštine'!AI13</f>
        <v>211</v>
      </c>
      <c r="DO17">
        <f>+'Male opštine'!AJ13</f>
        <v>40</v>
      </c>
      <c r="DP17">
        <f>+'Male opštine'!AK13</f>
        <v>153</v>
      </c>
      <c r="DQ17">
        <f>+'Male opštine'!AL13</f>
        <v>203</v>
      </c>
      <c r="DR17">
        <f>+'Male opštine'!AM13</f>
        <v>194</v>
      </c>
      <c r="DS17">
        <f>+'Male opštine'!AN13</f>
        <v>198</v>
      </c>
      <c r="DT17">
        <f>+'Male opštine'!AO13</f>
        <v>229</v>
      </c>
      <c r="DU17">
        <f>+'Male opštine'!AP13</f>
        <v>76</v>
      </c>
      <c r="DV17">
        <f>+'Male opštine'!AQ13</f>
        <v>177</v>
      </c>
      <c r="DW17">
        <f>+'Male opštine'!AR13</f>
        <v>351</v>
      </c>
      <c r="DX17">
        <f>+'Male opštine'!AS13</f>
        <v>309</v>
      </c>
      <c r="DY17">
        <f>+'Male opštine'!AT13</f>
        <v>428</v>
      </c>
      <c r="DZ17">
        <f>+'Male opštine'!AU13</f>
        <v>304</v>
      </c>
      <c r="EA17">
        <f>+'Male opštine'!AV13</f>
        <v>71</v>
      </c>
      <c r="EB17">
        <f>+'Male opštine'!AW13</f>
        <v>206</v>
      </c>
      <c r="EC17">
        <f>+'Male opštine'!AX13</f>
        <v>202</v>
      </c>
      <c r="ED17">
        <f>+'Male opštine'!AY13</f>
        <v>311</v>
      </c>
      <c r="EE17">
        <f>+'Male opštine'!AZ13</f>
        <v>360</v>
      </c>
      <c r="EF17">
        <f>+'Male opštine'!BA13</f>
        <v>261</v>
      </c>
      <c r="EG17">
        <f>+'Male opštine'!BB13</f>
        <v>69</v>
      </c>
      <c r="EH17">
        <f>+'Male opštine'!BC13</f>
        <v>100</v>
      </c>
      <c r="EI17">
        <f>+'Male opštine'!BD13</f>
        <v>0</v>
      </c>
      <c r="EJ17">
        <f>+'Male opštine'!BE13</f>
        <v>0</v>
      </c>
      <c r="EK17">
        <f>+'Male opštine'!BF13</f>
        <v>0</v>
      </c>
      <c r="EL17">
        <f>+'Male opštine'!BG13</f>
        <v>0</v>
      </c>
      <c r="EM17">
        <f>+'Male opštine'!BH13</f>
        <v>0</v>
      </c>
      <c r="EN17">
        <f>+'Male opštine'!BI13</f>
        <v>0</v>
      </c>
      <c r="EO17">
        <f>+'Male opštine'!BJ13</f>
        <v>0</v>
      </c>
      <c r="EP17">
        <f>+'Male opštine'!BK13</f>
        <v>0</v>
      </c>
      <c r="EQ17">
        <f>+'Male opštine'!BL13</f>
        <v>0</v>
      </c>
      <c r="ER17">
        <f>+'Male opštine'!BM13</f>
        <v>0</v>
      </c>
      <c r="ES17">
        <f>+'Male opštine'!BN13</f>
        <v>0</v>
      </c>
      <c r="ET17">
        <f>+'Male opštine'!BO13</f>
        <v>0</v>
      </c>
      <c r="EU17">
        <f>+'Male opštine'!BP13</f>
        <v>0</v>
      </c>
      <c r="EV17">
        <f>+'Male opštine'!BQ13</f>
        <v>0</v>
      </c>
      <c r="EW17">
        <f>+'Male opštine'!BR13</f>
        <v>0</v>
      </c>
      <c r="EX17">
        <f>+'Male opštine'!BS13</f>
        <v>0</v>
      </c>
      <c r="EY17">
        <f>+'Male opštine'!BT13</f>
        <v>0</v>
      </c>
      <c r="EZ17">
        <f>+'Male opštine'!BU13</f>
        <v>0</v>
      </c>
      <c r="FA17">
        <f>+'Male opštine'!BV13</f>
        <v>0</v>
      </c>
      <c r="FB17">
        <f>+'Male opštine'!BW13</f>
        <v>0</v>
      </c>
      <c r="FC17">
        <f>+'Male opštine'!BX13</f>
        <v>0</v>
      </c>
      <c r="FD17">
        <f>+'Male opštine'!BY13</f>
        <v>0</v>
      </c>
      <c r="FE17">
        <f>+'Male opštine'!BZ13</f>
        <v>0</v>
      </c>
      <c r="FF17">
        <f>+'Male opštine'!CA13</f>
        <v>0</v>
      </c>
      <c r="FG17">
        <f>+'Male opštine'!CB13</f>
        <v>0</v>
      </c>
      <c r="FH17">
        <f>+'Male opštine'!CC13</f>
        <v>0</v>
      </c>
      <c r="FI17">
        <f>+'Male opštine'!CD13</f>
        <v>0</v>
      </c>
      <c r="FJ17">
        <f>+'Male opštine'!CE13</f>
        <v>0</v>
      </c>
      <c r="FK17">
        <f>+'Male opštine'!CF13</f>
        <v>0</v>
      </c>
      <c r="FL17">
        <f>+'Male opštine'!CG13</f>
        <v>0</v>
      </c>
    </row>
    <row r="18" spans="1:168">
      <c r="D18" s="23"/>
      <c r="E18" s="23"/>
      <c r="F18" s="23"/>
      <c r="G18" s="23"/>
      <c r="BZ18" s="101" t="s">
        <v>345</v>
      </c>
      <c r="CA18" s="104" t="s">
        <v>336</v>
      </c>
      <c r="CB18" s="102">
        <v>0.91069917883393148</v>
      </c>
      <c r="CC18" s="105">
        <f t="shared" si="8"/>
        <v>41980.500046707741</v>
      </c>
      <c r="CF18">
        <f>+'Male opštine'!A14</f>
        <v>70050</v>
      </c>
      <c r="CG18" t="str">
        <f>+'Male opštine'!B14</f>
        <v>Бабушница</v>
      </c>
      <c r="CH18" t="str">
        <f>+'Male opštine'!C14</f>
        <v>Мале општине</v>
      </c>
      <c r="CI18">
        <f>+'Male opštine'!D14</f>
        <v>10933</v>
      </c>
      <c r="CJ18">
        <f>+'Male opštine'!E14</f>
        <v>37760</v>
      </c>
      <c r="CK18">
        <f>+'Male opštine'!F14</f>
        <v>0.81914224352994769</v>
      </c>
      <c r="CL18">
        <f>+'Male opštine'!G14</f>
        <v>8955.6821485129185</v>
      </c>
      <c r="CM18">
        <f>+'Male opštine'!H14</f>
        <v>9.3688831976584659</v>
      </c>
      <c r="CN18">
        <f>+'Male opštine'!I14</f>
        <v>11.437431376124533</v>
      </c>
      <c r="CO18">
        <f>+'Male opštine'!J14</f>
        <v>102430</v>
      </c>
      <c r="CP18">
        <f>+'Male opštine'!K14</f>
        <v>10243</v>
      </c>
      <c r="CQ18">
        <f>+'Male opštine'!L14</f>
        <v>0</v>
      </c>
      <c r="CR18">
        <f>+'Male opštine'!M14</f>
        <v>7</v>
      </c>
      <c r="CS18">
        <f>+'Male opštine'!N14</f>
        <v>0</v>
      </c>
      <c r="CT18">
        <f>+'Male opštine'!O14</f>
        <v>29</v>
      </c>
      <c r="CU18">
        <f>+'Male opštine'!P14</f>
        <v>11</v>
      </c>
      <c r="CV18">
        <f>+'Male opštine'!Q14</f>
        <v>45</v>
      </c>
      <c r="CW18">
        <f>+'Male opštine'!R14</f>
        <v>16</v>
      </c>
      <c r="CX18">
        <f>+'Male opštine'!S14</f>
        <v>51</v>
      </c>
      <c r="CY18">
        <f>+'Male opštine'!T14</f>
        <v>11</v>
      </c>
      <c r="CZ18">
        <f>+'Male opštine'!U14</f>
        <v>68</v>
      </c>
      <c r="DA18">
        <f>+'Male opštine'!V14</f>
        <v>83</v>
      </c>
      <c r="DB18">
        <f>+'Male opštine'!W14</f>
        <v>89</v>
      </c>
      <c r="DC18">
        <f>+'Male opštine'!X14</f>
        <v>0</v>
      </c>
      <c r="DD18">
        <f>+'Male opštine'!Y14</f>
        <v>288</v>
      </c>
      <c r="DE18">
        <f>+'Male opštine'!Z14</f>
        <v>169</v>
      </c>
      <c r="DF18">
        <f>+'Male opštine'!AA14</f>
        <v>217</v>
      </c>
      <c r="DG18">
        <f>+'Male opštine'!AB14</f>
        <v>251</v>
      </c>
      <c r="DH18">
        <f>+'Male opštine'!AC14</f>
        <v>322</v>
      </c>
      <c r="DI18">
        <f>+'Male opštine'!AD14</f>
        <v>0</v>
      </c>
      <c r="DJ18">
        <f>+'Male opštine'!AE14</f>
        <v>547</v>
      </c>
      <c r="DK18">
        <f>+'Male opštine'!AF14</f>
        <v>726</v>
      </c>
      <c r="DL18">
        <f>+'Male opštine'!AG14</f>
        <v>364</v>
      </c>
      <c r="DM18">
        <f>+'Male opštine'!AH14</f>
        <v>461</v>
      </c>
      <c r="DN18">
        <f>+'Male opštine'!AI14</f>
        <v>176</v>
      </c>
      <c r="DO18">
        <f>+'Male opštine'!AJ14</f>
        <v>0</v>
      </c>
      <c r="DP18">
        <f>+'Male opštine'!AK14</f>
        <v>248</v>
      </c>
      <c r="DQ18">
        <f>+'Male opštine'!AL14</f>
        <v>267</v>
      </c>
      <c r="DR18">
        <f>+'Male opštine'!AM14</f>
        <v>357</v>
      </c>
      <c r="DS18">
        <f>+'Male opštine'!AN14</f>
        <v>405</v>
      </c>
      <c r="DT18">
        <f>+'Male opštine'!AO14</f>
        <v>295</v>
      </c>
      <c r="DU18">
        <f>+'Male opštine'!AP14</f>
        <v>0</v>
      </c>
      <c r="DV18">
        <f>+'Male opštine'!AQ14</f>
        <v>326</v>
      </c>
      <c r="DW18">
        <f>+'Male opštine'!AR14</f>
        <v>443</v>
      </c>
      <c r="DX18">
        <f>+'Male opštine'!AS14</f>
        <v>629</v>
      </c>
      <c r="DY18">
        <f>+'Male opštine'!AT14</f>
        <v>574</v>
      </c>
      <c r="DZ18">
        <f>+'Male opštine'!AU14</f>
        <v>373</v>
      </c>
      <c r="EA18">
        <f>+'Male opštine'!AV14</f>
        <v>0</v>
      </c>
      <c r="EB18">
        <f>+'Male opštine'!AW14</f>
        <v>321</v>
      </c>
      <c r="EC18">
        <f>+'Male opštine'!AX14</f>
        <v>385</v>
      </c>
      <c r="ED18">
        <f>+'Male opštine'!AY14</f>
        <v>503</v>
      </c>
      <c r="EE18">
        <f>+'Male opštine'!AZ14</f>
        <v>541</v>
      </c>
      <c r="EF18">
        <f>+'Male opštine'!BA14</f>
        <v>436</v>
      </c>
      <c r="EG18">
        <f>+'Male opštine'!BB14</f>
        <v>0</v>
      </c>
      <c r="EH18">
        <f>+'Male opštine'!BC14</f>
        <v>209</v>
      </c>
      <c r="EI18">
        <f>+'Male opštine'!BD14</f>
        <v>0</v>
      </c>
      <c r="EJ18">
        <f>+'Male opštine'!BE14</f>
        <v>0</v>
      </c>
      <c r="EK18">
        <f>+'Male opštine'!BF14</f>
        <v>0</v>
      </c>
      <c r="EL18">
        <f>+'Male opštine'!BG14</f>
        <v>0</v>
      </c>
      <c r="EM18">
        <f>+'Male opštine'!BH14</f>
        <v>0</v>
      </c>
      <c r="EN18">
        <f>+'Male opštine'!BI14</f>
        <v>0</v>
      </c>
      <c r="EO18">
        <f>+'Male opštine'!BJ14</f>
        <v>0</v>
      </c>
      <c r="EP18">
        <f>+'Male opštine'!BK14</f>
        <v>0</v>
      </c>
      <c r="EQ18">
        <f>+'Male opštine'!BL14</f>
        <v>0</v>
      </c>
      <c r="ER18">
        <f>+'Male opštine'!BM14</f>
        <v>0</v>
      </c>
      <c r="ES18">
        <f>+'Male opštine'!BN14</f>
        <v>0</v>
      </c>
      <c r="ET18">
        <f>+'Male opštine'!BO14</f>
        <v>0</v>
      </c>
      <c r="EU18">
        <f>+'Male opštine'!BP14</f>
        <v>0</v>
      </c>
      <c r="EV18">
        <f>+'Male opštine'!BQ14</f>
        <v>0</v>
      </c>
      <c r="EW18">
        <f>+'Male opštine'!BR14</f>
        <v>0</v>
      </c>
      <c r="EX18">
        <f>+'Male opštine'!BS14</f>
        <v>0</v>
      </c>
      <c r="EY18">
        <f>+'Male opštine'!BT14</f>
        <v>0</v>
      </c>
      <c r="EZ18">
        <f>+'Male opštine'!BU14</f>
        <v>0</v>
      </c>
      <c r="FA18">
        <f>+'Male opštine'!BV14</f>
        <v>0</v>
      </c>
      <c r="FB18">
        <f>+'Male opštine'!BW14</f>
        <v>0</v>
      </c>
      <c r="FC18">
        <f>+'Male opštine'!BX14</f>
        <v>0</v>
      </c>
      <c r="FD18">
        <f>+'Male opštine'!BY14</f>
        <v>0</v>
      </c>
      <c r="FE18">
        <f>+'Male opštine'!BZ14</f>
        <v>0</v>
      </c>
      <c r="FF18">
        <f>+'Male opštine'!CA14</f>
        <v>0</v>
      </c>
      <c r="FG18">
        <f>+'Male opštine'!CB14</f>
        <v>0</v>
      </c>
      <c r="FH18">
        <f>+'Male opštine'!CC14</f>
        <v>0</v>
      </c>
      <c r="FI18">
        <f>+'Male opštine'!CD14</f>
        <v>0</v>
      </c>
      <c r="FJ18">
        <f>+'Male opštine'!CE14</f>
        <v>0</v>
      </c>
      <c r="FK18">
        <f>+'Male opštine'!CF14</f>
        <v>0</v>
      </c>
      <c r="FL18">
        <f>+'Male opštine'!CG14</f>
        <v>0</v>
      </c>
    </row>
    <row r="19" spans="1:168">
      <c r="D19" s="23"/>
      <c r="E19" s="23"/>
      <c r="F19" s="23"/>
      <c r="BZ19" s="101" t="s">
        <v>345</v>
      </c>
      <c r="CA19" s="104" t="s">
        <v>330</v>
      </c>
      <c r="CB19" s="102">
        <v>1.1163668782281599</v>
      </c>
      <c r="CC19" s="105">
        <f t="shared" si="8"/>
        <v>51461.163985683488</v>
      </c>
      <c r="CF19">
        <f>+'Male opštine'!A15</f>
        <v>80250</v>
      </c>
      <c r="CG19" t="str">
        <f>+'Male opštine'!B15</f>
        <v>Нова Црња</v>
      </c>
      <c r="CH19" t="str">
        <f>+'Male opštine'!C15</f>
        <v>Мале општине</v>
      </c>
      <c r="CI19">
        <f>+'Male opštine'!D15</f>
        <v>9581</v>
      </c>
      <c r="CJ19">
        <f>+'Male opštine'!E15</f>
        <v>37675</v>
      </c>
      <c r="CK19">
        <f>+'Male opštine'!F15</f>
        <v>0.81729830574657791</v>
      </c>
      <c r="CL19">
        <f>+'Male opštine'!G15</f>
        <v>7830.5350673579633</v>
      </c>
      <c r="CM19">
        <f>+'Male opštine'!H15</f>
        <v>8.9458302891138715</v>
      </c>
      <c r="CN19">
        <f>+'Male opštine'!I15</f>
        <v>10.945612178826334</v>
      </c>
      <c r="CO19">
        <f>+'Male opštine'!J15</f>
        <v>85710</v>
      </c>
      <c r="CP19">
        <f>+'Male opštine'!K15</f>
        <v>8571</v>
      </c>
      <c r="CQ19">
        <f>+'Male opštine'!L15</f>
        <v>0</v>
      </c>
      <c r="CR19">
        <f>+'Male opštine'!M15</f>
        <v>0</v>
      </c>
      <c r="CS19">
        <f>+'Male opštine'!N15</f>
        <v>0</v>
      </c>
      <c r="CT19">
        <f>+'Male opštine'!O15</f>
        <v>4</v>
      </c>
      <c r="CU19">
        <f>+'Male opštine'!P15</f>
        <v>0</v>
      </c>
      <c r="CV19">
        <f>+'Male opštine'!Q15</f>
        <v>14</v>
      </c>
      <c r="CW19">
        <f>+'Male opštine'!R15</f>
        <v>11</v>
      </c>
      <c r="CX19">
        <f>+'Male opštine'!S15</f>
        <v>12</v>
      </c>
      <c r="CY19">
        <f>+'Male opštine'!T15</f>
        <v>10</v>
      </c>
      <c r="CZ19">
        <f>+'Male opštine'!U15</f>
        <v>41</v>
      </c>
      <c r="DA19">
        <f>+'Male opštine'!V15</f>
        <v>90</v>
      </c>
      <c r="DB19">
        <f>+'Male opštine'!W15</f>
        <v>53</v>
      </c>
      <c r="DC19">
        <f>+'Male opštine'!X15</f>
        <v>70</v>
      </c>
      <c r="DD19">
        <f>+'Male opštine'!Y15</f>
        <v>261</v>
      </c>
      <c r="DE19">
        <f>+'Male opštine'!Z15</f>
        <v>149</v>
      </c>
      <c r="DF19">
        <f>+'Male opštine'!AA15</f>
        <v>273</v>
      </c>
      <c r="DG19">
        <f>+'Male opštine'!AB15</f>
        <v>220</v>
      </c>
      <c r="DH19">
        <f>+'Male opštine'!AC15</f>
        <v>260</v>
      </c>
      <c r="DI19">
        <f>+'Male opštine'!AD15</f>
        <v>152</v>
      </c>
      <c r="DJ19">
        <f>+'Male opštine'!AE15</f>
        <v>432</v>
      </c>
      <c r="DK19">
        <f>+'Male opštine'!AF15</f>
        <v>349</v>
      </c>
      <c r="DL19">
        <f>+'Male opštine'!AG15</f>
        <v>399</v>
      </c>
      <c r="DM19">
        <f>+'Male opštine'!AH15</f>
        <v>329</v>
      </c>
      <c r="DN19">
        <f>+'Male opštine'!AI15</f>
        <v>218</v>
      </c>
      <c r="DO19">
        <f>+'Male opštine'!AJ15</f>
        <v>24</v>
      </c>
      <c r="DP19">
        <f>+'Male opštine'!AK15</f>
        <v>230</v>
      </c>
      <c r="DQ19">
        <f>+'Male opštine'!AL15</f>
        <v>340</v>
      </c>
      <c r="DR19">
        <f>+'Male opštine'!AM15</f>
        <v>317</v>
      </c>
      <c r="DS19">
        <f>+'Male opštine'!AN15</f>
        <v>263</v>
      </c>
      <c r="DT19">
        <f>+'Male opštine'!AO15</f>
        <v>286</v>
      </c>
      <c r="DU19">
        <f>+'Male opštine'!AP15</f>
        <v>109</v>
      </c>
      <c r="DV19">
        <f>+'Male opštine'!AQ15</f>
        <v>316</v>
      </c>
      <c r="DW19">
        <f>+'Male opštine'!AR15</f>
        <v>320</v>
      </c>
      <c r="DX19">
        <f>+'Male opštine'!AS15</f>
        <v>388</v>
      </c>
      <c r="DY19">
        <f>+'Male opštine'!AT15</f>
        <v>431</v>
      </c>
      <c r="DZ19">
        <f>+'Male opštine'!AU15</f>
        <v>237</v>
      </c>
      <c r="EA19">
        <f>+'Male opštine'!AV15</f>
        <v>101</v>
      </c>
      <c r="EB19">
        <f>+'Male opštine'!AW15</f>
        <v>258</v>
      </c>
      <c r="EC19">
        <f>+'Male opštine'!AX15</f>
        <v>333</v>
      </c>
      <c r="ED19">
        <f>+'Male opštine'!AY15</f>
        <v>400</v>
      </c>
      <c r="EE19">
        <f>+'Male opštine'!AZ15</f>
        <v>417</v>
      </c>
      <c r="EF19">
        <f>+'Male opštine'!BA15</f>
        <v>259</v>
      </c>
      <c r="EG19">
        <f>+'Male opštine'!BB15</f>
        <v>56</v>
      </c>
      <c r="EH19">
        <f>+'Male opštine'!BC15</f>
        <v>139</v>
      </c>
      <c r="EI19">
        <f>+'Male opštine'!BD15</f>
        <v>0</v>
      </c>
      <c r="EJ19">
        <f>+'Male opštine'!BE15</f>
        <v>0</v>
      </c>
      <c r="EK19">
        <f>+'Male opštine'!BF15</f>
        <v>0</v>
      </c>
      <c r="EL19">
        <f>+'Male opštine'!BG15</f>
        <v>0</v>
      </c>
      <c r="EM19">
        <f>+'Male opštine'!BH15</f>
        <v>0</v>
      </c>
      <c r="EN19">
        <f>+'Male opštine'!BI15</f>
        <v>0</v>
      </c>
      <c r="EO19">
        <f>+'Male opštine'!BJ15</f>
        <v>0</v>
      </c>
      <c r="EP19">
        <f>+'Male opštine'!BK15</f>
        <v>0</v>
      </c>
      <c r="EQ19">
        <f>+'Male opštine'!BL15</f>
        <v>0</v>
      </c>
      <c r="ER19">
        <f>+'Male opštine'!BM15</f>
        <v>0</v>
      </c>
      <c r="ES19">
        <f>+'Male opštine'!BN15</f>
        <v>0</v>
      </c>
      <c r="ET19">
        <f>+'Male opštine'!BO15</f>
        <v>0</v>
      </c>
      <c r="EU19">
        <f>+'Male opštine'!BP15</f>
        <v>0</v>
      </c>
      <c r="EV19">
        <f>+'Male opštine'!BQ15</f>
        <v>0</v>
      </c>
      <c r="EW19">
        <f>+'Male opštine'!BR15</f>
        <v>0</v>
      </c>
      <c r="EX19">
        <f>+'Male opštine'!BS15</f>
        <v>0</v>
      </c>
      <c r="EY19">
        <f>+'Male opštine'!BT15</f>
        <v>0</v>
      </c>
      <c r="EZ19">
        <f>+'Male opštine'!BU15</f>
        <v>0</v>
      </c>
      <c r="FA19">
        <f>+'Male opštine'!BV15</f>
        <v>0</v>
      </c>
      <c r="FB19">
        <f>+'Male opštine'!BW15</f>
        <v>0</v>
      </c>
      <c r="FC19">
        <f>+'Male opštine'!BX15</f>
        <v>0</v>
      </c>
      <c r="FD19">
        <f>+'Male opštine'!BY15</f>
        <v>0</v>
      </c>
      <c r="FE19">
        <f>+'Male opštine'!BZ15</f>
        <v>0</v>
      </c>
      <c r="FF19">
        <f>+'Male opštine'!CA15</f>
        <v>0</v>
      </c>
      <c r="FG19">
        <f>+'Male opštine'!CB15</f>
        <v>0</v>
      </c>
      <c r="FH19">
        <f>+'Male opštine'!CC15</f>
        <v>0</v>
      </c>
      <c r="FI19">
        <f>+'Male opštine'!CD15</f>
        <v>0</v>
      </c>
      <c r="FJ19">
        <f>+'Male opštine'!CE15</f>
        <v>0</v>
      </c>
      <c r="FK19">
        <f>+'Male opštine'!CF15</f>
        <v>0</v>
      </c>
      <c r="FL19">
        <f>+'Male opštine'!CG15</f>
        <v>0</v>
      </c>
    </row>
    <row r="20" spans="1:168">
      <c r="BZ20" s="101" t="s">
        <v>345</v>
      </c>
      <c r="CA20" s="104" t="s">
        <v>114</v>
      </c>
      <c r="CB20" s="102">
        <v>1.1598449350130293</v>
      </c>
      <c r="CC20" s="105">
        <f t="shared" si="8"/>
        <v>53465.371969295615</v>
      </c>
      <c r="CF20">
        <f>+'Male opštine'!A16</f>
        <v>80390</v>
      </c>
      <c r="CG20" t="str">
        <f>+'Male opštine'!B16</f>
        <v>Србобран</v>
      </c>
      <c r="CH20" t="str">
        <f>+'Male opštine'!C16</f>
        <v>Мале општине</v>
      </c>
      <c r="CI20">
        <f>+'Male opštine'!D16</f>
        <v>15718</v>
      </c>
      <c r="CJ20">
        <f>+'Male opštine'!E16</f>
        <v>34893</v>
      </c>
      <c r="CK20">
        <f>+'Male opštine'!F16</f>
        <v>0.75694730676616695</v>
      </c>
      <c r="CL20">
        <f>+'Male opštine'!G16</f>
        <v>11897.697767750613</v>
      </c>
      <c r="CM20">
        <f>+'Male opštine'!H16</f>
        <v>8.2192390889426132</v>
      </c>
      <c r="CN20">
        <f>+'Male opštine'!I16</f>
        <v>10.858403240850247</v>
      </c>
      <c r="CO20">
        <f>+'Male opštine'!J16</f>
        <v>129190</v>
      </c>
      <c r="CP20">
        <f>+'Male opštine'!K16</f>
        <v>12919</v>
      </c>
      <c r="CQ20">
        <f>+'Male opštine'!L16</f>
        <v>0</v>
      </c>
      <c r="CR20">
        <f>+'Male opštine'!M16</f>
        <v>0</v>
      </c>
      <c r="CS20">
        <f>+'Male opštine'!N16</f>
        <v>0</v>
      </c>
      <c r="CT20">
        <f>+'Male opštine'!O16</f>
        <v>4</v>
      </c>
      <c r="CU20">
        <f>+'Male opštine'!P16</f>
        <v>3</v>
      </c>
      <c r="CV20">
        <f>+'Male opštine'!Q16</f>
        <v>6</v>
      </c>
      <c r="CW20">
        <f>+'Male opštine'!R16</f>
        <v>31</v>
      </c>
      <c r="CX20">
        <f>+'Male opštine'!S16</f>
        <v>27</v>
      </c>
      <c r="CY20">
        <f>+'Male opštine'!T16</f>
        <v>12</v>
      </c>
      <c r="CZ20">
        <f>+'Male opštine'!U16</f>
        <v>128</v>
      </c>
      <c r="DA20">
        <f>+'Male opštine'!V16</f>
        <v>138</v>
      </c>
      <c r="DB20">
        <f>+'Male opštine'!W16</f>
        <v>72</v>
      </c>
      <c r="DC20">
        <f>+'Male opštine'!X16</f>
        <v>125</v>
      </c>
      <c r="DD20">
        <f>+'Male opštine'!Y16</f>
        <v>260</v>
      </c>
      <c r="DE20">
        <f>+'Male opštine'!Z16</f>
        <v>259</v>
      </c>
      <c r="DF20">
        <f>+'Male opštine'!AA16</f>
        <v>252</v>
      </c>
      <c r="DG20">
        <f>+'Male opštine'!AB16</f>
        <v>339</v>
      </c>
      <c r="DH20">
        <f>+'Male opštine'!AC16</f>
        <v>351</v>
      </c>
      <c r="DI20">
        <f>+'Male opštine'!AD16</f>
        <v>112</v>
      </c>
      <c r="DJ20">
        <f>+'Male opštine'!AE16</f>
        <v>514</v>
      </c>
      <c r="DK20">
        <f>+'Male opštine'!AF16</f>
        <v>418</v>
      </c>
      <c r="DL20">
        <f>+'Male opštine'!AG16</f>
        <v>627</v>
      </c>
      <c r="DM20">
        <f>+'Male opštine'!AH16</f>
        <v>398</v>
      </c>
      <c r="DN20">
        <f>+'Male opštine'!AI16</f>
        <v>246</v>
      </c>
      <c r="DO20">
        <f>+'Male opštine'!AJ16</f>
        <v>23</v>
      </c>
      <c r="DP20">
        <f>+'Male opštine'!AK16</f>
        <v>213</v>
      </c>
      <c r="DQ20">
        <f>+'Male opštine'!AL16</f>
        <v>525</v>
      </c>
      <c r="DR20">
        <f>+'Male opštine'!AM16</f>
        <v>434</v>
      </c>
      <c r="DS20">
        <f>+'Male opštine'!AN16</f>
        <v>526</v>
      </c>
      <c r="DT20">
        <f>+'Male opštine'!AO16</f>
        <v>536</v>
      </c>
      <c r="DU20">
        <f>+'Male opštine'!AP16</f>
        <v>93</v>
      </c>
      <c r="DV20">
        <f>+'Male opštine'!AQ16</f>
        <v>575</v>
      </c>
      <c r="DW20">
        <f>+'Male opštine'!AR16</f>
        <v>481</v>
      </c>
      <c r="DX20">
        <f>+'Male opštine'!AS16</f>
        <v>618</v>
      </c>
      <c r="DY20">
        <f>+'Male opštine'!AT16</f>
        <v>821</v>
      </c>
      <c r="DZ20">
        <f>+'Male opštine'!AU16</f>
        <v>550</v>
      </c>
      <c r="EA20">
        <f>+'Male opštine'!AV16</f>
        <v>58</v>
      </c>
      <c r="EB20">
        <f>+'Male opštine'!AW16</f>
        <v>313</v>
      </c>
      <c r="EC20">
        <f>+'Male opštine'!AX16</f>
        <v>684</v>
      </c>
      <c r="ED20">
        <f>+'Male opštine'!AY16</f>
        <v>646</v>
      </c>
      <c r="EE20">
        <f>+'Male opštine'!AZ16</f>
        <v>674</v>
      </c>
      <c r="EF20">
        <f>+'Male opštine'!BA16</f>
        <v>478</v>
      </c>
      <c r="EG20">
        <f>+'Male opštine'!BB16</f>
        <v>95</v>
      </c>
      <c r="EH20">
        <f>+'Male opštine'!BC16</f>
        <v>254</v>
      </c>
      <c r="EI20">
        <f>+'Male opštine'!BD16</f>
        <v>0</v>
      </c>
      <c r="EJ20">
        <f>+'Male opštine'!BE16</f>
        <v>0</v>
      </c>
      <c r="EK20">
        <f>+'Male opštine'!BF16</f>
        <v>0</v>
      </c>
      <c r="EL20">
        <f>+'Male opštine'!BG16</f>
        <v>0</v>
      </c>
      <c r="EM20">
        <f>+'Male opštine'!BH16</f>
        <v>0</v>
      </c>
      <c r="EN20">
        <f>+'Male opštine'!BI16</f>
        <v>0</v>
      </c>
      <c r="EO20">
        <f>+'Male opštine'!BJ16</f>
        <v>0</v>
      </c>
      <c r="EP20">
        <f>+'Male opštine'!BK16</f>
        <v>0</v>
      </c>
      <c r="EQ20">
        <f>+'Male opštine'!BL16</f>
        <v>0</v>
      </c>
      <c r="ER20">
        <f>+'Male opštine'!BM16</f>
        <v>0</v>
      </c>
      <c r="ES20">
        <f>+'Male opštine'!BN16</f>
        <v>0</v>
      </c>
      <c r="ET20">
        <f>+'Male opštine'!BO16</f>
        <v>0</v>
      </c>
      <c r="EU20">
        <f>+'Male opštine'!BP16</f>
        <v>0</v>
      </c>
      <c r="EV20">
        <f>+'Male opštine'!BQ16</f>
        <v>0</v>
      </c>
      <c r="EW20">
        <f>+'Male opštine'!BR16</f>
        <v>0</v>
      </c>
      <c r="EX20">
        <f>+'Male opštine'!BS16</f>
        <v>0</v>
      </c>
      <c r="EY20">
        <f>+'Male opštine'!BT16</f>
        <v>0</v>
      </c>
      <c r="EZ20">
        <f>+'Male opštine'!BU16</f>
        <v>0</v>
      </c>
      <c r="FA20">
        <f>+'Male opštine'!BV16</f>
        <v>0</v>
      </c>
      <c r="FB20">
        <f>+'Male opštine'!BW16</f>
        <v>0</v>
      </c>
      <c r="FC20">
        <f>+'Male opštine'!BX16</f>
        <v>0</v>
      </c>
      <c r="FD20">
        <f>+'Male opštine'!BY16</f>
        <v>0</v>
      </c>
      <c r="FE20">
        <f>+'Male opštine'!BZ16</f>
        <v>0</v>
      </c>
      <c r="FF20">
        <f>+'Male opštine'!CA16</f>
        <v>0</v>
      </c>
      <c r="FG20">
        <f>+'Male opštine'!CB16</f>
        <v>0</v>
      </c>
      <c r="FH20">
        <f>+'Male opštine'!CC16</f>
        <v>0</v>
      </c>
      <c r="FI20">
        <f>+'Male opštine'!CD16</f>
        <v>0</v>
      </c>
      <c r="FJ20">
        <f>+'Male opštine'!CE16</f>
        <v>0</v>
      </c>
      <c r="FK20">
        <f>+'Male opštine'!CF16</f>
        <v>0</v>
      </c>
      <c r="FL20">
        <f>+'Male opštine'!CG16</f>
        <v>0</v>
      </c>
    </row>
    <row r="21" spans="1:168" s="60" customFormat="1">
      <c r="B21" s="61">
        <f>+'Male opštine'!L2</f>
        <v>43132</v>
      </c>
      <c r="C21" s="61">
        <f>+'Male opštine'!M2</f>
        <v>43133</v>
      </c>
      <c r="D21" s="61" t="str">
        <f>+'Male opštine'!N2</f>
        <v>3 i 4 Feb</v>
      </c>
      <c r="E21" s="61">
        <f>+'Male opštine'!O2</f>
        <v>43136</v>
      </c>
      <c r="F21" s="61">
        <f>+'Male opštine'!P2</f>
        <v>43137</v>
      </c>
      <c r="G21" s="61">
        <f>+'Male opštine'!Q2</f>
        <v>43138</v>
      </c>
      <c r="H21" s="61">
        <f>+'Male opštine'!R2</f>
        <v>43139</v>
      </c>
      <c r="I21" s="61">
        <f>+'Male opštine'!S2</f>
        <v>43140</v>
      </c>
      <c r="J21" s="61" t="str">
        <f>+'Male opštine'!T2</f>
        <v>10 i 11 Feb</v>
      </c>
      <c r="K21" s="61">
        <f>+'Male opštine'!U2</f>
        <v>43143</v>
      </c>
      <c r="L21" s="61">
        <f>+'Male opštine'!V2</f>
        <v>43144</v>
      </c>
      <c r="M21" s="61">
        <f>+'Male opštine'!W2</f>
        <v>43145</v>
      </c>
      <c r="N21" s="61" t="str">
        <f>+'Male opštine'!X2</f>
        <v>15, 16, 17 i 18 Feb</v>
      </c>
      <c r="O21" s="61">
        <f>+'Male opštine'!Y2</f>
        <v>43150</v>
      </c>
      <c r="P21" s="61">
        <f>+'Male opštine'!Z2</f>
        <v>43151</v>
      </c>
      <c r="Q21" s="61">
        <f>+'Male opštine'!AA2</f>
        <v>43152</v>
      </c>
      <c r="R21" s="61">
        <f>+'Male opštine'!AB2</f>
        <v>43153</v>
      </c>
      <c r="S21" s="61">
        <f>+'Male opštine'!AC2</f>
        <v>43154</v>
      </c>
      <c r="T21" s="61" t="str">
        <f>+'Male opštine'!AD2</f>
        <v>24 i 25 Feb</v>
      </c>
      <c r="U21" s="61">
        <f>+'Male opštine'!AE2</f>
        <v>43157</v>
      </c>
      <c r="V21" s="61">
        <f>+'Male opštine'!AF2</f>
        <v>43158</v>
      </c>
      <c r="W21" s="61">
        <f>+'Male opštine'!AG2</f>
        <v>43159</v>
      </c>
      <c r="X21" s="61">
        <f>+'Male opštine'!AH2</f>
        <v>43160</v>
      </c>
      <c r="Y21" s="61">
        <f>+'Male opštine'!AI2</f>
        <v>43161</v>
      </c>
      <c r="Z21" s="61" t="str">
        <f>+'Male opštine'!AJ2</f>
        <v>3 i 4 Mar</v>
      </c>
      <c r="AA21" s="61">
        <f>+'Male opštine'!AK2</f>
        <v>43164</v>
      </c>
      <c r="AB21" s="61">
        <f>+'Male opštine'!AL2</f>
        <v>43165</v>
      </c>
      <c r="AC21" s="61">
        <f>+'Male opštine'!AM2</f>
        <v>43166</v>
      </c>
      <c r="AD21" s="61">
        <f>+'Male opštine'!AN2</f>
        <v>43167</v>
      </c>
      <c r="AE21" s="61">
        <f>+'Male opštine'!AO2</f>
        <v>43168</v>
      </c>
      <c r="AF21" s="61" t="str">
        <f>+'Male opštine'!AP2</f>
        <v>10 i 11 Mar</v>
      </c>
      <c r="AG21" s="61">
        <f>+'Male opštine'!AQ2</f>
        <v>43171</v>
      </c>
      <c r="AH21" s="61">
        <f>+'Male opštine'!AR2</f>
        <v>43172</v>
      </c>
      <c r="AI21" s="61">
        <f>+'Male opštine'!AS2</f>
        <v>43173</v>
      </c>
      <c r="AJ21" s="61">
        <f>+'Male opštine'!AT2</f>
        <v>43174</v>
      </c>
      <c r="AK21" s="61">
        <f>+'Male opštine'!AU2</f>
        <v>43175</v>
      </c>
      <c r="AL21" s="61" t="str">
        <f>+'Male opštine'!AV2</f>
        <v>17 i 18 Mar</v>
      </c>
      <c r="AM21" s="61">
        <f>+'Male opštine'!AW2</f>
        <v>43178</v>
      </c>
      <c r="AN21" s="61">
        <f>+'Male opštine'!AX2</f>
        <v>43179</v>
      </c>
      <c r="AO21" s="61">
        <f>+'Male opštine'!AY2</f>
        <v>43180</v>
      </c>
      <c r="AP21" s="61">
        <f>+'Male opštine'!AZ2</f>
        <v>43181</v>
      </c>
      <c r="AQ21" s="61">
        <f>+'Male opštine'!BA2</f>
        <v>43182</v>
      </c>
      <c r="AR21" s="61" t="str">
        <f>+'Male opštine'!BB2</f>
        <v>24 i 25 Mar</v>
      </c>
      <c r="AS21" s="61">
        <f>+'Male opštine'!BC2</f>
        <v>43185</v>
      </c>
      <c r="AT21" s="61">
        <f>+'Male opštine'!BD2</f>
        <v>43186</v>
      </c>
      <c r="AU21" s="61">
        <f>+'Male opštine'!BE2</f>
        <v>43187</v>
      </c>
      <c r="AV21" s="61">
        <f>+'Male opštine'!BF2</f>
        <v>43188</v>
      </c>
      <c r="AW21" s="61">
        <f>+'Male opštine'!BG2</f>
        <v>43189</v>
      </c>
      <c r="AX21" s="61" t="str">
        <f>+'Male opštine'!BH2</f>
        <v>31 Mar i 1 Apr</v>
      </c>
      <c r="AY21" s="61">
        <f>+'Male opštine'!BI2</f>
        <v>43192</v>
      </c>
      <c r="AZ21" s="61">
        <f>+'Male opštine'!BJ2</f>
        <v>43193</v>
      </c>
      <c r="BA21" s="61">
        <f>+'Male opštine'!BK2</f>
        <v>43194</v>
      </c>
      <c r="BB21" s="61">
        <f>+'Male opštine'!BL2</f>
        <v>43195</v>
      </c>
      <c r="BC21" s="61">
        <f>+'Male opštine'!BM2</f>
        <v>43196</v>
      </c>
      <c r="BD21" s="61" t="str">
        <f>+'Male opštine'!BN2</f>
        <v>7 i 8 Apr</v>
      </c>
      <c r="BE21" s="61">
        <f>+'Male opštine'!BO2</f>
        <v>43199</v>
      </c>
      <c r="BF21" s="61">
        <f>+'Male opštine'!BP2</f>
        <v>43200</v>
      </c>
      <c r="BG21" s="61">
        <f>+'Male opštine'!BQ2</f>
        <v>43201</v>
      </c>
      <c r="BH21" s="61">
        <f>+'Male opštine'!BR2</f>
        <v>43202</v>
      </c>
      <c r="BI21" s="61">
        <f>+'Male opštine'!BS2</f>
        <v>43203</v>
      </c>
      <c r="BJ21" s="61" t="str">
        <f>+'Male opštine'!BT2</f>
        <v>14 i 15 Apr</v>
      </c>
      <c r="BK21" s="61">
        <f>+'Male opštine'!BU2</f>
        <v>43206</v>
      </c>
      <c r="BL21" s="61">
        <f>+'Male opštine'!BV2</f>
        <v>43207</v>
      </c>
      <c r="BM21" s="61">
        <f>+'Male opštine'!BW2</f>
        <v>43208</v>
      </c>
      <c r="BN21" s="61">
        <f>+'Male opštine'!BX2</f>
        <v>43209</v>
      </c>
      <c r="BO21" s="61">
        <f>+'Male opštine'!BY2</f>
        <v>43210</v>
      </c>
      <c r="BP21" s="61" t="str">
        <f>+'Male opštine'!BZ2</f>
        <v>21 i 22 Apr</v>
      </c>
      <c r="BQ21" s="61">
        <f>+'Male opštine'!CA2</f>
        <v>43213</v>
      </c>
      <c r="BR21" s="61">
        <f>+'Male opštine'!CB2</f>
        <v>43214</v>
      </c>
      <c r="BS21" s="61">
        <f>+'Male opštine'!CC2</f>
        <v>43215</v>
      </c>
      <c r="BT21" s="61">
        <f>+'Male opštine'!CD2</f>
        <v>43216</v>
      </c>
      <c r="BU21" s="61">
        <f>+'Male opštine'!CE2</f>
        <v>43217</v>
      </c>
      <c r="BV21" s="61" t="str">
        <f>+'Male opštine'!CF2</f>
        <v>28 i 29 Apr</v>
      </c>
      <c r="BW21" s="61">
        <f>+'Male opštine'!CG2</f>
        <v>43220</v>
      </c>
      <c r="BX21" s="61"/>
      <c r="BZ21" s="101" t="s">
        <v>345</v>
      </c>
      <c r="CA21" s="104" t="s">
        <v>115</v>
      </c>
      <c r="CB21" s="102">
        <v>0.97498417756828448</v>
      </c>
      <c r="CC21" s="105">
        <f t="shared" si="8"/>
        <v>44943.845633365207</v>
      </c>
      <c r="CF21">
        <f>+'Male opštine'!A17</f>
        <v>80144</v>
      </c>
      <c r="CG21" t="str">
        <f>+'Male opštine'!B17</f>
        <v>Житиште</v>
      </c>
      <c r="CH21" t="str">
        <f>+'Male opštine'!C17</f>
        <v>Мале општине</v>
      </c>
      <c r="CI21">
        <f>+'Male opštine'!D17</f>
        <v>15573</v>
      </c>
      <c r="CJ21">
        <f>+'Male opštine'!E17</f>
        <v>36638</v>
      </c>
      <c r="CK21">
        <f>+'Male opštine'!F17</f>
        <v>0.7948022647894657</v>
      </c>
      <c r="CL21">
        <f>+'Male opštine'!G17</f>
        <v>12377.455669566349</v>
      </c>
      <c r="CM21">
        <f>+'Male opštine'!H17</f>
        <v>8.4466705194888583</v>
      </c>
      <c r="CN21">
        <f>+'Male opštine'!I17</f>
        <v>10.62738607284453</v>
      </c>
      <c r="CO21">
        <f>+'Male opštine'!J17</f>
        <v>131540</v>
      </c>
      <c r="CP21">
        <f>+'Male opštine'!K17</f>
        <v>13154</v>
      </c>
      <c r="CQ21">
        <f>+'Male opštine'!L17</f>
        <v>0</v>
      </c>
      <c r="CR21">
        <f>+'Male opštine'!M17</f>
        <v>2</v>
      </c>
      <c r="CS21">
        <f>+'Male opštine'!N17</f>
        <v>0</v>
      </c>
      <c r="CT21">
        <f>+'Male opštine'!O17</f>
        <v>9</v>
      </c>
      <c r="CU21">
        <f>+'Male opštine'!P17</f>
        <v>5</v>
      </c>
      <c r="CV21">
        <f>+'Male opštine'!Q17</f>
        <v>25</v>
      </c>
      <c r="CW21">
        <f>+'Male opštine'!R17</f>
        <v>11</v>
      </c>
      <c r="CX21">
        <f>+'Male opštine'!S17</f>
        <v>28</v>
      </c>
      <c r="CY21">
        <f>+'Male opštine'!T17</f>
        <v>19</v>
      </c>
      <c r="CZ21">
        <f>+'Male opštine'!U17</f>
        <v>76</v>
      </c>
      <c r="DA21">
        <f>+'Male opštine'!V17</f>
        <v>150</v>
      </c>
      <c r="DB21">
        <f>+'Male opštine'!W17</f>
        <v>81</v>
      </c>
      <c r="DC21">
        <f>+'Male opštine'!X17</f>
        <v>99</v>
      </c>
      <c r="DD21">
        <f>+'Male opštine'!Y17</f>
        <v>353</v>
      </c>
      <c r="DE21">
        <f>+'Male opštine'!Z17</f>
        <v>229</v>
      </c>
      <c r="DF21">
        <f>+'Male opštine'!AA17</f>
        <v>306</v>
      </c>
      <c r="DG21">
        <f>+'Male opštine'!AB17</f>
        <v>241</v>
      </c>
      <c r="DH21">
        <f>+'Male opštine'!AC17</f>
        <v>298</v>
      </c>
      <c r="DI21">
        <f>+'Male opštine'!AD17</f>
        <v>57</v>
      </c>
      <c r="DJ21">
        <f>+'Male opštine'!AE17</f>
        <v>561</v>
      </c>
      <c r="DK21">
        <f>+'Male opštine'!AF17</f>
        <v>487</v>
      </c>
      <c r="DL21">
        <f>+'Male opštine'!AG17</f>
        <v>512</v>
      </c>
      <c r="DM21">
        <f>+'Male opštine'!AH17</f>
        <v>640</v>
      </c>
      <c r="DN21">
        <f>+'Male opštine'!AI17</f>
        <v>288</v>
      </c>
      <c r="DO21">
        <f>+'Male opštine'!AJ17</f>
        <v>33</v>
      </c>
      <c r="DP21">
        <f>+'Male opštine'!AK17</f>
        <v>276</v>
      </c>
      <c r="DQ21">
        <f>+'Male opštine'!AL17</f>
        <v>388</v>
      </c>
      <c r="DR21">
        <f>+'Male opštine'!AM17</f>
        <v>502</v>
      </c>
      <c r="DS21">
        <f>+'Male opštine'!AN17</f>
        <v>442</v>
      </c>
      <c r="DT21">
        <f>+'Male opštine'!AO17</f>
        <v>493</v>
      </c>
      <c r="DU21">
        <f>+'Male opštine'!AP17</f>
        <v>32</v>
      </c>
      <c r="DV21">
        <f>+'Male opštine'!AQ17</f>
        <v>471</v>
      </c>
      <c r="DW21">
        <f>+'Male opštine'!AR17</f>
        <v>614</v>
      </c>
      <c r="DX21">
        <f>+'Male opštine'!AS17</f>
        <v>645</v>
      </c>
      <c r="DY21">
        <f>+'Male opštine'!AT17</f>
        <v>786</v>
      </c>
      <c r="DZ21">
        <f>+'Male opštine'!AU17</f>
        <v>471</v>
      </c>
      <c r="EA21">
        <f>+'Male opštine'!AV17</f>
        <v>109</v>
      </c>
      <c r="EB21">
        <f>+'Male opštine'!AW17</f>
        <v>461</v>
      </c>
      <c r="EC21">
        <f>+'Male opštine'!AX17</f>
        <v>609</v>
      </c>
      <c r="ED21">
        <f>+'Male opštine'!AY17</f>
        <v>675</v>
      </c>
      <c r="EE21">
        <f>+'Male opštine'!AZ17</f>
        <v>772</v>
      </c>
      <c r="EF21">
        <f>+'Male opštine'!BA17</f>
        <v>495</v>
      </c>
      <c r="EG21">
        <f>+'Male opštine'!BB17</f>
        <v>75</v>
      </c>
      <c r="EH21">
        <f>+'Male opštine'!BC17</f>
        <v>328</v>
      </c>
      <c r="EI21">
        <f>+'Male opštine'!BD17</f>
        <v>0</v>
      </c>
      <c r="EJ21">
        <f>+'Male opštine'!BE17</f>
        <v>0</v>
      </c>
      <c r="EK21">
        <f>+'Male opštine'!BF17</f>
        <v>0</v>
      </c>
      <c r="EL21">
        <f>+'Male opštine'!BG17</f>
        <v>0</v>
      </c>
      <c r="EM21">
        <f>+'Male opštine'!BH17</f>
        <v>0</v>
      </c>
      <c r="EN21">
        <f>+'Male opštine'!BI17</f>
        <v>0</v>
      </c>
      <c r="EO21">
        <f>+'Male opštine'!BJ17</f>
        <v>0</v>
      </c>
      <c r="EP21">
        <f>+'Male opštine'!BK17</f>
        <v>0</v>
      </c>
      <c r="EQ21">
        <f>+'Male opštine'!BL17</f>
        <v>0</v>
      </c>
      <c r="ER21">
        <f>+'Male opštine'!BM17</f>
        <v>0</v>
      </c>
      <c r="ES21">
        <f>+'Male opštine'!BN17</f>
        <v>0</v>
      </c>
      <c r="ET21">
        <f>+'Male opštine'!BO17</f>
        <v>0</v>
      </c>
      <c r="EU21">
        <f>+'Male opštine'!BP17</f>
        <v>0</v>
      </c>
      <c r="EV21">
        <f>+'Male opštine'!BQ17</f>
        <v>0</v>
      </c>
      <c r="EW21">
        <f>+'Male opštine'!BR17</f>
        <v>0</v>
      </c>
      <c r="EX21">
        <f>+'Male opštine'!BS17</f>
        <v>0</v>
      </c>
      <c r="EY21">
        <f>+'Male opštine'!BT17</f>
        <v>0</v>
      </c>
      <c r="EZ21">
        <f>+'Male opštine'!BU17</f>
        <v>0</v>
      </c>
      <c r="FA21">
        <f>+'Male opštine'!BV17</f>
        <v>0</v>
      </c>
      <c r="FB21">
        <f>+'Male opštine'!BW17</f>
        <v>0</v>
      </c>
      <c r="FC21">
        <f>+'Male opštine'!BX17</f>
        <v>0</v>
      </c>
      <c r="FD21">
        <f>+'Male opštine'!BY17</f>
        <v>0</v>
      </c>
      <c r="FE21">
        <f>+'Male opštine'!BZ17</f>
        <v>0</v>
      </c>
      <c r="FF21">
        <f>+'Male opštine'!CA17</f>
        <v>0</v>
      </c>
      <c r="FG21">
        <f>+'Male opštine'!CB17</f>
        <v>0</v>
      </c>
      <c r="FH21">
        <f>+'Male opštine'!CC17</f>
        <v>0</v>
      </c>
      <c r="FI21">
        <f>+'Male opštine'!CD17</f>
        <v>0</v>
      </c>
      <c r="FJ21">
        <f>+'Male opštine'!CE17</f>
        <v>0</v>
      </c>
      <c r="FK21">
        <f>+'Male opštine'!CF17</f>
        <v>0</v>
      </c>
      <c r="FL21">
        <f>+'Male opštine'!CG17</f>
        <v>0</v>
      </c>
    </row>
    <row r="22" spans="1:168">
      <c r="A22" s="62" t="str">
        <f>+CP2</f>
        <v>Ukupno velike opštine po danima</v>
      </c>
      <c r="B22" s="62">
        <f t="shared" ref="B22:BM25" si="10">+CQ2</f>
        <v>192</v>
      </c>
      <c r="C22" s="62">
        <f t="shared" si="10"/>
        <v>660</v>
      </c>
      <c r="D22" s="62">
        <f t="shared" si="10"/>
        <v>543</v>
      </c>
      <c r="E22" s="62">
        <f t="shared" si="10"/>
        <v>3223</v>
      </c>
      <c r="F22" s="62">
        <f t="shared" si="10"/>
        <v>4313</v>
      </c>
      <c r="G22" s="62">
        <f t="shared" si="10"/>
        <v>5860</v>
      </c>
      <c r="H22" s="62">
        <f t="shared" si="10"/>
        <v>6550</v>
      </c>
      <c r="I22" s="62">
        <f t="shared" si="10"/>
        <v>10153</v>
      </c>
      <c r="J22" s="62">
        <f t="shared" si="10"/>
        <v>7556</v>
      </c>
      <c r="K22" s="62">
        <f t="shared" si="10"/>
        <v>32843</v>
      </c>
      <c r="L22" s="62">
        <f t="shared" si="10"/>
        <v>28462</v>
      </c>
      <c r="M22" s="62">
        <f t="shared" si="10"/>
        <v>33201</v>
      </c>
      <c r="N22" s="62">
        <f t="shared" si="10"/>
        <v>39688</v>
      </c>
      <c r="O22" s="62">
        <f t="shared" si="10"/>
        <v>90331</v>
      </c>
      <c r="P22" s="62">
        <f t="shared" si="10"/>
        <v>75722</v>
      </c>
      <c r="Q22" s="62">
        <f t="shared" si="10"/>
        <v>77249</v>
      </c>
      <c r="R22" s="62">
        <f t="shared" si="10"/>
        <v>91285</v>
      </c>
      <c r="S22" s="62">
        <f t="shared" si="10"/>
        <v>102572</v>
      </c>
      <c r="T22" s="62">
        <f t="shared" si="10"/>
        <v>54913</v>
      </c>
      <c r="U22" s="62">
        <f t="shared" si="10"/>
        <v>176996</v>
      </c>
      <c r="V22" s="62">
        <f t="shared" si="10"/>
        <v>173049</v>
      </c>
      <c r="W22" s="62">
        <f t="shared" si="10"/>
        <v>188460</v>
      </c>
      <c r="X22" s="62">
        <f t="shared" si="10"/>
        <v>176686</v>
      </c>
      <c r="Y22" s="62">
        <f t="shared" si="10"/>
        <v>122855</v>
      </c>
      <c r="Z22" s="62">
        <f t="shared" si="10"/>
        <v>25961</v>
      </c>
      <c r="AA22" s="62">
        <f t="shared" si="10"/>
        <v>104957</v>
      </c>
      <c r="AB22" s="62">
        <f t="shared" si="10"/>
        <v>115414</v>
      </c>
      <c r="AC22" s="62">
        <f t="shared" si="10"/>
        <v>143244</v>
      </c>
      <c r="AD22" s="62">
        <f t="shared" si="10"/>
        <v>157413</v>
      </c>
      <c r="AE22" s="62">
        <f t="shared" si="10"/>
        <v>175423</v>
      </c>
      <c r="AF22" s="62">
        <f t="shared" si="10"/>
        <v>37948</v>
      </c>
      <c r="AG22" s="62">
        <f t="shared" si="10"/>
        <v>141010</v>
      </c>
      <c r="AH22" s="62">
        <f t="shared" si="10"/>
        <v>160661</v>
      </c>
      <c r="AI22" s="62">
        <f t="shared" si="10"/>
        <v>199099</v>
      </c>
      <c r="AJ22" s="62">
        <f t="shared" si="10"/>
        <v>244763</v>
      </c>
      <c r="AK22" s="62">
        <f t="shared" si="10"/>
        <v>201815</v>
      </c>
      <c r="AL22" s="62">
        <f t="shared" si="10"/>
        <v>39464</v>
      </c>
      <c r="AM22" s="62">
        <f t="shared" si="10"/>
        <v>131231</v>
      </c>
      <c r="AN22" s="62">
        <f t="shared" si="10"/>
        <v>167735</v>
      </c>
      <c r="AO22" s="62">
        <f t="shared" si="10"/>
        <v>196902</v>
      </c>
      <c r="AP22" s="62">
        <f t="shared" si="10"/>
        <v>244297</v>
      </c>
      <c r="AQ22" s="62">
        <f t="shared" si="10"/>
        <v>188805</v>
      </c>
      <c r="AR22" s="62">
        <f t="shared" si="10"/>
        <v>35871</v>
      </c>
      <c r="AS22" s="62">
        <f t="shared" si="10"/>
        <v>91336</v>
      </c>
      <c r="AT22" s="62">
        <f t="shared" si="10"/>
        <v>0</v>
      </c>
      <c r="AU22" s="62">
        <f t="shared" si="10"/>
        <v>0</v>
      </c>
      <c r="AV22" s="62">
        <f t="shared" si="10"/>
        <v>0</v>
      </c>
      <c r="AW22" s="62">
        <f t="shared" si="10"/>
        <v>0</v>
      </c>
      <c r="AX22" s="62">
        <f t="shared" si="10"/>
        <v>0</v>
      </c>
      <c r="AY22" s="62">
        <f t="shared" si="10"/>
        <v>0</v>
      </c>
      <c r="AZ22" s="62">
        <f t="shared" si="10"/>
        <v>0</v>
      </c>
      <c r="BA22" s="62">
        <f t="shared" si="10"/>
        <v>0</v>
      </c>
      <c r="BB22" s="62">
        <f t="shared" si="10"/>
        <v>0</v>
      </c>
      <c r="BC22" s="62">
        <f t="shared" si="10"/>
        <v>0</v>
      </c>
      <c r="BD22" s="62">
        <f t="shared" si="10"/>
        <v>0</v>
      </c>
      <c r="BE22" s="62">
        <f t="shared" si="10"/>
        <v>0</v>
      </c>
      <c r="BF22" s="62">
        <f t="shared" si="10"/>
        <v>0</v>
      </c>
      <c r="BG22" s="62">
        <f t="shared" si="10"/>
        <v>0</v>
      </c>
      <c r="BH22" s="62">
        <f t="shared" si="10"/>
        <v>0</v>
      </c>
      <c r="BI22" s="62">
        <f t="shared" si="10"/>
        <v>0</v>
      </c>
      <c r="BJ22" s="62">
        <f t="shared" si="10"/>
        <v>0</v>
      </c>
      <c r="BK22" s="62">
        <f t="shared" si="10"/>
        <v>0</v>
      </c>
      <c r="BL22" s="62">
        <f t="shared" si="10"/>
        <v>0</v>
      </c>
      <c r="BM22" s="62">
        <f t="shared" si="10"/>
        <v>0</v>
      </c>
      <c r="BN22" s="62">
        <f t="shared" ref="BN22:BW25" si="11">+FC2</f>
        <v>0</v>
      </c>
      <c r="BO22" s="62">
        <f t="shared" si="11"/>
        <v>0</v>
      </c>
      <c r="BP22" s="62">
        <f t="shared" si="11"/>
        <v>0</v>
      </c>
      <c r="BQ22" s="62">
        <f t="shared" si="11"/>
        <v>0</v>
      </c>
      <c r="BR22" s="62">
        <f t="shared" si="11"/>
        <v>0</v>
      </c>
      <c r="BS22" s="62">
        <f t="shared" si="11"/>
        <v>0</v>
      </c>
      <c r="BT22" s="62">
        <f t="shared" si="11"/>
        <v>0</v>
      </c>
      <c r="BU22" s="62">
        <f t="shared" si="11"/>
        <v>0</v>
      </c>
      <c r="BV22" s="62">
        <f t="shared" si="11"/>
        <v>0</v>
      </c>
      <c r="BW22" s="62">
        <f t="shared" si="11"/>
        <v>0</v>
      </c>
      <c r="BZ22" s="101" t="s">
        <v>345</v>
      </c>
      <c r="CA22" s="104" t="s">
        <v>116</v>
      </c>
      <c r="CB22" s="102">
        <v>1.1098988854527514</v>
      </c>
      <c r="CC22" s="105">
        <f t="shared" si="8"/>
        <v>51163.008922715482</v>
      </c>
      <c r="CF22">
        <f>+'Male opštine'!A18</f>
        <v>80489</v>
      </c>
      <c r="CG22" t="str">
        <f>+'Male opštine'!B18</f>
        <v>Чока</v>
      </c>
      <c r="CH22" t="str">
        <f>+'Male opštine'!C18</f>
        <v>Мале општине</v>
      </c>
      <c r="CI22">
        <f>+'Male opštine'!D18</f>
        <v>10600</v>
      </c>
      <c r="CJ22">
        <f>+'Male opštine'!E18</f>
        <v>34484</v>
      </c>
      <c r="CK22">
        <f>+'Male opštine'!F18</f>
        <v>0.74807471202030495</v>
      </c>
      <c r="CL22">
        <f>+'Male opštine'!G18</f>
        <v>7929.5919474152324</v>
      </c>
      <c r="CM22">
        <f>+'Male opštine'!H18</f>
        <v>7.8386792452830187</v>
      </c>
      <c r="CN22">
        <f>+'Male opštine'!I18</f>
        <v>10.478471092965183</v>
      </c>
      <c r="CO22">
        <f>+'Male opštine'!J18</f>
        <v>83090</v>
      </c>
      <c r="CP22">
        <f>+'Male opštine'!K18</f>
        <v>8309</v>
      </c>
      <c r="CQ22">
        <f>+'Male opštine'!L18</f>
        <v>1</v>
      </c>
      <c r="CR22">
        <f>+'Male opštine'!M18</f>
        <v>2</v>
      </c>
      <c r="CS22">
        <f>+'Male opštine'!N18</f>
        <v>0</v>
      </c>
      <c r="CT22">
        <f>+'Male opštine'!O18</f>
        <v>4</v>
      </c>
      <c r="CU22">
        <f>+'Male opštine'!P18</f>
        <v>13</v>
      </c>
      <c r="CV22">
        <f>+'Male opštine'!Q18</f>
        <v>11</v>
      </c>
      <c r="CW22">
        <f>+'Male opštine'!R18</f>
        <v>33</v>
      </c>
      <c r="CX22">
        <f>+'Male opštine'!S18</f>
        <v>27</v>
      </c>
      <c r="CY22">
        <f>+'Male opštine'!T18</f>
        <v>4</v>
      </c>
      <c r="CZ22">
        <f>+'Male opštine'!U18</f>
        <v>79</v>
      </c>
      <c r="DA22">
        <f>+'Male opštine'!V18</f>
        <v>95</v>
      </c>
      <c r="DB22">
        <f>+'Male opštine'!W18</f>
        <v>119</v>
      </c>
      <c r="DC22">
        <f>+'Male opštine'!X18</f>
        <v>25</v>
      </c>
      <c r="DD22">
        <f>+'Male opštine'!Y18</f>
        <v>262</v>
      </c>
      <c r="DE22">
        <f>+'Male opštine'!Z18</f>
        <v>173</v>
      </c>
      <c r="DF22">
        <f>+'Male opštine'!AA18</f>
        <v>255</v>
      </c>
      <c r="DG22">
        <f>+'Male opštine'!AB18</f>
        <v>310</v>
      </c>
      <c r="DH22">
        <f>+'Male opštine'!AC18</f>
        <v>222</v>
      </c>
      <c r="DI22">
        <f>+'Male opštine'!AD18</f>
        <v>20</v>
      </c>
      <c r="DJ22">
        <f>+'Male opštine'!AE18</f>
        <v>390</v>
      </c>
      <c r="DK22">
        <f>+'Male opštine'!AF18</f>
        <v>248</v>
      </c>
      <c r="DL22">
        <f>+'Male opštine'!AG18</f>
        <v>300</v>
      </c>
      <c r="DM22">
        <f>+'Male opštine'!AH18</f>
        <v>257</v>
      </c>
      <c r="DN22">
        <f>+'Male opštine'!AI18</f>
        <v>143</v>
      </c>
      <c r="DO22">
        <f>+'Male opštine'!AJ18</f>
        <v>10</v>
      </c>
      <c r="DP22">
        <f>+'Male opštine'!AK18</f>
        <v>275</v>
      </c>
      <c r="DQ22">
        <f>+'Male opštine'!AL18</f>
        <v>268</v>
      </c>
      <c r="DR22">
        <f>+'Male opštine'!AM18</f>
        <v>283</v>
      </c>
      <c r="DS22">
        <f>+'Male opštine'!AN18</f>
        <v>230</v>
      </c>
      <c r="DT22">
        <f>+'Male opštine'!AO18</f>
        <v>241</v>
      </c>
      <c r="DU22">
        <f>+'Male opštine'!AP18</f>
        <v>26</v>
      </c>
      <c r="DV22">
        <f>+'Male opštine'!AQ18</f>
        <v>325</v>
      </c>
      <c r="DW22">
        <f>+'Male opštine'!AR18</f>
        <v>380</v>
      </c>
      <c r="DX22">
        <f>+'Male opštine'!AS18</f>
        <v>445</v>
      </c>
      <c r="DY22">
        <f>+'Male opštine'!AT18</f>
        <v>411</v>
      </c>
      <c r="DZ22">
        <f>+'Male opštine'!AU18</f>
        <v>238</v>
      </c>
      <c r="EA22">
        <f>+'Male opštine'!AV18</f>
        <v>15</v>
      </c>
      <c r="EB22">
        <f>+'Male opštine'!AW18</f>
        <v>287</v>
      </c>
      <c r="EC22">
        <f>+'Male opštine'!AX18</f>
        <v>420</v>
      </c>
      <c r="ED22">
        <f>+'Male opštine'!AY18</f>
        <v>523</v>
      </c>
      <c r="EE22">
        <f>+'Male opštine'!AZ18</f>
        <v>451</v>
      </c>
      <c r="EF22">
        <f>+'Male opštine'!BA18</f>
        <v>269</v>
      </c>
      <c r="EG22">
        <f>+'Male opštine'!BB18</f>
        <v>14</v>
      </c>
      <c r="EH22">
        <f>+'Male opštine'!BC18</f>
        <v>205</v>
      </c>
      <c r="EI22">
        <f>+'Male opštine'!BD18</f>
        <v>0</v>
      </c>
      <c r="EJ22">
        <f>+'Male opštine'!BE18</f>
        <v>0</v>
      </c>
      <c r="EK22">
        <f>+'Male opštine'!BF18</f>
        <v>0</v>
      </c>
      <c r="EL22">
        <f>+'Male opštine'!BG18</f>
        <v>0</v>
      </c>
      <c r="EM22">
        <f>+'Male opštine'!BH18</f>
        <v>0</v>
      </c>
      <c r="EN22">
        <f>+'Male opštine'!BI18</f>
        <v>0</v>
      </c>
      <c r="EO22">
        <f>+'Male opštine'!BJ18</f>
        <v>0</v>
      </c>
      <c r="EP22">
        <f>+'Male opštine'!BK18</f>
        <v>0</v>
      </c>
      <c r="EQ22">
        <f>+'Male opštine'!BL18</f>
        <v>0</v>
      </c>
      <c r="ER22">
        <f>+'Male opštine'!BM18</f>
        <v>0</v>
      </c>
      <c r="ES22">
        <f>+'Male opštine'!BN18</f>
        <v>0</v>
      </c>
      <c r="ET22">
        <f>+'Male opštine'!BO18</f>
        <v>0</v>
      </c>
      <c r="EU22">
        <f>+'Male opštine'!BP18</f>
        <v>0</v>
      </c>
      <c r="EV22">
        <f>+'Male opštine'!BQ18</f>
        <v>0</v>
      </c>
      <c r="EW22">
        <f>+'Male opštine'!BR18</f>
        <v>0</v>
      </c>
      <c r="EX22">
        <f>+'Male opštine'!BS18</f>
        <v>0</v>
      </c>
      <c r="EY22">
        <f>+'Male opštine'!BT18</f>
        <v>0</v>
      </c>
      <c r="EZ22">
        <f>+'Male opštine'!BU18</f>
        <v>0</v>
      </c>
      <c r="FA22">
        <f>+'Male opštine'!BV18</f>
        <v>0</v>
      </c>
      <c r="FB22">
        <f>+'Male opštine'!BW18</f>
        <v>0</v>
      </c>
      <c r="FC22">
        <f>+'Male opštine'!BX18</f>
        <v>0</v>
      </c>
      <c r="FD22">
        <f>+'Male opštine'!BY18</f>
        <v>0</v>
      </c>
      <c r="FE22">
        <f>+'Male opštine'!BZ18</f>
        <v>0</v>
      </c>
      <c r="FF22">
        <f>+'Male opštine'!CA18</f>
        <v>0</v>
      </c>
      <c r="FG22">
        <f>+'Male opštine'!CB18</f>
        <v>0</v>
      </c>
      <c r="FH22">
        <f>+'Male opštine'!CC18</f>
        <v>0</v>
      </c>
      <c r="FI22">
        <f>+'Male opštine'!CD18</f>
        <v>0</v>
      </c>
      <c r="FJ22">
        <f>+'Male opštine'!CE18</f>
        <v>0</v>
      </c>
      <c r="FK22">
        <f>+'Male opštine'!CF18</f>
        <v>0</v>
      </c>
      <c r="FL22">
        <f>+'Male opštine'!CG18</f>
        <v>0</v>
      </c>
    </row>
    <row r="23" spans="1:168">
      <c r="A23" s="62" t="str">
        <f t="shared" ref="A23:A25" si="12">+CP3</f>
        <v>Ukupno srednje opštine po danima</v>
      </c>
      <c r="B23" s="62">
        <f t="shared" si="10"/>
        <v>33</v>
      </c>
      <c r="C23" s="62">
        <f t="shared" si="10"/>
        <v>201</v>
      </c>
      <c r="D23" s="62">
        <f t="shared" si="10"/>
        <v>108</v>
      </c>
      <c r="E23" s="62">
        <f t="shared" si="10"/>
        <v>807</v>
      </c>
      <c r="F23" s="62">
        <f t="shared" si="10"/>
        <v>1081</v>
      </c>
      <c r="G23" s="62">
        <f t="shared" si="10"/>
        <v>1481</v>
      </c>
      <c r="H23" s="62">
        <f t="shared" si="10"/>
        <v>1922</v>
      </c>
      <c r="I23" s="62">
        <f t="shared" si="10"/>
        <v>2684</v>
      </c>
      <c r="J23" s="62">
        <f t="shared" si="10"/>
        <v>1398</v>
      </c>
      <c r="K23" s="62">
        <f t="shared" si="10"/>
        <v>9063</v>
      </c>
      <c r="L23" s="62">
        <f t="shared" si="10"/>
        <v>8483</v>
      </c>
      <c r="M23" s="62">
        <f t="shared" si="10"/>
        <v>9103</v>
      </c>
      <c r="N23" s="62">
        <f t="shared" si="10"/>
        <v>7568</v>
      </c>
      <c r="O23" s="62">
        <f t="shared" si="10"/>
        <v>25089</v>
      </c>
      <c r="P23" s="62">
        <f t="shared" si="10"/>
        <v>21514</v>
      </c>
      <c r="Q23" s="62">
        <f t="shared" si="10"/>
        <v>23084</v>
      </c>
      <c r="R23" s="62">
        <f t="shared" si="10"/>
        <v>25705</v>
      </c>
      <c r="S23" s="62">
        <f t="shared" si="10"/>
        <v>31613</v>
      </c>
      <c r="T23" s="62">
        <f t="shared" si="10"/>
        <v>13005</v>
      </c>
      <c r="U23" s="62">
        <f t="shared" si="10"/>
        <v>48016</v>
      </c>
      <c r="V23" s="62">
        <f t="shared" si="10"/>
        <v>47821</v>
      </c>
      <c r="W23" s="62">
        <f t="shared" si="10"/>
        <v>50565</v>
      </c>
      <c r="X23" s="62">
        <f t="shared" si="10"/>
        <v>47244</v>
      </c>
      <c r="Y23" s="62">
        <f t="shared" si="10"/>
        <v>30947</v>
      </c>
      <c r="Z23" s="62">
        <f t="shared" si="10"/>
        <v>6493</v>
      </c>
      <c r="AA23" s="62">
        <f t="shared" si="10"/>
        <v>27232</v>
      </c>
      <c r="AB23" s="62">
        <f t="shared" si="10"/>
        <v>33538</v>
      </c>
      <c r="AC23" s="62">
        <f t="shared" si="10"/>
        <v>40630</v>
      </c>
      <c r="AD23" s="62">
        <f t="shared" si="10"/>
        <v>41386</v>
      </c>
      <c r="AE23" s="62">
        <f t="shared" si="10"/>
        <v>40529</v>
      </c>
      <c r="AF23" s="62">
        <f t="shared" si="10"/>
        <v>9235</v>
      </c>
      <c r="AG23" s="62">
        <f t="shared" si="10"/>
        <v>37111</v>
      </c>
      <c r="AH23" s="62">
        <f t="shared" si="10"/>
        <v>43845</v>
      </c>
      <c r="AI23" s="62">
        <f t="shared" si="10"/>
        <v>54224</v>
      </c>
      <c r="AJ23" s="62">
        <f t="shared" si="10"/>
        <v>63205</v>
      </c>
      <c r="AK23" s="62">
        <f t="shared" si="10"/>
        <v>49991</v>
      </c>
      <c r="AL23" s="62">
        <f t="shared" si="10"/>
        <v>8649</v>
      </c>
      <c r="AM23" s="62">
        <f t="shared" si="10"/>
        <v>35044</v>
      </c>
      <c r="AN23" s="62">
        <f t="shared" si="10"/>
        <v>48083</v>
      </c>
      <c r="AO23" s="62">
        <f t="shared" si="10"/>
        <v>58212</v>
      </c>
      <c r="AP23" s="62">
        <f t="shared" si="10"/>
        <v>64074</v>
      </c>
      <c r="AQ23" s="62">
        <f t="shared" si="10"/>
        <v>43770</v>
      </c>
      <c r="AR23" s="62">
        <f t="shared" si="10"/>
        <v>8435</v>
      </c>
      <c r="AS23" s="62">
        <f t="shared" si="10"/>
        <v>23916</v>
      </c>
      <c r="AT23" s="62">
        <f t="shared" si="10"/>
        <v>0</v>
      </c>
      <c r="AU23" s="62">
        <f t="shared" si="10"/>
        <v>0</v>
      </c>
      <c r="AV23" s="62">
        <f t="shared" si="10"/>
        <v>0</v>
      </c>
      <c r="AW23" s="62">
        <f t="shared" si="10"/>
        <v>0</v>
      </c>
      <c r="AX23" s="62">
        <f t="shared" si="10"/>
        <v>0</v>
      </c>
      <c r="AY23" s="62">
        <f t="shared" si="10"/>
        <v>0</v>
      </c>
      <c r="AZ23" s="62">
        <f t="shared" si="10"/>
        <v>0</v>
      </c>
      <c r="BA23" s="62">
        <f t="shared" si="10"/>
        <v>0</v>
      </c>
      <c r="BB23" s="62">
        <f t="shared" si="10"/>
        <v>0</v>
      </c>
      <c r="BC23" s="62">
        <f t="shared" si="10"/>
        <v>0</v>
      </c>
      <c r="BD23" s="62">
        <f t="shared" si="10"/>
        <v>0</v>
      </c>
      <c r="BE23" s="62">
        <f t="shared" si="10"/>
        <v>0</v>
      </c>
      <c r="BF23" s="62">
        <f t="shared" si="10"/>
        <v>0</v>
      </c>
      <c r="BG23" s="62">
        <f t="shared" si="10"/>
        <v>0</v>
      </c>
      <c r="BH23" s="62">
        <f t="shared" si="10"/>
        <v>0</v>
      </c>
      <c r="BI23" s="62">
        <f t="shared" si="10"/>
        <v>0</v>
      </c>
      <c r="BJ23" s="62">
        <f t="shared" si="10"/>
        <v>0</v>
      </c>
      <c r="BK23" s="62">
        <f t="shared" si="10"/>
        <v>0</v>
      </c>
      <c r="BL23" s="62">
        <f t="shared" si="10"/>
        <v>0</v>
      </c>
      <c r="BM23" s="62">
        <f t="shared" si="10"/>
        <v>0</v>
      </c>
      <c r="BN23" s="62">
        <f t="shared" si="11"/>
        <v>0</v>
      </c>
      <c r="BO23" s="62">
        <f t="shared" si="11"/>
        <v>0</v>
      </c>
      <c r="BP23" s="62">
        <f t="shared" si="11"/>
        <v>0</v>
      </c>
      <c r="BQ23" s="62">
        <f t="shared" si="11"/>
        <v>0</v>
      </c>
      <c r="BR23" s="62">
        <f t="shared" si="11"/>
        <v>0</v>
      </c>
      <c r="BS23" s="62">
        <f t="shared" si="11"/>
        <v>0</v>
      </c>
      <c r="BT23" s="62">
        <f t="shared" si="11"/>
        <v>0</v>
      </c>
      <c r="BU23" s="62">
        <f t="shared" si="11"/>
        <v>0</v>
      </c>
      <c r="BV23" s="62">
        <f t="shared" si="11"/>
        <v>0</v>
      </c>
      <c r="BW23" s="62">
        <f t="shared" si="11"/>
        <v>0</v>
      </c>
      <c r="BZ23" s="100"/>
      <c r="CA23" s="100" t="s">
        <v>341</v>
      </c>
      <c r="CB23" s="102">
        <v>0.82368796713853454</v>
      </c>
      <c r="CC23" s="105">
        <f t="shared" si="8"/>
        <v>37969.544221185024</v>
      </c>
      <c r="CF23">
        <f>+'Male opštine'!A19</f>
        <v>71064</v>
      </c>
      <c r="CG23" t="str">
        <f>+'Male opštine'!B19</f>
        <v>Сврљиг</v>
      </c>
      <c r="CH23" t="str">
        <f>+'Male opštine'!C19</f>
        <v>Мале општине</v>
      </c>
      <c r="CI23">
        <f>+'Male opštine'!D19</f>
        <v>13037</v>
      </c>
      <c r="CJ23">
        <f>+'Male opštine'!E19</f>
        <v>29663</v>
      </c>
      <c r="CK23">
        <f>+'Male opštine'!F19</f>
        <v>0.6434908996247044</v>
      </c>
      <c r="CL23">
        <f>+'Male opštine'!G19</f>
        <v>8389.1908584072717</v>
      </c>
      <c r="CM23">
        <f>+'Male opštine'!H19</f>
        <v>6.6886553654981977</v>
      </c>
      <c r="CN23">
        <f>+'Male opštine'!I19</f>
        <v>10.394327828721654</v>
      </c>
      <c r="CO23">
        <f>+'Male opštine'!J19</f>
        <v>87200</v>
      </c>
      <c r="CP23">
        <f>+'Male opštine'!K19</f>
        <v>8720</v>
      </c>
      <c r="CQ23">
        <f>+'Male opštine'!L19</f>
        <v>0</v>
      </c>
      <c r="CR23">
        <f>+'Male opštine'!M19</f>
        <v>0</v>
      </c>
      <c r="CS23">
        <f>+'Male opštine'!N19</f>
        <v>0</v>
      </c>
      <c r="CT23">
        <f>+'Male opštine'!O19</f>
        <v>12</v>
      </c>
      <c r="CU23">
        <f>+'Male opštine'!P19</f>
        <v>13</v>
      </c>
      <c r="CV23">
        <f>+'Male opštine'!Q19</f>
        <v>4</v>
      </c>
      <c r="CW23">
        <f>+'Male opštine'!R19</f>
        <v>20</v>
      </c>
      <c r="CX23">
        <f>+'Male opštine'!S19</f>
        <v>30</v>
      </c>
      <c r="CY23">
        <f>+'Male opštine'!T19</f>
        <v>9</v>
      </c>
      <c r="CZ23">
        <f>+'Male opštine'!U19</f>
        <v>114</v>
      </c>
      <c r="DA23">
        <f>+'Male opštine'!V19</f>
        <v>61</v>
      </c>
      <c r="DB23">
        <f>+'Male opštine'!W19</f>
        <v>100</v>
      </c>
      <c r="DC23">
        <f>+'Male opštine'!X19</f>
        <v>81</v>
      </c>
      <c r="DD23">
        <f>+'Male opštine'!Y19</f>
        <v>209</v>
      </c>
      <c r="DE23">
        <f>+'Male opštine'!Z19</f>
        <v>159</v>
      </c>
      <c r="DF23">
        <f>+'Male opštine'!AA19</f>
        <v>196</v>
      </c>
      <c r="DG23">
        <f>+'Male opštine'!AB19</f>
        <v>149</v>
      </c>
      <c r="DH23">
        <f>+'Male opštine'!AC19</f>
        <v>207</v>
      </c>
      <c r="DI23">
        <f>+'Male opštine'!AD19</f>
        <v>106</v>
      </c>
      <c r="DJ23">
        <f>+'Male opštine'!AE19</f>
        <v>268</v>
      </c>
      <c r="DK23">
        <f>+'Male opštine'!AF19</f>
        <v>479</v>
      </c>
      <c r="DL23">
        <f>+'Male opštine'!AG19</f>
        <v>444</v>
      </c>
      <c r="DM23">
        <f>+'Male opštine'!AH19</f>
        <v>427</v>
      </c>
      <c r="DN23">
        <f>+'Male opštine'!AI19</f>
        <v>195</v>
      </c>
      <c r="DO23">
        <f>+'Male opštine'!AJ19</f>
        <v>32</v>
      </c>
      <c r="DP23">
        <f>+'Male opštine'!AK19</f>
        <v>291</v>
      </c>
      <c r="DQ23">
        <f>+'Male opštine'!AL19</f>
        <v>282</v>
      </c>
      <c r="DR23">
        <f>+'Male opštine'!AM19</f>
        <v>162</v>
      </c>
      <c r="DS23">
        <f>+'Male opštine'!AN19</f>
        <v>521</v>
      </c>
      <c r="DT23">
        <f>+'Male opštine'!AO19</f>
        <v>227</v>
      </c>
      <c r="DU23">
        <f>+'Male opštine'!AP19</f>
        <v>55</v>
      </c>
      <c r="DV23">
        <f>+'Male opštine'!AQ19</f>
        <v>227</v>
      </c>
      <c r="DW23">
        <f>+'Male opštine'!AR19</f>
        <v>346</v>
      </c>
      <c r="DX23">
        <f>+'Male opštine'!AS19</f>
        <v>450</v>
      </c>
      <c r="DY23">
        <f>+'Male opštine'!AT19</f>
        <v>490</v>
      </c>
      <c r="DZ23">
        <f>+'Male opštine'!AU19</f>
        <v>287</v>
      </c>
      <c r="EA23">
        <f>+'Male opštine'!AV19</f>
        <v>86</v>
      </c>
      <c r="EB23">
        <f>+'Male opštine'!AW19</f>
        <v>315</v>
      </c>
      <c r="EC23">
        <f>+'Male opštine'!AX19</f>
        <v>423</v>
      </c>
      <c r="ED23">
        <f>+'Male opštine'!AY19</f>
        <v>382</v>
      </c>
      <c r="EE23">
        <f>+'Male opštine'!AZ19</f>
        <v>411</v>
      </c>
      <c r="EF23">
        <f>+'Male opštine'!BA19</f>
        <v>250</v>
      </c>
      <c r="EG23">
        <f>+'Male opštine'!BB19</f>
        <v>15</v>
      </c>
      <c r="EH23">
        <f>+'Male opštine'!BC19</f>
        <v>185</v>
      </c>
      <c r="EI23">
        <f>+'Male opštine'!BD19</f>
        <v>0</v>
      </c>
      <c r="EJ23">
        <f>+'Male opštine'!BE19</f>
        <v>0</v>
      </c>
      <c r="EK23">
        <f>+'Male opštine'!BF19</f>
        <v>0</v>
      </c>
      <c r="EL23">
        <f>+'Male opštine'!BG19</f>
        <v>0</v>
      </c>
      <c r="EM23">
        <f>+'Male opštine'!BH19</f>
        <v>0</v>
      </c>
      <c r="EN23">
        <f>+'Male opštine'!BI19</f>
        <v>0</v>
      </c>
      <c r="EO23">
        <f>+'Male opštine'!BJ19</f>
        <v>0</v>
      </c>
      <c r="EP23">
        <f>+'Male opštine'!BK19</f>
        <v>0</v>
      </c>
      <c r="EQ23">
        <f>+'Male opštine'!BL19</f>
        <v>0</v>
      </c>
      <c r="ER23">
        <f>+'Male opštine'!BM19</f>
        <v>0</v>
      </c>
      <c r="ES23">
        <f>+'Male opštine'!BN19</f>
        <v>0</v>
      </c>
      <c r="ET23">
        <f>+'Male opštine'!BO19</f>
        <v>0</v>
      </c>
      <c r="EU23">
        <f>+'Male opštine'!BP19</f>
        <v>0</v>
      </c>
      <c r="EV23">
        <f>+'Male opštine'!BQ19</f>
        <v>0</v>
      </c>
      <c r="EW23">
        <f>+'Male opštine'!BR19</f>
        <v>0</v>
      </c>
      <c r="EX23">
        <f>+'Male opštine'!BS19</f>
        <v>0</v>
      </c>
      <c r="EY23">
        <f>+'Male opštine'!BT19</f>
        <v>0</v>
      </c>
      <c r="EZ23">
        <f>+'Male opštine'!BU19</f>
        <v>0</v>
      </c>
      <c r="FA23">
        <f>+'Male opštine'!BV19</f>
        <v>0</v>
      </c>
      <c r="FB23">
        <f>+'Male opštine'!BW19</f>
        <v>0</v>
      </c>
      <c r="FC23">
        <f>+'Male opštine'!BX19</f>
        <v>0</v>
      </c>
      <c r="FD23">
        <f>+'Male opštine'!BY19</f>
        <v>0</v>
      </c>
      <c r="FE23">
        <f>+'Male opštine'!BZ19</f>
        <v>0</v>
      </c>
      <c r="FF23">
        <f>+'Male opštine'!CA19</f>
        <v>0</v>
      </c>
      <c r="FG23">
        <f>+'Male opštine'!CB19</f>
        <v>0</v>
      </c>
      <c r="FH23">
        <f>+'Male opštine'!CC19</f>
        <v>0</v>
      </c>
      <c r="FI23">
        <f>+'Male opštine'!CD19</f>
        <v>0</v>
      </c>
      <c r="FJ23">
        <f>+'Male opštine'!CE19</f>
        <v>0</v>
      </c>
      <c r="FK23">
        <f>+'Male opštine'!CF19</f>
        <v>0</v>
      </c>
      <c r="FL23">
        <f>+'Male opštine'!CG19</f>
        <v>0</v>
      </c>
    </row>
    <row r="24" spans="1:168">
      <c r="A24" s="62" t="str">
        <f t="shared" si="12"/>
        <v>Ukupno male opštine po danima</v>
      </c>
      <c r="B24" s="62">
        <f t="shared" si="10"/>
        <v>1</v>
      </c>
      <c r="C24" s="62">
        <f t="shared" si="10"/>
        <v>87</v>
      </c>
      <c r="D24" s="62">
        <f t="shared" si="10"/>
        <v>27</v>
      </c>
      <c r="E24" s="62">
        <f t="shared" si="10"/>
        <v>345</v>
      </c>
      <c r="F24" s="62">
        <f t="shared" si="10"/>
        <v>419</v>
      </c>
      <c r="G24" s="62">
        <f t="shared" si="10"/>
        <v>641</v>
      </c>
      <c r="H24" s="62">
        <f t="shared" si="10"/>
        <v>829</v>
      </c>
      <c r="I24" s="62">
        <f t="shared" si="10"/>
        <v>1281</v>
      </c>
      <c r="J24" s="62">
        <f t="shared" si="10"/>
        <v>646</v>
      </c>
      <c r="K24" s="62">
        <f t="shared" si="10"/>
        <v>3602</v>
      </c>
      <c r="L24" s="62">
        <f t="shared" si="10"/>
        <v>3636</v>
      </c>
      <c r="M24" s="62">
        <f t="shared" si="10"/>
        <v>4337</v>
      </c>
      <c r="N24" s="62">
        <f t="shared" si="10"/>
        <v>2395</v>
      </c>
      <c r="O24" s="62">
        <f t="shared" si="10"/>
        <v>11808</v>
      </c>
      <c r="P24" s="62">
        <f t="shared" si="10"/>
        <v>9291</v>
      </c>
      <c r="Q24" s="62">
        <f t="shared" si="10"/>
        <v>10020</v>
      </c>
      <c r="R24" s="62">
        <f t="shared" si="10"/>
        <v>10588</v>
      </c>
      <c r="S24" s="62">
        <f t="shared" si="10"/>
        <v>12931</v>
      </c>
      <c r="T24" s="62">
        <f t="shared" si="10"/>
        <v>4646</v>
      </c>
      <c r="U24" s="62">
        <f t="shared" si="10"/>
        <v>20828</v>
      </c>
      <c r="V24" s="62">
        <f t="shared" si="10"/>
        <v>21247</v>
      </c>
      <c r="W24" s="62">
        <f t="shared" si="10"/>
        <v>21617</v>
      </c>
      <c r="X24" s="62">
        <f t="shared" si="10"/>
        <v>19400</v>
      </c>
      <c r="Y24" s="62">
        <f t="shared" si="10"/>
        <v>11670</v>
      </c>
      <c r="Z24" s="62">
        <f t="shared" si="10"/>
        <v>1858</v>
      </c>
      <c r="AA24" s="62">
        <f t="shared" si="10"/>
        <v>11949</v>
      </c>
      <c r="AB24" s="62">
        <f t="shared" si="10"/>
        <v>14245</v>
      </c>
      <c r="AC24" s="62">
        <f t="shared" si="10"/>
        <v>16371</v>
      </c>
      <c r="AD24" s="62">
        <f t="shared" si="10"/>
        <v>18134</v>
      </c>
      <c r="AE24" s="62">
        <f t="shared" si="10"/>
        <v>15951</v>
      </c>
      <c r="AF24" s="62">
        <f t="shared" si="10"/>
        <v>3138</v>
      </c>
      <c r="AG24" s="62">
        <f t="shared" si="10"/>
        <v>15893</v>
      </c>
      <c r="AH24" s="62">
        <f t="shared" si="10"/>
        <v>18973</v>
      </c>
      <c r="AI24" s="62">
        <f t="shared" si="10"/>
        <v>23721</v>
      </c>
      <c r="AJ24" s="62">
        <f t="shared" si="10"/>
        <v>26266</v>
      </c>
      <c r="AK24" s="62">
        <f t="shared" si="10"/>
        <v>18717</v>
      </c>
      <c r="AL24" s="62">
        <f t="shared" si="10"/>
        <v>3119</v>
      </c>
      <c r="AM24" s="62">
        <f t="shared" si="10"/>
        <v>14965</v>
      </c>
      <c r="AN24" s="62">
        <f t="shared" si="10"/>
        <v>19654</v>
      </c>
      <c r="AO24" s="62">
        <f t="shared" si="10"/>
        <v>23085</v>
      </c>
      <c r="AP24" s="62">
        <f t="shared" si="10"/>
        <v>26341</v>
      </c>
      <c r="AQ24" s="62">
        <f t="shared" si="10"/>
        <v>16719</v>
      </c>
      <c r="AR24" s="62">
        <f t="shared" si="10"/>
        <v>2841</v>
      </c>
      <c r="AS24" s="62">
        <f t="shared" si="10"/>
        <v>9333</v>
      </c>
      <c r="AT24" s="62">
        <f t="shared" si="10"/>
        <v>0</v>
      </c>
      <c r="AU24" s="62">
        <f t="shared" si="10"/>
        <v>0</v>
      </c>
      <c r="AV24" s="62">
        <f t="shared" si="10"/>
        <v>0</v>
      </c>
      <c r="AW24" s="62">
        <f t="shared" si="10"/>
        <v>0</v>
      </c>
      <c r="AX24" s="62">
        <f t="shared" si="10"/>
        <v>0</v>
      </c>
      <c r="AY24" s="62">
        <f t="shared" si="10"/>
        <v>0</v>
      </c>
      <c r="AZ24" s="62">
        <f t="shared" si="10"/>
        <v>0</v>
      </c>
      <c r="BA24" s="62">
        <f t="shared" si="10"/>
        <v>0</v>
      </c>
      <c r="BB24" s="62">
        <f t="shared" si="10"/>
        <v>0</v>
      </c>
      <c r="BC24" s="62">
        <f t="shared" si="10"/>
        <v>0</v>
      </c>
      <c r="BD24" s="62">
        <f t="shared" si="10"/>
        <v>0</v>
      </c>
      <c r="BE24" s="62">
        <f t="shared" si="10"/>
        <v>0</v>
      </c>
      <c r="BF24" s="62">
        <f t="shared" si="10"/>
        <v>0</v>
      </c>
      <c r="BG24" s="62">
        <f t="shared" si="10"/>
        <v>0</v>
      </c>
      <c r="BH24" s="62">
        <f t="shared" si="10"/>
        <v>0</v>
      </c>
      <c r="BI24" s="62">
        <f t="shared" si="10"/>
        <v>0</v>
      </c>
      <c r="BJ24" s="62">
        <f t="shared" si="10"/>
        <v>0</v>
      </c>
      <c r="BK24" s="62">
        <f t="shared" si="10"/>
        <v>0</v>
      </c>
      <c r="BL24" s="62">
        <f t="shared" si="10"/>
        <v>0</v>
      </c>
      <c r="BM24" s="62">
        <f t="shared" si="10"/>
        <v>0</v>
      </c>
      <c r="BN24" s="62">
        <f t="shared" si="11"/>
        <v>0</v>
      </c>
      <c r="BO24" s="62">
        <f t="shared" si="11"/>
        <v>0</v>
      </c>
      <c r="BP24" s="62">
        <f t="shared" si="11"/>
        <v>0</v>
      </c>
      <c r="BQ24" s="62">
        <f t="shared" si="11"/>
        <v>0</v>
      </c>
      <c r="BR24" s="62">
        <f t="shared" si="11"/>
        <v>0</v>
      </c>
      <c r="BS24" s="62">
        <f t="shared" si="11"/>
        <v>0</v>
      </c>
      <c r="BT24" s="62">
        <f t="shared" si="11"/>
        <v>0</v>
      </c>
      <c r="BU24" s="62">
        <f t="shared" si="11"/>
        <v>0</v>
      </c>
      <c r="BV24" s="62">
        <f t="shared" si="11"/>
        <v>0</v>
      </c>
      <c r="BW24" s="62">
        <f t="shared" si="11"/>
        <v>0</v>
      </c>
      <c r="BZ24" s="101" t="s">
        <v>345</v>
      </c>
      <c r="CA24" s="104" t="s">
        <v>331</v>
      </c>
      <c r="CB24" s="102">
        <v>0.65940234374266837</v>
      </c>
      <c r="CC24" s="105">
        <f t="shared" si="8"/>
        <v>30396.469839505786</v>
      </c>
      <c r="CF24">
        <f>+'Male opštine'!A20</f>
        <v>70343</v>
      </c>
      <c r="CG24" t="str">
        <f>+'Male opštine'!B20</f>
        <v>Брус</v>
      </c>
      <c r="CH24" t="str">
        <f>+'Male opštine'!C20</f>
        <v>Мале општине</v>
      </c>
      <c r="CI24">
        <f>+'Male opštine'!D20</f>
        <v>15226</v>
      </c>
      <c r="CJ24">
        <f>+'Male opštine'!E20</f>
        <v>32437</v>
      </c>
      <c r="CK24">
        <f>+'Male opštine'!F20</f>
        <v>0.7036683515196217</v>
      </c>
      <c r="CL24">
        <f>+'Male opštine'!G20</f>
        <v>10714.054320237759</v>
      </c>
      <c r="CM24">
        <f>+'Male opštine'!H20</f>
        <v>7.2835938526205179</v>
      </c>
      <c r="CN24">
        <f>+'Male opštine'!I20</f>
        <v>10.350890212542714</v>
      </c>
      <c r="CO24">
        <f>+'Male opštine'!J20</f>
        <v>110900</v>
      </c>
      <c r="CP24">
        <f>+'Male opštine'!K20</f>
        <v>11090</v>
      </c>
      <c r="CQ24">
        <f>+'Male opštine'!L20</f>
        <v>0</v>
      </c>
      <c r="CR24">
        <f>+'Male opštine'!M20</f>
        <v>0</v>
      </c>
      <c r="CS24">
        <f>+'Male opštine'!N20</f>
        <v>0</v>
      </c>
      <c r="CT24">
        <f>+'Male opštine'!O20</f>
        <v>0</v>
      </c>
      <c r="CU24">
        <f>+'Male opštine'!P20</f>
        <v>5</v>
      </c>
      <c r="CV24">
        <f>+'Male opštine'!Q20</f>
        <v>0</v>
      </c>
      <c r="CW24">
        <f>+'Male opštine'!R20</f>
        <v>13</v>
      </c>
      <c r="CX24">
        <f>+'Male opštine'!S20</f>
        <v>16</v>
      </c>
      <c r="CY24">
        <f>+'Male opštine'!T20</f>
        <v>29</v>
      </c>
      <c r="CZ24">
        <f>+'Male opštine'!U20</f>
        <v>40</v>
      </c>
      <c r="DA24">
        <f>+'Male opštine'!V20</f>
        <v>87</v>
      </c>
      <c r="DB24">
        <f>+'Male opštine'!W20</f>
        <v>66</v>
      </c>
      <c r="DC24">
        <f>+'Male opštine'!X20</f>
        <v>77</v>
      </c>
      <c r="DD24">
        <f>+'Male opštine'!Y20</f>
        <v>176</v>
      </c>
      <c r="DE24">
        <f>+'Male opštine'!Z20</f>
        <v>276</v>
      </c>
      <c r="DF24">
        <f>+'Male opštine'!AA20</f>
        <v>173</v>
      </c>
      <c r="DG24">
        <f>+'Male opštine'!AB20</f>
        <v>251</v>
      </c>
      <c r="DH24">
        <f>+'Male opštine'!AC20</f>
        <v>334</v>
      </c>
      <c r="DI24">
        <f>+'Male opštine'!AD20</f>
        <v>214</v>
      </c>
      <c r="DJ24">
        <f>+'Male opštine'!AE20</f>
        <v>319</v>
      </c>
      <c r="DK24">
        <f>+'Male opštine'!AF20</f>
        <v>505</v>
      </c>
      <c r="DL24">
        <f>+'Male opštine'!AG20</f>
        <v>655</v>
      </c>
      <c r="DM24">
        <f>+'Male opštine'!AH20</f>
        <v>483</v>
      </c>
      <c r="DN24">
        <f>+'Male opštine'!AI20</f>
        <v>413</v>
      </c>
      <c r="DO24">
        <f>+'Male opštine'!AJ20</f>
        <v>102</v>
      </c>
      <c r="DP24">
        <f>+'Male opštine'!AK20</f>
        <v>189</v>
      </c>
      <c r="DQ24">
        <f>+'Male opštine'!AL20</f>
        <v>321</v>
      </c>
      <c r="DR24">
        <f>+'Male opštine'!AM20</f>
        <v>315</v>
      </c>
      <c r="DS24">
        <f>+'Male opštine'!AN20</f>
        <v>496</v>
      </c>
      <c r="DT24">
        <f>+'Male opštine'!AO20</f>
        <v>428</v>
      </c>
      <c r="DU24">
        <f>+'Male opštine'!AP20</f>
        <v>46</v>
      </c>
      <c r="DV24">
        <f>+'Male opštine'!AQ20</f>
        <v>249</v>
      </c>
      <c r="DW24">
        <f>+'Male opštine'!AR20</f>
        <v>324</v>
      </c>
      <c r="DX24">
        <f>+'Male opštine'!AS20</f>
        <v>616</v>
      </c>
      <c r="DY24">
        <f>+'Male opštine'!AT20</f>
        <v>727</v>
      </c>
      <c r="DZ24">
        <f>+'Male opštine'!AU20</f>
        <v>448</v>
      </c>
      <c r="EA24">
        <f>+'Male opštine'!AV20</f>
        <v>130</v>
      </c>
      <c r="EB24">
        <f>+'Male opštine'!AW20</f>
        <v>322</v>
      </c>
      <c r="EC24">
        <f>+'Male opštine'!AX20</f>
        <v>423</v>
      </c>
      <c r="ED24">
        <f>+'Male opštine'!AY20</f>
        <v>427</v>
      </c>
      <c r="EE24">
        <f>+'Male opštine'!AZ20</f>
        <v>667</v>
      </c>
      <c r="EF24">
        <f>+'Male opštine'!BA20</f>
        <v>455</v>
      </c>
      <c r="EG24">
        <f>+'Male opštine'!BB20</f>
        <v>112</v>
      </c>
      <c r="EH24">
        <f>+'Male opštine'!BC20</f>
        <v>161</v>
      </c>
      <c r="EI24">
        <f>+'Male opštine'!BD20</f>
        <v>0</v>
      </c>
      <c r="EJ24">
        <f>+'Male opštine'!BE20</f>
        <v>0</v>
      </c>
      <c r="EK24">
        <f>+'Male opštine'!BF20</f>
        <v>0</v>
      </c>
      <c r="EL24">
        <f>+'Male opštine'!BG20</f>
        <v>0</v>
      </c>
      <c r="EM24">
        <f>+'Male opštine'!BH20</f>
        <v>0</v>
      </c>
      <c r="EN24">
        <f>+'Male opštine'!BI20</f>
        <v>0</v>
      </c>
      <c r="EO24">
        <f>+'Male opštine'!BJ20</f>
        <v>0</v>
      </c>
      <c r="EP24">
        <f>+'Male opštine'!BK20</f>
        <v>0</v>
      </c>
      <c r="EQ24">
        <f>+'Male opštine'!BL20</f>
        <v>0</v>
      </c>
      <c r="ER24">
        <f>+'Male opštine'!BM20</f>
        <v>0</v>
      </c>
      <c r="ES24">
        <f>+'Male opštine'!BN20</f>
        <v>0</v>
      </c>
      <c r="ET24">
        <f>+'Male opštine'!BO20</f>
        <v>0</v>
      </c>
      <c r="EU24">
        <f>+'Male opštine'!BP20</f>
        <v>0</v>
      </c>
      <c r="EV24">
        <f>+'Male opštine'!BQ20</f>
        <v>0</v>
      </c>
      <c r="EW24">
        <f>+'Male opštine'!BR20</f>
        <v>0</v>
      </c>
      <c r="EX24">
        <f>+'Male opštine'!BS20</f>
        <v>0</v>
      </c>
      <c r="EY24">
        <f>+'Male opštine'!BT20</f>
        <v>0</v>
      </c>
      <c r="EZ24">
        <f>+'Male opštine'!BU20</f>
        <v>0</v>
      </c>
      <c r="FA24">
        <f>+'Male opštine'!BV20</f>
        <v>0</v>
      </c>
      <c r="FB24">
        <f>+'Male opštine'!BW20</f>
        <v>0</v>
      </c>
      <c r="FC24">
        <f>+'Male opštine'!BX20</f>
        <v>0</v>
      </c>
      <c r="FD24">
        <f>+'Male opštine'!BY20</f>
        <v>0</v>
      </c>
      <c r="FE24">
        <f>+'Male opštine'!BZ20</f>
        <v>0</v>
      </c>
      <c r="FF24">
        <f>+'Male opštine'!CA20</f>
        <v>0</v>
      </c>
      <c r="FG24">
        <f>+'Male opštine'!CB20</f>
        <v>0</v>
      </c>
      <c r="FH24">
        <f>+'Male opštine'!CC20</f>
        <v>0</v>
      </c>
      <c r="FI24">
        <f>+'Male opštine'!CD20</f>
        <v>0</v>
      </c>
      <c r="FJ24">
        <f>+'Male opštine'!CE20</f>
        <v>0</v>
      </c>
      <c r="FK24">
        <f>+'Male opštine'!CF20</f>
        <v>0</v>
      </c>
      <c r="FL24">
        <f>+'Male opštine'!CG20</f>
        <v>0</v>
      </c>
    </row>
    <row r="25" spans="1:168">
      <c r="A25" s="62" t="str">
        <f t="shared" si="12"/>
        <v>Ukupno po danima</v>
      </c>
      <c r="B25" s="62">
        <f t="shared" si="10"/>
        <v>226</v>
      </c>
      <c r="C25" s="62">
        <f t="shared" si="10"/>
        <v>948</v>
      </c>
      <c r="D25" s="62">
        <f t="shared" si="10"/>
        <v>678</v>
      </c>
      <c r="E25" s="62">
        <f t="shared" si="10"/>
        <v>4375</v>
      </c>
      <c r="F25" s="62">
        <f t="shared" si="10"/>
        <v>5813</v>
      </c>
      <c r="G25" s="62">
        <f t="shared" si="10"/>
        <v>7982</v>
      </c>
      <c r="H25" s="62">
        <f t="shared" si="10"/>
        <v>9301</v>
      </c>
      <c r="I25" s="62">
        <f t="shared" si="10"/>
        <v>14118</v>
      </c>
      <c r="J25" s="62">
        <f t="shared" si="10"/>
        <v>9600</v>
      </c>
      <c r="K25" s="62">
        <f t="shared" si="10"/>
        <v>45508</v>
      </c>
      <c r="L25" s="62">
        <f t="shared" si="10"/>
        <v>40581</v>
      </c>
      <c r="M25" s="62">
        <f t="shared" si="10"/>
        <v>46641</v>
      </c>
      <c r="N25" s="62">
        <f t="shared" si="10"/>
        <v>49651</v>
      </c>
      <c r="O25" s="62">
        <f t="shared" si="10"/>
        <v>127228</v>
      </c>
      <c r="P25" s="62">
        <f t="shared" si="10"/>
        <v>106527</v>
      </c>
      <c r="Q25" s="62">
        <f t="shared" si="10"/>
        <v>110353</v>
      </c>
      <c r="R25" s="62">
        <f t="shared" si="10"/>
        <v>127578</v>
      </c>
      <c r="S25" s="62">
        <f t="shared" si="10"/>
        <v>147116</v>
      </c>
      <c r="T25" s="62">
        <f t="shared" si="10"/>
        <v>72564</v>
      </c>
      <c r="U25" s="62">
        <f t="shared" si="10"/>
        <v>245840</v>
      </c>
      <c r="V25" s="62">
        <f t="shared" si="10"/>
        <v>242117</v>
      </c>
      <c r="W25" s="62">
        <f t="shared" si="10"/>
        <v>260642</v>
      </c>
      <c r="X25" s="62">
        <f t="shared" si="10"/>
        <v>243330</v>
      </c>
      <c r="Y25" s="62">
        <f t="shared" si="10"/>
        <v>165472</v>
      </c>
      <c r="Z25" s="62">
        <f t="shared" si="10"/>
        <v>34312</v>
      </c>
      <c r="AA25" s="62">
        <f t="shared" si="10"/>
        <v>144138</v>
      </c>
      <c r="AB25" s="62">
        <f t="shared" si="10"/>
        <v>163197</v>
      </c>
      <c r="AC25" s="62">
        <f t="shared" si="10"/>
        <v>200245</v>
      </c>
      <c r="AD25" s="62">
        <f t="shared" si="10"/>
        <v>216933</v>
      </c>
      <c r="AE25" s="62">
        <f t="shared" si="10"/>
        <v>231903</v>
      </c>
      <c r="AF25" s="62">
        <f t="shared" si="10"/>
        <v>50321</v>
      </c>
      <c r="AG25" s="62">
        <f t="shared" si="10"/>
        <v>194014</v>
      </c>
      <c r="AH25" s="62">
        <f t="shared" si="10"/>
        <v>223479</v>
      </c>
      <c r="AI25" s="62">
        <f t="shared" si="10"/>
        <v>277044</v>
      </c>
      <c r="AJ25" s="62">
        <f t="shared" si="10"/>
        <v>334234</v>
      </c>
      <c r="AK25" s="62">
        <f t="shared" si="10"/>
        <v>270523</v>
      </c>
      <c r="AL25" s="62">
        <f t="shared" si="10"/>
        <v>51232</v>
      </c>
      <c r="AM25" s="62">
        <f t="shared" si="10"/>
        <v>181240</v>
      </c>
      <c r="AN25" s="62">
        <f t="shared" si="10"/>
        <v>235472</v>
      </c>
      <c r="AO25" s="62">
        <f t="shared" si="10"/>
        <v>278199</v>
      </c>
      <c r="AP25" s="62">
        <f t="shared" si="10"/>
        <v>334712</v>
      </c>
      <c r="AQ25" s="62">
        <f t="shared" si="10"/>
        <v>249294</v>
      </c>
      <c r="AR25" s="62">
        <f t="shared" si="10"/>
        <v>47147</v>
      </c>
      <c r="AS25" s="62">
        <f t="shared" si="10"/>
        <v>124585</v>
      </c>
      <c r="AT25" s="62">
        <f t="shared" si="10"/>
        <v>0</v>
      </c>
      <c r="AU25" s="62">
        <f t="shared" si="10"/>
        <v>0</v>
      </c>
      <c r="AV25" s="62">
        <f t="shared" si="10"/>
        <v>0</v>
      </c>
      <c r="AW25" s="62">
        <f t="shared" si="10"/>
        <v>0</v>
      </c>
      <c r="AX25" s="62">
        <f t="shared" si="10"/>
        <v>0</v>
      </c>
      <c r="AY25" s="62">
        <f t="shared" si="10"/>
        <v>0</v>
      </c>
      <c r="AZ25" s="62">
        <f t="shared" si="10"/>
        <v>0</v>
      </c>
      <c r="BA25" s="62">
        <f t="shared" si="10"/>
        <v>0</v>
      </c>
      <c r="BB25" s="62">
        <f t="shared" si="10"/>
        <v>0</v>
      </c>
      <c r="BC25" s="62">
        <f t="shared" si="10"/>
        <v>0</v>
      </c>
      <c r="BD25" s="62">
        <f t="shared" si="10"/>
        <v>0</v>
      </c>
      <c r="BE25" s="62">
        <f t="shared" si="10"/>
        <v>0</v>
      </c>
      <c r="BF25" s="62">
        <f t="shared" si="10"/>
        <v>0</v>
      </c>
      <c r="BG25" s="62">
        <f t="shared" si="10"/>
        <v>0</v>
      </c>
      <c r="BH25" s="62">
        <f t="shared" si="10"/>
        <v>0</v>
      </c>
      <c r="BI25" s="62">
        <f t="shared" si="10"/>
        <v>0</v>
      </c>
      <c r="BJ25" s="62">
        <f t="shared" si="10"/>
        <v>0</v>
      </c>
      <c r="BK25" s="62">
        <f t="shared" si="10"/>
        <v>0</v>
      </c>
      <c r="BL25" s="62">
        <f t="shared" si="10"/>
        <v>0</v>
      </c>
      <c r="BM25" s="62">
        <f t="shared" ref="BM25" si="13">+FB5</f>
        <v>0</v>
      </c>
      <c r="BN25" s="62">
        <f t="shared" si="11"/>
        <v>0</v>
      </c>
      <c r="BO25" s="62">
        <f t="shared" si="11"/>
        <v>0</v>
      </c>
      <c r="BP25" s="62">
        <f t="shared" si="11"/>
        <v>0</v>
      </c>
      <c r="BQ25" s="62">
        <f t="shared" si="11"/>
        <v>0</v>
      </c>
      <c r="BR25" s="62">
        <f t="shared" si="11"/>
        <v>0</v>
      </c>
      <c r="BS25" s="62">
        <f t="shared" si="11"/>
        <v>0</v>
      </c>
      <c r="BT25" s="62">
        <f t="shared" si="11"/>
        <v>0</v>
      </c>
      <c r="BU25" s="62">
        <f t="shared" si="11"/>
        <v>0</v>
      </c>
      <c r="BV25" s="62">
        <f t="shared" si="11"/>
        <v>0</v>
      </c>
      <c r="BW25" s="62">
        <f t="shared" si="11"/>
        <v>0</v>
      </c>
      <c r="BZ25" s="101" t="s">
        <v>345</v>
      </c>
      <c r="CA25" s="104" t="s">
        <v>329</v>
      </c>
      <c r="CB25" s="102">
        <v>0.75718039197886744</v>
      </c>
      <c r="CC25" s="105">
        <f t="shared" si="8"/>
        <v>34903.744529049851</v>
      </c>
      <c r="CF25">
        <f>+'Male opštine'!A21</f>
        <v>80241</v>
      </c>
      <c r="CG25" t="str">
        <f>+'Male opštine'!B21</f>
        <v>Мали Иђош</v>
      </c>
      <c r="CH25" t="str">
        <f>+'Male opštine'!C21</f>
        <v>Мале општине</v>
      </c>
      <c r="CI25">
        <f>+'Male opštine'!D21</f>
        <v>11486</v>
      </c>
      <c r="CJ25">
        <f>+'Male opštine'!E21</f>
        <v>32031</v>
      </c>
      <c r="CK25">
        <f>+'Male opštine'!F21</f>
        <v>0.69486083693081979</v>
      </c>
      <c r="CL25">
        <f>+'Male opštine'!G21</f>
        <v>7981.1715729873958</v>
      </c>
      <c r="CM25">
        <f>+'Male opštine'!H21</f>
        <v>7.1382552672819086</v>
      </c>
      <c r="CN25">
        <f>+'Male opštine'!I21</f>
        <v>10.272927884108961</v>
      </c>
      <c r="CO25">
        <f>+'Male opštine'!J21</f>
        <v>81990</v>
      </c>
      <c r="CP25">
        <f>+'Male opštine'!K21</f>
        <v>8199</v>
      </c>
      <c r="CQ25">
        <f>+'Male opštine'!L21</f>
        <v>0</v>
      </c>
      <c r="CR25">
        <f>+'Male opštine'!M21</f>
        <v>0</v>
      </c>
      <c r="CS25">
        <f>+'Male opštine'!N21</f>
        <v>1</v>
      </c>
      <c r="CT25">
        <f>+'Male opštine'!O21</f>
        <v>14</v>
      </c>
      <c r="CU25">
        <f>+'Male opštine'!P21</f>
        <v>16</v>
      </c>
      <c r="CV25">
        <f>+'Male opštine'!Q21</f>
        <v>39</v>
      </c>
      <c r="CW25">
        <f>+'Male opštine'!R21</f>
        <v>11</v>
      </c>
      <c r="CX25">
        <f>+'Male opštine'!S21</f>
        <v>19</v>
      </c>
      <c r="CY25">
        <f>+'Male opštine'!T21</f>
        <v>28</v>
      </c>
      <c r="CZ25">
        <f>+'Male opštine'!U21</f>
        <v>113</v>
      </c>
      <c r="DA25">
        <f>+'Male opštine'!V21</f>
        <v>70</v>
      </c>
      <c r="DB25">
        <f>+'Male opštine'!W21</f>
        <v>67</v>
      </c>
      <c r="DC25">
        <f>+'Male opštine'!X21</f>
        <v>68</v>
      </c>
      <c r="DD25">
        <f>+'Male opštine'!Y21</f>
        <v>316</v>
      </c>
      <c r="DE25">
        <f>+'Male opštine'!Z21</f>
        <v>108</v>
      </c>
      <c r="DF25">
        <f>+'Male opštine'!AA21</f>
        <v>157</v>
      </c>
      <c r="DG25">
        <f>+'Male opštine'!AB21</f>
        <v>179</v>
      </c>
      <c r="DH25">
        <f>+'Male opštine'!AC21</f>
        <v>245</v>
      </c>
      <c r="DI25">
        <f>+'Male opštine'!AD21</f>
        <v>179</v>
      </c>
      <c r="DJ25">
        <f>+'Male opštine'!AE21</f>
        <v>348</v>
      </c>
      <c r="DK25">
        <f>+'Male opštine'!AF21</f>
        <v>345</v>
      </c>
      <c r="DL25">
        <f>+'Male opštine'!AG21</f>
        <v>311</v>
      </c>
      <c r="DM25">
        <f>+'Male opštine'!AH21</f>
        <v>321</v>
      </c>
      <c r="DN25">
        <f>+'Male opštine'!AI21</f>
        <v>145</v>
      </c>
      <c r="DO25">
        <f>+'Male opštine'!AJ21</f>
        <v>40</v>
      </c>
      <c r="DP25">
        <f>+'Male opštine'!AK21</f>
        <v>239</v>
      </c>
      <c r="DQ25">
        <f>+'Male opštine'!AL21</f>
        <v>242</v>
      </c>
      <c r="DR25">
        <f>+'Male opštine'!AM21</f>
        <v>271</v>
      </c>
      <c r="DS25">
        <f>+'Male opštine'!AN21</f>
        <v>246</v>
      </c>
      <c r="DT25">
        <f>+'Male opštine'!AO21</f>
        <v>221</v>
      </c>
      <c r="DU25">
        <f>+'Male opštine'!AP21</f>
        <v>171</v>
      </c>
      <c r="DV25">
        <f>+'Male opštine'!AQ21</f>
        <v>276</v>
      </c>
      <c r="DW25">
        <f>+'Male opštine'!AR21</f>
        <v>332</v>
      </c>
      <c r="DX25">
        <f>+'Male opštine'!AS21</f>
        <v>342</v>
      </c>
      <c r="DY25">
        <f>+'Male opštine'!AT21</f>
        <v>424</v>
      </c>
      <c r="DZ25">
        <f>+'Male opštine'!AU21</f>
        <v>201</v>
      </c>
      <c r="EA25">
        <f>+'Male opštine'!AV21</f>
        <v>62</v>
      </c>
      <c r="EB25">
        <f>+'Male opštine'!AW21</f>
        <v>284</v>
      </c>
      <c r="EC25">
        <f>+'Male opštine'!AX21</f>
        <v>357</v>
      </c>
      <c r="ED25">
        <f>+'Male opštine'!AY21</f>
        <v>419</v>
      </c>
      <c r="EE25">
        <f>+'Male opštine'!AZ21</f>
        <v>429</v>
      </c>
      <c r="EF25">
        <f>+'Male opštine'!BA21</f>
        <v>248</v>
      </c>
      <c r="EG25">
        <f>+'Male opštine'!BB21</f>
        <v>81</v>
      </c>
      <c r="EH25">
        <f>+'Male opštine'!BC21</f>
        <v>214</v>
      </c>
      <c r="EI25">
        <f>+'Male opštine'!BD21</f>
        <v>0</v>
      </c>
      <c r="EJ25">
        <f>+'Male opštine'!BE21</f>
        <v>0</v>
      </c>
      <c r="EK25">
        <f>+'Male opštine'!BF21</f>
        <v>0</v>
      </c>
      <c r="EL25">
        <f>+'Male opštine'!BG21</f>
        <v>0</v>
      </c>
      <c r="EM25">
        <f>+'Male opštine'!BH21</f>
        <v>0</v>
      </c>
      <c r="EN25">
        <f>+'Male opštine'!BI21</f>
        <v>0</v>
      </c>
      <c r="EO25">
        <f>+'Male opštine'!BJ21</f>
        <v>0</v>
      </c>
      <c r="EP25">
        <f>+'Male opštine'!BK21</f>
        <v>0</v>
      </c>
      <c r="EQ25">
        <f>+'Male opštine'!BL21</f>
        <v>0</v>
      </c>
      <c r="ER25">
        <f>+'Male opštine'!BM21</f>
        <v>0</v>
      </c>
      <c r="ES25">
        <f>+'Male opštine'!BN21</f>
        <v>0</v>
      </c>
      <c r="ET25">
        <f>+'Male opštine'!BO21</f>
        <v>0</v>
      </c>
      <c r="EU25">
        <f>+'Male opštine'!BP21</f>
        <v>0</v>
      </c>
      <c r="EV25">
        <f>+'Male opštine'!BQ21</f>
        <v>0</v>
      </c>
      <c r="EW25">
        <f>+'Male opštine'!BR21</f>
        <v>0</v>
      </c>
      <c r="EX25">
        <f>+'Male opštine'!BS21</f>
        <v>0</v>
      </c>
      <c r="EY25">
        <f>+'Male opštine'!BT21</f>
        <v>0</v>
      </c>
      <c r="EZ25">
        <f>+'Male opštine'!BU21</f>
        <v>0</v>
      </c>
      <c r="FA25">
        <f>+'Male opštine'!BV21</f>
        <v>0</v>
      </c>
      <c r="FB25">
        <f>+'Male opštine'!BW21</f>
        <v>0</v>
      </c>
      <c r="FC25">
        <f>+'Male opštine'!BX21</f>
        <v>0</v>
      </c>
      <c r="FD25">
        <f>+'Male opštine'!BY21</f>
        <v>0</v>
      </c>
      <c r="FE25">
        <f>+'Male opštine'!BZ21</f>
        <v>0</v>
      </c>
      <c r="FF25">
        <f>+'Male opštine'!CA21</f>
        <v>0</v>
      </c>
      <c r="FG25">
        <f>+'Male opštine'!CB21</f>
        <v>0</v>
      </c>
      <c r="FH25">
        <f>+'Male opštine'!CC21</f>
        <v>0</v>
      </c>
      <c r="FI25">
        <f>+'Male opštine'!CD21</f>
        <v>0</v>
      </c>
      <c r="FJ25">
        <f>+'Male opštine'!CE21</f>
        <v>0</v>
      </c>
      <c r="FK25">
        <f>+'Male opštine'!CF21</f>
        <v>0</v>
      </c>
      <c r="FL25">
        <f>+'Male opštine'!CG21</f>
        <v>0</v>
      </c>
    </row>
    <row r="26" spans="1:168">
      <c r="C26" s="23"/>
      <c r="D26" s="23"/>
      <c r="E26" s="23"/>
      <c r="F26" s="23"/>
      <c r="G26" s="23"/>
      <c r="H26" s="23"/>
      <c r="I26" s="23"/>
      <c r="J26" s="23"/>
      <c r="K26" s="23"/>
      <c r="L26" s="23"/>
      <c r="BZ26" s="101" t="s">
        <v>345</v>
      </c>
      <c r="CA26" s="104" t="s">
        <v>117</v>
      </c>
      <c r="CB26" s="102">
        <v>0.90296411172671609</v>
      </c>
      <c r="CC26" s="105">
        <f t="shared" si="8"/>
        <v>41623.93665826643</v>
      </c>
      <c r="CF26">
        <f>+'Male opštine'!A22</f>
        <v>80055</v>
      </c>
      <c r="CG26" t="str">
        <f>+'Male opštine'!B22</f>
        <v>Бач</v>
      </c>
      <c r="CH26" t="str">
        <f>+'Male opštine'!C22</f>
        <v>Мале општине</v>
      </c>
      <c r="CI26">
        <f>+'Male opštine'!D22</f>
        <v>13601</v>
      </c>
      <c r="CJ26">
        <f>+'Male opštine'!E22</f>
        <v>32149</v>
      </c>
      <c r="CK26">
        <f>+'Male opštine'!F22</f>
        <v>0.69742065644185092</v>
      </c>
      <c r="CL26">
        <f>+'Male opštine'!G22</f>
        <v>9485.6183482656143</v>
      </c>
      <c r="CM26">
        <f>+'Male opštine'!H22</f>
        <v>7.1524152635835598</v>
      </c>
      <c r="CN26">
        <f>+'Male opštine'!I22</f>
        <v>10.25552540997889</v>
      </c>
      <c r="CO26">
        <f>+'Male opštine'!J22</f>
        <v>97280</v>
      </c>
      <c r="CP26">
        <f>+'Male opštine'!K22</f>
        <v>9728</v>
      </c>
      <c r="CQ26">
        <f>+'Male opštine'!L22</f>
        <v>0</v>
      </c>
      <c r="CR26">
        <f>+'Male opštine'!M22</f>
        <v>40</v>
      </c>
      <c r="CS26">
        <f>+'Male opštine'!N22</f>
        <v>0</v>
      </c>
      <c r="CT26">
        <f>+'Male opštine'!O22</f>
        <v>0</v>
      </c>
      <c r="CU26">
        <f>+'Male opštine'!P22</f>
        <v>2</v>
      </c>
      <c r="CV26">
        <f>+'Male opštine'!Q22</f>
        <v>5</v>
      </c>
      <c r="CW26">
        <f>+'Male opštine'!R22</f>
        <v>13</v>
      </c>
      <c r="CX26">
        <f>+'Male opštine'!S22</f>
        <v>9</v>
      </c>
      <c r="CY26">
        <f>+'Male opštine'!T22</f>
        <v>10</v>
      </c>
      <c r="CZ26">
        <f>+'Male opštine'!U22</f>
        <v>57</v>
      </c>
      <c r="DA26">
        <f>+'Male opštine'!V22</f>
        <v>41</v>
      </c>
      <c r="DB26">
        <f>+'Male opštine'!W22</f>
        <v>63</v>
      </c>
      <c r="DC26">
        <f>+'Male opštine'!X22</f>
        <v>11</v>
      </c>
      <c r="DD26">
        <f>+'Male opštine'!Y22</f>
        <v>205</v>
      </c>
      <c r="DE26">
        <f>+'Male opštine'!Z22</f>
        <v>185</v>
      </c>
      <c r="DF26">
        <f>+'Male opštine'!AA22</f>
        <v>167</v>
      </c>
      <c r="DG26">
        <f>+'Male opštine'!AB22</f>
        <v>233</v>
      </c>
      <c r="DH26">
        <f>+'Male opštine'!AC22</f>
        <v>229</v>
      </c>
      <c r="DI26">
        <f>+'Male opštine'!AD22</f>
        <v>60</v>
      </c>
      <c r="DJ26">
        <f>+'Male opštine'!AE22</f>
        <v>513</v>
      </c>
      <c r="DK26">
        <f>+'Male opštine'!AF22</f>
        <v>354</v>
      </c>
      <c r="DL26">
        <f>+'Male opštine'!AG22</f>
        <v>477</v>
      </c>
      <c r="DM26">
        <f>+'Male opštine'!AH22</f>
        <v>390</v>
      </c>
      <c r="DN26">
        <f>+'Male opštine'!AI22</f>
        <v>215</v>
      </c>
      <c r="DO26">
        <f>+'Male opštine'!AJ22</f>
        <v>15</v>
      </c>
      <c r="DP26">
        <f>+'Male opštine'!AK22</f>
        <v>381</v>
      </c>
      <c r="DQ26">
        <f>+'Male opštine'!AL22</f>
        <v>271</v>
      </c>
      <c r="DR26">
        <f>+'Male opštine'!AM22</f>
        <v>345</v>
      </c>
      <c r="DS26">
        <f>+'Male opštine'!AN22</f>
        <v>258</v>
      </c>
      <c r="DT26">
        <f>+'Male opštine'!AO22</f>
        <v>307</v>
      </c>
      <c r="DU26">
        <f>+'Male opštine'!AP22</f>
        <v>40</v>
      </c>
      <c r="DV26">
        <f>+'Male opštine'!AQ22</f>
        <v>406</v>
      </c>
      <c r="DW26">
        <f>+'Male opštine'!AR22</f>
        <v>452</v>
      </c>
      <c r="DX26">
        <f>+'Male opštine'!AS22</f>
        <v>468</v>
      </c>
      <c r="DY26">
        <f>+'Male opštine'!AT22</f>
        <v>667</v>
      </c>
      <c r="DZ26">
        <f>+'Male opštine'!AU22</f>
        <v>269</v>
      </c>
      <c r="EA26">
        <f>+'Male opštine'!AV22</f>
        <v>42</v>
      </c>
      <c r="EB26">
        <f>+'Male opštine'!AW22</f>
        <v>348</v>
      </c>
      <c r="EC26">
        <f>+'Male opštine'!AX22</f>
        <v>482</v>
      </c>
      <c r="ED26">
        <f>+'Male opštine'!AY22</f>
        <v>615</v>
      </c>
      <c r="EE26">
        <f>+'Male opštine'!AZ22</f>
        <v>545</v>
      </c>
      <c r="EF26">
        <f>+'Male opštine'!BA22</f>
        <v>288</v>
      </c>
      <c r="EG26">
        <f>+'Male opštine'!BB22</f>
        <v>23</v>
      </c>
      <c r="EH26">
        <f>+'Male opštine'!BC22</f>
        <v>227</v>
      </c>
      <c r="EI26">
        <f>+'Male opštine'!BD22</f>
        <v>0</v>
      </c>
      <c r="EJ26">
        <f>+'Male opštine'!BE22</f>
        <v>0</v>
      </c>
      <c r="EK26">
        <f>+'Male opštine'!BF22</f>
        <v>0</v>
      </c>
      <c r="EL26">
        <f>+'Male opštine'!BG22</f>
        <v>0</v>
      </c>
      <c r="EM26">
        <f>+'Male opštine'!BH22</f>
        <v>0</v>
      </c>
      <c r="EN26">
        <f>+'Male opštine'!BI22</f>
        <v>0</v>
      </c>
      <c r="EO26">
        <f>+'Male opštine'!BJ22</f>
        <v>0</v>
      </c>
      <c r="EP26">
        <f>+'Male opštine'!BK22</f>
        <v>0</v>
      </c>
      <c r="EQ26">
        <f>+'Male opštine'!BL22</f>
        <v>0</v>
      </c>
      <c r="ER26">
        <f>+'Male opštine'!BM22</f>
        <v>0</v>
      </c>
      <c r="ES26">
        <f>+'Male opštine'!BN22</f>
        <v>0</v>
      </c>
      <c r="ET26">
        <f>+'Male opštine'!BO22</f>
        <v>0</v>
      </c>
      <c r="EU26">
        <f>+'Male opštine'!BP22</f>
        <v>0</v>
      </c>
      <c r="EV26">
        <f>+'Male opštine'!BQ22</f>
        <v>0</v>
      </c>
      <c r="EW26">
        <f>+'Male opštine'!BR22</f>
        <v>0</v>
      </c>
      <c r="EX26">
        <f>+'Male opštine'!BS22</f>
        <v>0</v>
      </c>
      <c r="EY26">
        <f>+'Male opštine'!BT22</f>
        <v>0</v>
      </c>
      <c r="EZ26">
        <f>+'Male opštine'!BU22</f>
        <v>0</v>
      </c>
      <c r="FA26">
        <f>+'Male opštine'!BV22</f>
        <v>0</v>
      </c>
      <c r="FB26">
        <f>+'Male opštine'!BW22</f>
        <v>0</v>
      </c>
      <c r="FC26">
        <f>+'Male opštine'!BX22</f>
        <v>0</v>
      </c>
      <c r="FD26">
        <f>+'Male opštine'!BY22</f>
        <v>0</v>
      </c>
      <c r="FE26">
        <f>+'Male opštine'!BZ22</f>
        <v>0</v>
      </c>
      <c r="FF26">
        <f>+'Male opštine'!CA22</f>
        <v>0</v>
      </c>
      <c r="FG26">
        <f>+'Male opštine'!CB22</f>
        <v>0</v>
      </c>
      <c r="FH26">
        <f>+'Male opštine'!CC22</f>
        <v>0</v>
      </c>
      <c r="FI26">
        <f>+'Male opštine'!CD22</f>
        <v>0</v>
      </c>
      <c r="FJ26">
        <f>+'Male opštine'!CE22</f>
        <v>0</v>
      </c>
      <c r="FK26">
        <f>+'Male opštine'!CF22</f>
        <v>0</v>
      </c>
      <c r="FL26">
        <f>+'Male opštine'!CG22</f>
        <v>0</v>
      </c>
    </row>
    <row r="27" spans="1:168">
      <c r="BZ27" s="101" t="s">
        <v>345</v>
      </c>
      <c r="CA27" s="104" t="s">
        <v>118</v>
      </c>
      <c r="CB27" s="102">
        <v>0.85908691180223828</v>
      </c>
      <c r="CC27" s="105">
        <f t="shared" si="8"/>
        <v>39601.329373347777</v>
      </c>
      <c r="CF27">
        <f>+'Male opštine'!A23</f>
        <v>70866</v>
      </c>
      <c r="CG27" t="str">
        <f>+'Male opštine'!B23</f>
        <v>Нова Варош</v>
      </c>
      <c r="CH27" t="str">
        <f>+'Male opštine'!C23</f>
        <v>Мале општине</v>
      </c>
      <c r="CI27">
        <f>+'Male opštine'!D23</f>
        <v>15158</v>
      </c>
      <c r="CJ27">
        <f>+'Male opštine'!E23</f>
        <v>33956</v>
      </c>
      <c r="CK27">
        <f>+'Male opštine'!F23</f>
        <v>0.73662060437772525</v>
      </c>
      <c r="CL27">
        <f>+'Male opštine'!G23</f>
        <v>11165.69512115756</v>
      </c>
      <c r="CM27">
        <f>+'Male opštine'!H23</f>
        <v>7.5115450587148702</v>
      </c>
      <c r="CN27">
        <f>+'Male opštine'!I23</f>
        <v>10.197305117551519</v>
      </c>
      <c r="CO27">
        <f>+'Male opštine'!J23</f>
        <v>113860</v>
      </c>
      <c r="CP27">
        <f>+'Male opštine'!K23</f>
        <v>11386</v>
      </c>
      <c r="CQ27">
        <f>+'Male opštine'!L23</f>
        <v>0</v>
      </c>
      <c r="CR27">
        <f>+'Male opštine'!M23</f>
        <v>0</v>
      </c>
      <c r="CS27">
        <f>+'Male opštine'!N23</f>
        <v>1</v>
      </c>
      <c r="CT27">
        <f>+'Male opštine'!O23</f>
        <v>20</v>
      </c>
      <c r="CU27">
        <f>+'Male opštine'!P23</f>
        <v>41</v>
      </c>
      <c r="CV27">
        <f>+'Male opštine'!Q23</f>
        <v>1</v>
      </c>
      <c r="CW27">
        <f>+'Male opštine'!R23</f>
        <v>36</v>
      </c>
      <c r="CX27">
        <f>+'Male opštine'!S23</f>
        <v>17</v>
      </c>
      <c r="CY27">
        <f>+'Male opštine'!T23</f>
        <v>8</v>
      </c>
      <c r="CZ27">
        <f>+'Male opštine'!U23</f>
        <v>85</v>
      </c>
      <c r="DA27">
        <f>+'Male opštine'!V23</f>
        <v>79</v>
      </c>
      <c r="DB27">
        <f>+'Male opštine'!W23</f>
        <v>96</v>
      </c>
      <c r="DC27">
        <f>+'Male opštine'!X23</f>
        <v>51</v>
      </c>
      <c r="DD27">
        <f>+'Male opštine'!Y23</f>
        <v>366</v>
      </c>
      <c r="DE27">
        <f>+'Male opštine'!Z23</f>
        <v>261</v>
      </c>
      <c r="DF27">
        <f>+'Male opštine'!AA23</f>
        <v>245</v>
      </c>
      <c r="DG27">
        <f>+'Male opštine'!AB23</f>
        <v>315</v>
      </c>
      <c r="DH27">
        <f>+'Male opštine'!AC23</f>
        <v>414</v>
      </c>
      <c r="DI27">
        <f>+'Male opštine'!AD23</f>
        <v>134</v>
      </c>
      <c r="DJ27">
        <f>+'Male opštine'!AE23</f>
        <v>585</v>
      </c>
      <c r="DK27">
        <f>+'Male opštine'!AF23</f>
        <v>423</v>
      </c>
      <c r="DL27">
        <f>+'Male opštine'!AG23</f>
        <v>623</v>
      </c>
      <c r="DM27">
        <f>+'Male opštine'!AH23</f>
        <v>373</v>
      </c>
      <c r="DN27">
        <f>+'Male opštine'!AI23</f>
        <v>304</v>
      </c>
      <c r="DO27">
        <f>+'Male opštine'!AJ23</f>
        <v>27</v>
      </c>
      <c r="DP27">
        <f>+'Male opštine'!AK23</f>
        <v>255</v>
      </c>
      <c r="DQ27">
        <f>+'Male opštine'!AL23</f>
        <v>379</v>
      </c>
      <c r="DR27">
        <f>+'Male opštine'!AM23</f>
        <v>288</v>
      </c>
      <c r="DS27">
        <f>+'Male opštine'!AN23</f>
        <v>397</v>
      </c>
      <c r="DT27">
        <f>+'Male opštine'!AO23</f>
        <v>376</v>
      </c>
      <c r="DU27">
        <f>+'Male opštine'!AP23</f>
        <v>55</v>
      </c>
      <c r="DV27">
        <f>+'Male opštine'!AQ23</f>
        <v>431</v>
      </c>
      <c r="DW27">
        <f>+'Male opštine'!AR23</f>
        <v>551</v>
      </c>
      <c r="DX27">
        <f>+'Male opštine'!AS23</f>
        <v>520</v>
      </c>
      <c r="DY27">
        <f>+'Male opštine'!AT23</f>
        <v>603</v>
      </c>
      <c r="DZ27">
        <f>+'Male opštine'!AU23</f>
        <v>353</v>
      </c>
      <c r="EA27">
        <f>+'Male opštine'!AV23</f>
        <v>85</v>
      </c>
      <c r="EB27">
        <f>+'Male opštine'!AW23</f>
        <v>477</v>
      </c>
      <c r="EC27">
        <f>+'Male opštine'!AX23</f>
        <v>393</v>
      </c>
      <c r="ED27">
        <f>+'Male opštine'!AY23</f>
        <v>472</v>
      </c>
      <c r="EE27">
        <f>+'Male opštine'!AZ23</f>
        <v>650</v>
      </c>
      <c r="EF27">
        <f>+'Male opštine'!BA23</f>
        <v>333</v>
      </c>
      <c r="EG27">
        <f>+'Male opštine'!BB23</f>
        <v>65</v>
      </c>
      <c r="EH27">
        <f>+'Male opštine'!BC23</f>
        <v>198</v>
      </c>
      <c r="EI27">
        <f>+'Male opštine'!BD23</f>
        <v>0</v>
      </c>
      <c r="EJ27">
        <f>+'Male opštine'!BE23</f>
        <v>0</v>
      </c>
      <c r="EK27">
        <f>+'Male opštine'!BF23</f>
        <v>0</v>
      </c>
      <c r="EL27">
        <f>+'Male opštine'!BG23</f>
        <v>0</v>
      </c>
      <c r="EM27">
        <f>+'Male opštine'!BH23</f>
        <v>0</v>
      </c>
      <c r="EN27">
        <f>+'Male opštine'!BI23</f>
        <v>0</v>
      </c>
      <c r="EO27">
        <f>+'Male opštine'!BJ23</f>
        <v>0</v>
      </c>
      <c r="EP27">
        <f>+'Male opštine'!BK23</f>
        <v>0</v>
      </c>
      <c r="EQ27">
        <f>+'Male opštine'!BL23</f>
        <v>0</v>
      </c>
      <c r="ER27">
        <f>+'Male opštine'!BM23</f>
        <v>0</v>
      </c>
      <c r="ES27">
        <f>+'Male opštine'!BN23</f>
        <v>0</v>
      </c>
      <c r="ET27">
        <f>+'Male opštine'!BO23</f>
        <v>0</v>
      </c>
      <c r="EU27">
        <f>+'Male opštine'!BP23</f>
        <v>0</v>
      </c>
      <c r="EV27">
        <f>+'Male opštine'!BQ23</f>
        <v>0</v>
      </c>
      <c r="EW27">
        <f>+'Male opštine'!BR23</f>
        <v>0</v>
      </c>
      <c r="EX27">
        <f>+'Male opštine'!BS23</f>
        <v>0</v>
      </c>
      <c r="EY27">
        <f>+'Male opštine'!BT23</f>
        <v>0</v>
      </c>
      <c r="EZ27">
        <f>+'Male opštine'!BU23</f>
        <v>0</v>
      </c>
      <c r="FA27">
        <f>+'Male opštine'!BV23</f>
        <v>0</v>
      </c>
      <c r="FB27">
        <f>+'Male opštine'!BW23</f>
        <v>0</v>
      </c>
      <c r="FC27">
        <f>+'Male opštine'!BX23</f>
        <v>0</v>
      </c>
      <c r="FD27">
        <f>+'Male opštine'!BY23</f>
        <v>0</v>
      </c>
      <c r="FE27">
        <f>+'Male opštine'!BZ23</f>
        <v>0</v>
      </c>
      <c r="FF27">
        <f>+'Male opštine'!CA23</f>
        <v>0</v>
      </c>
      <c r="FG27">
        <f>+'Male opštine'!CB23</f>
        <v>0</v>
      </c>
      <c r="FH27">
        <f>+'Male opštine'!CC23</f>
        <v>0</v>
      </c>
      <c r="FI27">
        <f>+'Male opštine'!CD23</f>
        <v>0</v>
      </c>
      <c r="FJ27">
        <f>+'Male opštine'!CE23</f>
        <v>0</v>
      </c>
      <c r="FK27">
        <f>+'Male opštine'!CF23</f>
        <v>0</v>
      </c>
      <c r="FL27">
        <f>+'Male opštine'!CG23</f>
        <v>0</v>
      </c>
    </row>
    <row r="28" spans="1:168">
      <c r="BZ28" s="101" t="s">
        <v>345</v>
      </c>
      <c r="CA28" s="104" t="s">
        <v>334</v>
      </c>
      <c r="CB28" s="102">
        <v>0.92205301448603671</v>
      </c>
      <c r="CC28" s="105">
        <f t="shared" si="8"/>
        <v>42503.877808762838</v>
      </c>
      <c r="CF28">
        <f>+'Male opštine'!A24</f>
        <v>70076</v>
      </c>
      <c r="CG28" t="str">
        <f>+'Male opštine'!B24</f>
        <v>Баточина</v>
      </c>
      <c r="CH28" t="str">
        <f>+'Male opštine'!C24</f>
        <v>Мале општине</v>
      </c>
      <c r="CI28">
        <f>+'Male opštine'!D24</f>
        <v>11200</v>
      </c>
      <c r="CJ28">
        <f>+'Male opštine'!E24</f>
        <v>30485</v>
      </c>
      <c r="CK28">
        <f>+'Male opštine'!F24</f>
        <v>0.66132286265917517</v>
      </c>
      <c r="CL28">
        <f>+'Male opštine'!G24</f>
        <v>7406.8160617827616</v>
      </c>
      <c r="CM28">
        <f>+'Male opštine'!H24</f>
        <v>6.7294642857142861</v>
      </c>
      <c r="CN28">
        <f>+'Male opštine'!I24</f>
        <v>10.17576234799316</v>
      </c>
      <c r="CO28">
        <f>+'Male opštine'!J24</f>
        <v>75370</v>
      </c>
      <c r="CP28">
        <f>+'Male opštine'!K24</f>
        <v>7537</v>
      </c>
      <c r="CQ28">
        <f>+'Male opštine'!L24</f>
        <v>0</v>
      </c>
      <c r="CR28">
        <f>+'Male opštine'!M24</f>
        <v>0</v>
      </c>
      <c r="CS28">
        <f>+'Male opštine'!N24</f>
        <v>0</v>
      </c>
      <c r="CT28">
        <f>+'Male opštine'!O24</f>
        <v>12</v>
      </c>
      <c r="CU28">
        <f>+'Male opštine'!P24</f>
        <v>8</v>
      </c>
      <c r="CV28">
        <f>+'Male opštine'!Q24</f>
        <v>30</v>
      </c>
      <c r="CW28">
        <f>+'Male opštine'!R24</f>
        <v>36</v>
      </c>
      <c r="CX28">
        <f>+'Male opštine'!S24</f>
        <v>16</v>
      </c>
      <c r="CY28">
        <f>+'Male opštine'!T24</f>
        <v>33</v>
      </c>
      <c r="CZ28">
        <f>+'Male opštine'!U24</f>
        <v>27</v>
      </c>
      <c r="DA28">
        <f>+'Male opštine'!V24</f>
        <v>75</v>
      </c>
      <c r="DB28">
        <f>+'Male opštine'!W24</f>
        <v>72</v>
      </c>
      <c r="DC28">
        <f>+'Male opštine'!X24</f>
        <v>47</v>
      </c>
      <c r="DD28">
        <f>+'Male opštine'!Y24</f>
        <v>152</v>
      </c>
      <c r="DE28">
        <f>+'Male opštine'!Z24</f>
        <v>165</v>
      </c>
      <c r="DF28">
        <f>+'Male opštine'!AA24</f>
        <v>140</v>
      </c>
      <c r="DG28">
        <f>+'Male opštine'!AB24</f>
        <v>116</v>
      </c>
      <c r="DH28">
        <f>+'Male opštine'!AC24</f>
        <v>197</v>
      </c>
      <c r="DI28">
        <f>+'Male opštine'!AD24</f>
        <v>85</v>
      </c>
      <c r="DJ28">
        <f>+'Male opštine'!AE24</f>
        <v>300</v>
      </c>
      <c r="DK28">
        <f>+'Male opštine'!AF24</f>
        <v>280</v>
      </c>
      <c r="DL28">
        <f>+'Male opštine'!AG24</f>
        <v>336</v>
      </c>
      <c r="DM28">
        <f>+'Male opštine'!AH24</f>
        <v>246</v>
      </c>
      <c r="DN28">
        <f>+'Male opštine'!AI24</f>
        <v>198</v>
      </c>
      <c r="DO28">
        <f>+'Male opštine'!AJ24</f>
        <v>34</v>
      </c>
      <c r="DP28">
        <f>+'Male opštine'!AK24</f>
        <v>161</v>
      </c>
      <c r="DQ28">
        <f>+'Male opštine'!AL24</f>
        <v>198</v>
      </c>
      <c r="DR28">
        <f>+'Male opštine'!AM24</f>
        <v>283</v>
      </c>
      <c r="DS28">
        <f>+'Male opštine'!AN24</f>
        <v>156</v>
      </c>
      <c r="DT28">
        <f>+'Male opštine'!AO24</f>
        <v>322</v>
      </c>
      <c r="DU28">
        <f>+'Male opštine'!AP24</f>
        <v>64</v>
      </c>
      <c r="DV28">
        <f>+'Male opštine'!AQ24</f>
        <v>237</v>
      </c>
      <c r="DW28">
        <f>+'Male opštine'!AR24</f>
        <v>433</v>
      </c>
      <c r="DX28">
        <f>+'Male opštine'!AS24</f>
        <v>316</v>
      </c>
      <c r="DY28">
        <f>+'Male opštine'!AT24</f>
        <v>468</v>
      </c>
      <c r="DZ28">
        <f>+'Male opštine'!AU24</f>
        <v>389</v>
      </c>
      <c r="EA28">
        <f>+'Male opštine'!AV24</f>
        <v>43</v>
      </c>
      <c r="EB28">
        <f>+'Male opštine'!AW24</f>
        <v>188</v>
      </c>
      <c r="EC28">
        <f>+'Male opštine'!AX24</f>
        <v>362</v>
      </c>
      <c r="ED28">
        <f>+'Male opštine'!AY24</f>
        <v>398</v>
      </c>
      <c r="EE28">
        <f>+'Male opštine'!AZ24</f>
        <v>429</v>
      </c>
      <c r="EF28">
        <f>+'Male opštine'!BA24</f>
        <v>298</v>
      </c>
      <c r="EG28">
        <f>+'Male opštine'!BB24</f>
        <v>61</v>
      </c>
      <c r="EH28">
        <f>+'Male opštine'!BC24</f>
        <v>126</v>
      </c>
      <c r="EI28">
        <f>+'Male opštine'!BD24</f>
        <v>0</v>
      </c>
      <c r="EJ28">
        <f>+'Male opštine'!BE24</f>
        <v>0</v>
      </c>
      <c r="EK28">
        <f>+'Male opštine'!BF24</f>
        <v>0</v>
      </c>
      <c r="EL28">
        <f>+'Male opštine'!BG24</f>
        <v>0</v>
      </c>
      <c r="EM28">
        <f>+'Male opštine'!BH24</f>
        <v>0</v>
      </c>
      <c r="EN28">
        <f>+'Male opštine'!BI24</f>
        <v>0</v>
      </c>
      <c r="EO28">
        <f>+'Male opštine'!BJ24</f>
        <v>0</v>
      </c>
      <c r="EP28">
        <f>+'Male opštine'!BK24</f>
        <v>0</v>
      </c>
      <c r="EQ28">
        <f>+'Male opštine'!BL24</f>
        <v>0</v>
      </c>
      <c r="ER28">
        <f>+'Male opštine'!BM24</f>
        <v>0</v>
      </c>
      <c r="ES28">
        <f>+'Male opštine'!BN24</f>
        <v>0</v>
      </c>
      <c r="ET28">
        <f>+'Male opštine'!BO24</f>
        <v>0</v>
      </c>
      <c r="EU28">
        <f>+'Male opštine'!BP24</f>
        <v>0</v>
      </c>
      <c r="EV28">
        <f>+'Male opštine'!BQ24</f>
        <v>0</v>
      </c>
      <c r="EW28">
        <f>+'Male opštine'!BR24</f>
        <v>0</v>
      </c>
      <c r="EX28">
        <f>+'Male opštine'!BS24</f>
        <v>0</v>
      </c>
      <c r="EY28">
        <f>+'Male opštine'!BT24</f>
        <v>0</v>
      </c>
      <c r="EZ28">
        <f>+'Male opštine'!BU24</f>
        <v>0</v>
      </c>
      <c r="FA28">
        <f>+'Male opštine'!BV24</f>
        <v>0</v>
      </c>
      <c r="FB28">
        <f>+'Male opštine'!BW24</f>
        <v>0</v>
      </c>
      <c r="FC28">
        <f>+'Male opštine'!BX24</f>
        <v>0</v>
      </c>
      <c r="FD28">
        <f>+'Male opštine'!BY24</f>
        <v>0</v>
      </c>
      <c r="FE28">
        <f>+'Male opštine'!BZ24</f>
        <v>0</v>
      </c>
      <c r="FF28">
        <f>+'Male opštine'!CA24</f>
        <v>0</v>
      </c>
      <c r="FG28">
        <f>+'Male opštine'!CB24</f>
        <v>0</v>
      </c>
      <c r="FH28">
        <f>+'Male opštine'!CC24</f>
        <v>0</v>
      </c>
      <c r="FI28">
        <f>+'Male opštine'!CD24</f>
        <v>0</v>
      </c>
      <c r="FJ28">
        <f>+'Male opštine'!CE24</f>
        <v>0</v>
      </c>
      <c r="FK28">
        <f>+'Male opštine'!CF24</f>
        <v>0</v>
      </c>
      <c r="FL28">
        <f>+'Male opštine'!CG24</f>
        <v>0</v>
      </c>
    </row>
    <row r="29" spans="1:168">
      <c r="BZ29" s="100"/>
      <c r="CA29" s="100" t="s">
        <v>119</v>
      </c>
      <c r="CB29" s="102">
        <v>0.89486257117128531</v>
      </c>
      <c r="CC29" s="105">
        <f>CB29*$CC$6</f>
        <v>41250.479943282742</v>
      </c>
      <c r="CF29">
        <f>+'Male opštine'!A25</f>
        <v>71226</v>
      </c>
      <c r="CG29" t="str">
        <f>+'Male opštine'!B25</f>
        <v>Црна Трава</v>
      </c>
      <c r="CH29" t="str">
        <f>+'Male opštine'!C25</f>
        <v>Мале општине</v>
      </c>
      <c r="CI29">
        <f>+'Male opštine'!D25</f>
        <v>1339</v>
      </c>
      <c r="CJ29">
        <f>+'Male opštine'!E25</f>
        <v>33071</v>
      </c>
      <c r="CK29">
        <f>+'Male opštine'!F25</f>
        <v>0.71742195804499209</v>
      </c>
      <c r="CL29">
        <f>+'Male opštine'!G25</f>
        <v>960.62800182224441</v>
      </c>
      <c r="CM29">
        <f>+'Male opštine'!H25</f>
        <v>6.9828230022404778</v>
      </c>
      <c r="CN29">
        <f>+'Male opštine'!I25</f>
        <v>9.7332161692806167</v>
      </c>
      <c r="CO29">
        <f>+'Male opštine'!J25</f>
        <v>9350</v>
      </c>
      <c r="CP29">
        <f>+'Male opštine'!K25</f>
        <v>935</v>
      </c>
      <c r="CQ29">
        <f>+'Male opštine'!L25</f>
        <v>0</v>
      </c>
      <c r="CR29">
        <f>+'Male opštine'!M25</f>
        <v>0</v>
      </c>
      <c r="CS29">
        <f>+'Male opštine'!N25</f>
        <v>0</v>
      </c>
      <c r="CT29">
        <f>+'Male opštine'!O25</f>
        <v>0</v>
      </c>
      <c r="CU29">
        <f>+'Male opštine'!P25</f>
        <v>0</v>
      </c>
      <c r="CV29">
        <f>+'Male opštine'!Q25</f>
        <v>0</v>
      </c>
      <c r="CW29">
        <f>+'Male opštine'!R25</f>
        <v>0</v>
      </c>
      <c r="CX29">
        <f>+'Male opštine'!S25</f>
        <v>0</v>
      </c>
      <c r="CY29">
        <f>+'Male opštine'!T25</f>
        <v>0</v>
      </c>
      <c r="CZ29">
        <f>+'Male opštine'!U25</f>
        <v>5</v>
      </c>
      <c r="DA29">
        <f>+'Male opštine'!V25</f>
        <v>3</v>
      </c>
      <c r="DB29">
        <f>+'Male opštine'!W25</f>
        <v>24</v>
      </c>
      <c r="DC29">
        <f>+'Male opštine'!X25</f>
        <v>0</v>
      </c>
      <c r="DD29">
        <f>+'Male opštine'!Y25</f>
        <v>19</v>
      </c>
      <c r="DE29">
        <f>+'Male opštine'!Z25</f>
        <v>24</v>
      </c>
      <c r="DF29">
        <f>+'Male opštine'!AA25</f>
        <v>30</v>
      </c>
      <c r="DG29">
        <f>+'Male opštine'!AB25</f>
        <v>35</v>
      </c>
      <c r="DH29">
        <f>+'Male opštine'!AC25</f>
        <v>32</v>
      </c>
      <c r="DI29">
        <f>+'Male opštine'!AD25</f>
        <v>0</v>
      </c>
      <c r="DJ29">
        <f>+'Male opštine'!AE25</f>
        <v>42</v>
      </c>
      <c r="DK29">
        <f>+'Male opštine'!AF25</f>
        <v>42</v>
      </c>
      <c r="DL29">
        <f>+'Male opštine'!AG25</f>
        <v>78</v>
      </c>
      <c r="DM29">
        <f>+'Male opštine'!AH25</f>
        <v>36</v>
      </c>
      <c r="DN29">
        <f>+'Male opštine'!AI25</f>
        <v>21</v>
      </c>
      <c r="DO29">
        <f>+'Male opštine'!AJ25</f>
        <v>0</v>
      </c>
      <c r="DP29">
        <f>+'Male opštine'!AK25</f>
        <v>20</v>
      </c>
      <c r="DQ29">
        <f>+'Male opštine'!AL25</f>
        <v>31</v>
      </c>
      <c r="DR29">
        <f>+'Male opštine'!AM25</f>
        <v>51</v>
      </c>
      <c r="DS29">
        <f>+'Male opštine'!AN25</f>
        <v>25</v>
      </c>
      <c r="DT29">
        <f>+'Male opštine'!AO25</f>
        <v>30</v>
      </c>
      <c r="DU29">
        <f>+'Male opštine'!AP25</f>
        <v>0</v>
      </c>
      <c r="DV29">
        <f>+'Male opštine'!AQ25</f>
        <v>23</v>
      </c>
      <c r="DW29">
        <f>+'Male opštine'!AR25</f>
        <v>31</v>
      </c>
      <c r="DX29">
        <f>+'Male opštine'!AS25</f>
        <v>65</v>
      </c>
      <c r="DY29">
        <f>+'Male opštine'!AT25</f>
        <v>42</v>
      </c>
      <c r="DZ29">
        <f>+'Male opštine'!AU25</f>
        <v>18</v>
      </c>
      <c r="EA29">
        <f>+'Male opštine'!AV25</f>
        <v>0</v>
      </c>
      <c r="EB29">
        <f>+'Male opštine'!AW25</f>
        <v>32</v>
      </c>
      <c r="EC29">
        <f>+'Male opštine'!AX25</f>
        <v>42</v>
      </c>
      <c r="ED29">
        <f>+'Male opštine'!AY25</f>
        <v>62</v>
      </c>
      <c r="EE29">
        <f>+'Male opštine'!AZ25</f>
        <v>23</v>
      </c>
      <c r="EF29">
        <f>+'Male opštine'!BA25</f>
        <v>37</v>
      </c>
      <c r="EG29">
        <f>+'Male opštine'!BB25</f>
        <v>0</v>
      </c>
      <c r="EH29">
        <f>+'Male opštine'!BC25</f>
        <v>12</v>
      </c>
      <c r="EI29">
        <f>+'Male opštine'!BD25</f>
        <v>0</v>
      </c>
      <c r="EJ29">
        <f>+'Male opštine'!BE25</f>
        <v>0</v>
      </c>
      <c r="EK29">
        <f>+'Male opštine'!BF25</f>
        <v>0</v>
      </c>
      <c r="EL29">
        <f>+'Male opštine'!BG25</f>
        <v>0</v>
      </c>
      <c r="EM29">
        <f>+'Male opštine'!BH25</f>
        <v>0</v>
      </c>
      <c r="EN29">
        <f>+'Male opštine'!BI25</f>
        <v>0</v>
      </c>
      <c r="EO29">
        <f>+'Male opštine'!BJ25</f>
        <v>0</v>
      </c>
      <c r="EP29">
        <f>+'Male opštine'!BK25</f>
        <v>0</v>
      </c>
      <c r="EQ29">
        <f>+'Male opštine'!BL25</f>
        <v>0</v>
      </c>
      <c r="ER29">
        <f>+'Male opštine'!BM25</f>
        <v>0</v>
      </c>
      <c r="ES29">
        <f>+'Male opštine'!BN25</f>
        <v>0</v>
      </c>
      <c r="ET29">
        <f>+'Male opštine'!BO25</f>
        <v>0</v>
      </c>
      <c r="EU29">
        <f>+'Male opštine'!BP25</f>
        <v>0</v>
      </c>
      <c r="EV29">
        <f>+'Male opštine'!BQ25</f>
        <v>0</v>
      </c>
      <c r="EW29">
        <f>+'Male opštine'!BR25</f>
        <v>0</v>
      </c>
      <c r="EX29">
        <f>+'Male opštine'!BS25</f>
        <v>0</v>
      </c>
      <c r="EY29">
        <f>+'Male opštine'!BT25</f>
        <v>0</v>
      </c>
      <c r="EZ29">
        <f>+'Male opštine'!BU25</f>
        <v>0</v>
      </c>
      <c r="FA29">
        <f>+'Male opštine'!BV25</f>
        <v>0</v>
      </c>
      <c r="FB29">
        <f>+'Male opštine'!BW25</f>
        <v>0</v>
      </c>
      <c r="FC29">
        <f>+'Male opštine'!BX25</f>
        <v>0</v>
      </c>
      <c r="FD29">
        <f>+'Male opštine'!BY25</f>
        <v>0</v>
      </c>
      <c r="FE29">
        <f>+'Male opštine'!BZ25</f>
        <v>0</v>
      </c>
      <c r="FF29">
        <f>+'Male opštine'!CA25</f>
        <v>0</v>
      </c>
      <c r="FG29">
        <f>+'Male opštine'!CB25</f>
        <v>0</v>
      </c>
      <c r="FH29">
        <f>+'Male opštine'!CC25</f>
        <v>0</v>
      </c>
      <c r="FI29">
        <f>+'Male opštine'!CD25</f>
        <v>0</v>
      </c>
      <c r="FJ29">
        <f>+'Male opštine'!CE25</f>
        <v>0</v>
      </c>
      <c r="FK29">
        <f>+'Male opštine'!CF25</f>
        <v>0</v>
      </c>
      <c r="FL29">
        <f>+'Male opštine'!CG25</f>
        <v>0</v>
      </c>
    </row>
    <row r="30" spans="1:168">
      <c r="BZ30" s="100"/>
      <c r="CA30" s="100" t="s">
        <v>338</v>
      </c>
      <c r="CB30" s="102">
        <v>1</v>
      </c>
      <c r="CC30" s="105">
        <f t="shared" si="8"/>
        <v>46097</v>
      </c>
      <c r="CF30">
        <f>+'Male opštine'!A26</f>
        <v>80411</v>
      </c>
      <c r="CG30" t="str">
        <f>+'Male opštine'!B26</f>
        <v>Сремски Карловци</v>
      </c>
      <c r="CH30" t="str">
        <f>+'Male opštine'!C26</f>
        <v>Мале општине</v>
      </c>
      <c r="CI30">
        <f>+'Male opštine'!D26</f>
        <v>8494</v>
      </c>
      <c r="CJ30">
        <f>+'Male opštine'!E26</f>
        <v>36744</v>
      </c>
      <c r="CK30">
        <f>+'Male opštine'!F26</f>
        <v>0.79710176367225638</v>
      </c>
      <c r="CL30">
        <f>+'Male opštine'!G26</f>
        <v>6770.5823806321459</v>
      </c>
      <c r="CM30">
        <f>+'Male opštine'!H26</f>
        <v>7.2568872145043564</v>
      </c>
      <c r="CN30">
        <f>+'Male opštine'!I26</f>
        <v>9.1040912782224925</v>
      </c>
      <c r="CO30">
        <f>+'Male opštine'!J26</f>
        <v>61640</v>
      </c>
      <c r="CP30">
        <f>+'Male opštine'!K26</f>
        <v>6164</v>
      </c>
      <c r="CQ30">
        <f>+'Male opštine'!L26</f>
        <v>0</v>
      </c>
      <c r="CR30">
        <f>+'Male opštine'!M26</f>
        <v>0</v>
      </c>
      <c r="CS30">
        <f>+'Male opštine'!N26</f>
        <v>0</v>
      </c>
      <c r="CT30">
        <f>+'Male opštine'!O26</f>
        <v>4</v>
      </c>
      <c r="CU30">
        <f>+'Male opštine'!P26</f>
        <v>1</v>
      </c>
      <c r="CV30">
        <f>+'Male opštine'!Q26</f>
        <v>8</v>
      </c>
      <c r="CW30">
        <f>+'Male opštine'!R26</f>
        <v>25</v>
      </c>
      <c r="CX30">
        <f>+'Male opštine'!S26</f>
        <v>21</v>
      </c>
      <c r="CY30">
        <f>+'Male opštine'!T26</f>
        <v>23</v>
      </c>
      <c r="CZ30">
        <f>+'Male opštine'!U26</f>
        <v>43</v>
      </c>
      <c r="DA30">
        <f>+'Male opštine'!V26</f>
        <v>59</v>
      </c>
      <c r="DB30">
        <f>+'Male opštine'!W26</f>
        <v>81</v>
      </c>
      <c r="DC30">
        <f>+'Male opštine'!X26</f>
        <v>101</v>
      </c>
      <c r="DD30">
        <f>+'Male opštine'!Y26</f>
        <v>134</v>
      </c>
      <c r="DE30">
        <f>+'Male opštine'!Z26</f>
        <v>181</v>
      </c>
      <c r="DF30">
        <f>+'Male opštine'!AA26</f>
        <v>112</v>
      </c>
      <c r="DG30">
        <f>+'Male opštine'!AB26</f>
        <v>2</v>
      </c>
      <c r="DH30">
        <f>+'Male opštine'!AC26</f>
        <v>54</v>
      </c>
      <c r="DI30">
        <f>+'Male opštine'!AD26</f>
        <v>107</v>
      </c>
      <c r="DJ30">
        <f>+'Male opštine'!AE26</f>
        <v>12</v>
      </c>
      <c r="DK30">
        <f>+'Male opštine'!AF26</f>
        <v>303</v>
      </c>
      <c r="DL30">
        <f>+'Male opštine'!AG26</f>
        <v>362</v>
      </c>
      <c r="DM30">
        <f>+'Male opštine'!AH26</f>
        <v>223</v>
      </c>
      <c r="DN30">
        <f>+'Male opštine'!AI26</f>
        <v>196</v>
      </c>
      <c r="DO30">
        <f>+'Male opštine'!AJ26</f>
        <v>43</v>
      </c>
      <c r="DP30">
        <f>+'Male opštine'!AK26</f>
        <v>162</v>
      </c>
      <c r="DQ30">
        <f>+'Male opštine'!AL26</f>
        <v>144</v>
      </c>
      <c r="DR30">
        <f>+'Male opštine'!AM26</f>
        <v>246</v>
      </c>
      <c r="DS30">
        <f>+'Male opštine'!AN26</f>
        <v>226</v>
      </c>
      <c r="DT30">
        <f>+'Male opštine'!AO26</f>
        <v>189</v>
      </c>
      <c r="DU30">
        <f>+'Male opštine'!AP26</f>
        <v>79</v>
      </c>
      <c r="DV30">
        <f>+'Male opštine'!AQ26</f>
        <v>202</v>
      </c>
      <c r="DW30">
        <f>+'Male opštine'!AR26</f>
        <v>211</v>
      </c>
      <c r="DX30">
        <f>+'Male opštine'!AS26</f>
        <v>287</v>
      </c>
      <c r="DY30">
        <f>+'Male opštine'!AT26</f>
        <v>339</v>
      </c>
      <c r="DZ30">
        <f>+'Male opštine'!AU26</f>
        <v>224</v>
      </c>
      <c r="EA30">
        <f>+'Male opštine'!AV26</f>
        <v>49</v>
      </c>
      <c r="EB30">
        <f>+'Male opštine'!AW26</f>
        <v>224</v>
      </c>
      <c r="EC30">
        <f>+'Male opštine'!AX26</f>
        <v>360</v>
      </c>
      <c r="ED30">
        <f>+'Male opštine'!AY26</f>
        <v>299</v>
      </c>
      <c r="EE30">
        <f>+'Male opštine'!AZ26</f>
        <v>396</v>
      </c>
      <c r="EF30">
        <f>+'Male opštine'!BA26</f>
        <v>233</v>
      </c>
      <c r="EG30">
        <f>+'Male opštine'!BB26</f>
        <v>72</v>
      </c>
      <c r="EH30">
        <f>+'Male opštine'!BC26</f>
        <v>127</v>
      </c>
      <c r="EI30">
        <f>+'Male opštine'!BD26</f>
        <v>0</v>
      </c>
      <c r="EJ30">
        <f>+'Male opštine'!BE26</f>
        <v>0</v>
      </c>
      <c r="EK30">
        <f>+'Male opštine'!BF26</f>
        <v>0</v>
      </c>
      <c r="EL30">
        <f>+'Male opštine'!BG26</f>
        <v>0</v>
      </c>
      <c r="EM30">
        <f>+'Male opštine'!BH26</f>
        <v>0</v>
      </c>
      <c r="EN30">
        <f>+'Male opštine'!BI26</f>
        <v>0</v>
      </c>
      <c r="EO30">
        <f>+'Male opštine'!BJ26</f>
        <v>0</v>
      </c>
      <c r="EP30">
        <f>+'Male opštine'!BK26</f>
        <v>0</v>
      </c>
      <c r="EQ30">
        <f>+'Male opštine'!BL26</f>
        <v>0</v>
      </c>
      <c r="ER30">
        <f>+'Male opštine'!BM26</f>
        <v>0</v>
      </c>
      <c r="ES30">
        <f>+'Male opštine'!BN26</f>
        <v>0</v>
      </c>
      <c r="ET30">
        <f>+'Male opštine'!BO26</f>
        <v>0</v>
      </c>
      <c r="EU30">
        <f>+'Male opštine'!BP26</f>
        <v>0</v>
      </c>
      <c r="EV30">
        <f>+'Male opštine'!BQ26</f>
        <v>0</v>
      </c>
      <c r="EW30">
        <f>+'Male opštine'!BR26</f>
        <v>0</v>
      </c>
      <c r="EX30">
        <f>+'Male opštine'!BS26</f>
        <v>0</v>
      </c>
      <c r="EY30">
        <f>+'Male opštine'!BT26</f>
        <v>0</v>
      </c>
      <c r="EZ30">
        <f>+'Male opštine'!BU26</f>
        <v>0</v>
      </c>
      <c r="FA30">
        <f>+'Male opštine'!BV26</f>
        <v>0</v>
      </c>
      <c r="FB30">
        <f>+'Male opštine'!BW26</f>
        <v>0</v>
      </c>
      <c r="FC30">
        <f>+'Male opštine'!BX26</f>
        <v>0</v>
      </c>
      <c r="FD30">
        <f>+'Male opštine'!BY26</f>
        <v>0</v>
      </c>
      <c r="FE30">
        <f>+'Male opštine'!BZ26</f>
        <v>0</v>
      </c>
      <c r="FF30">
        <f>+'Male opštine'!CA26</f>
        <v>0</v>
      </c>
      <c r="FG30">
        <f>+'Male opštine'!CB26</f>
        <v>0</v>
      </c>
      <c r="FH30">
        <f>+'Male opštine'!CC26</f>
        <v>0</v>
      </c>
      <c r="FI30">
        <f>+'Male opštine'!CD26</f>
        <v>0</v>
      </c>
      <c r="FJ30">
        <f>+'Male opštine'!CE26</f>
        <v>0</v>
      </c>
      <c r="FK30">
        <f>+'Male opštine'!CF26</f>
        <v>0</v>
      </c>
      <c r="FL30">
        <f>+'Male opštine'!CG26</f>
        <v>0</v>
      </c>
    </row>
    <row r="31" spans="1:168">
      <c r="BZ31" s="101" t="s">
        <v>345</v>
      </c>
      <c r="CA31" s="104" t="s">
        <v>120</v>
      </c>
      <c r="CB31" s="102">
        <v>1</v>
      </c>
      <c r="CC31" s="105">
        <f t="shared" si="8"/>
        <v>46097</v>
      </c>
      <c r="CF31">
        <f>+'Male opštine'!A27</f>
        <v>71005</v>
      </c>
      <c r="CG31" t="str">
        <f>+'Male opštine'!B27</f>
        <v>Ражањ</v>
      </c>
      <c r="CH31" t="str">
        <f>+'Male opštine'!C27</f>
        <v>Мале општине</v>
      </c>
      <c r="CI31">
        <f>+'Male opštine'!D27</f>
        <v>8323</v>
      </c>
      <c r="CJ31">
        <f>+'Male opštine'!E27</f>
        <v>30573</v>
      </c>
      <c r="CK31">
        <f>+'Male opštine'!F27</f>
        <v>0.66323188059960514</v>
      </c>
      <c r="CL31">
        <f>+'Male opštine'!G27</f>
        <v>5520.0789422305133</v>
      </c>
      <c r="CM31">
        <f>+'Male opštine'!H27</f>
        <v>5.8704793944491165</v>
      </c>
      <c r="CN31">
        <f>+'Male opštine'!I27</f>
        <v>8.8513226914571987</v>
      </c>
      <c r="CO31">
        <f>+'Male opštine'!J27</f>
        <v>48860</v>
      </c>
      <c r="CP31">
        <f>+'Male opštine'!K27</f>
        <v>4886</v>
      </c>
      <c r="CQ31">
        <f>+'Male opštine'!L27</f>
        <v>0</v>
      </c>
      <c r="CR31">
        <f>+'Male opštine'!M27</f>
        <v>0</v>
      </c>
      <c r="CS31">
        <f>+'Male opštine'!N27</f>
        <v>0</v>
      </c>
      <c r="CT31">
        <f>+'Male opštine'!O27</f>
        <v>8</v>
      </c>
      <c r="CU31">
        <f>+'Male opštine'!P27</f>
        <v>2</v>
      </c>
      <c r="CV31">
        <f>+'Male opštine'!Q27</f>
        <v>11</v>
      </c>
      <c r="CW31">
        <f>+'Male opštine'!R27</f>
        <v>4</v>
      </c>
      <c r="CX31">
        <f>+'Male opštine'!S27</f>
        <v>4</v>
      </c>
      <c r="CY31">
        <f>+'Male opštine'!T27</f>
        <v>11</v>
      </c>
      <c r="CZ31">
        <f>+'Male opštine'!U27</f>
        <v>24</v>
      </c>
      <c r="DA31">
        <f>+'Male opštine'!V27</f>
        <v>25</v>
      </c>
      <c r="DB31">
        <f>+'Male opštine'!W27</f>
        <v>11</v>
      </c>
      <c r="DC31">
        <f>+'Male opštine'!X27</f>
        <v>23</v>
      </c>
      <c r="DD31">
        <f>+'Male opštine'!Y27</f>
        <v>114</v>
      </c>
      <c r="DE31">
        <f>+'Male opštine'!Z27</f>
        <v>136</v>
      </c>
      <c r="DF31">
        <f>+'Male opštine'!AA27</f>
        <v>152</v>
      </c>
      <c r="DG31">
        <f>+'Male opštine'!AB27</f>
        <v>106</v>
      </c>
      <c r="DH31">
        <f>+'Male opštine'!AC27</f>
        <v>120</v>
      </c>
      <c r="DI31">
        <f>+'Male opštine'!AD27</f>
        <v>35</v>
      </c>
      <c r="DJ31">
        <f>+'Male opštine'!AE27</f>
        <v>242</v>
      </c>
      <c r="DK31">
        <f>+'Male opštine'!AF27</f>
        <v>195</v>
      </c>
      <c r="DL31">
        <f>+'Male opštine'!AG27</f>
        <v>288</v>
      </c>
      <c r="DM31">
        <f>+'Male opštine'!AH27</f>
        <v>188</v>
      </c>
      <c r="DN31">
        <f>+'Male opštine'!AI27</f>
        <v>152</v>
      </c>
      <c r="DO31">
        <f>+'Male opštine'!AJ27</f>
        <v>4</v>
      </c>
      <c r="DP31">
        <f>+'Male opštine'!AK27</f>
        <v>108</v>
      </c>
      <c r="DQ31">
        <f>+'Male opštine'!AL27</f>
        <v>148</v>
      </c>
      <c r="DR31">
        <f>+'Male opštine'!AM27</f>
        <v>205</v>
      </c>
      <c r="DS31">
        <f>+'Male opštine'!AN27</f>
        <v>269</v>
      </c>
      <c r="DT31">
        <f>+'Male opštine'!AO27</f>
        <v>123</v>
      </c>
      <c r="DU31">
        <f>+'Male opštine'!AP27</f>
        <v>25</v>
      </c>
      <c r="DV31">
        <f>+'Male opštine'!AQ27</f>
        <v>162</v>
      </c>
      <c r="DW31">
        <f>+'Male opštine'!AR27</f>
        <v>197</v>
      </c>
      <c r="DX31">
        <f>+'Male opštine'!AS27</f>
        <v>261</v>
      </c>
      <c r="DY31">
        <f>+'Male opštine'!AT27</f>
        <v>240</v>
      </c>
      <c r="DZ31">
        <f>+'Male opštine'!AU27</f>
        <v>252</v>
      </c>
      <c r="EA31">
        <f>+'Male opštine'!AV27</f>
        <v>31</v>
      </c>
      <c r="EB31">
        <f>+'Male opštine'!AW27</f>
        <v>95</v>
      </c>
      <c r="EC31">
        <f>+'Male opštine'!AX27</f>
        <v>185</v>
      </c>
      <c r="ED31">
        <f>+'Male opštine'!AY27</f>
        <v>186</v>
      </c>
      <c r="EE31">
        <f>+'Male opštine'!AZ27</f>
        <v>307</v>
      </c>
      <c r="EF31">
        <f>+'Male opštine'!BA27</f>
        <v>136</v>
      </c>
      <c r="EG31">
        <f>+'Male opštine'!BB27</f>
        <v>52</v>
      </c>
      <c r="EH31">
        <f>+'Male opštine'!BC27</f>
        <v>49</v>
      </c>
      <c r="EI31">
        <f>+'Male opštine'!BD27</f>
        <v>0</v>
      </c>
      <c r="EJ31">
        <f>+'Male opštine'!BE27</f>
        <v>0</v>
      </c>
      <c r="EK31">
        <f>+'Male opštine'!BF27</f>
        <v>0</v>
      </c>
      <c r="EL31">
        <f>+'Male opštine'!BG27</f>
        <v>0</v>
      </c>
      <c r="EM31">
        <f>+'Male opštine'!BH27</f>
        <v>0</v>
      </c>
      <c r="EN31">
        <f>+'Male opštine'!BI27</f>
        <v>0</v>
      </c>
      <c r="EO31">
        <f>+'Male opštine'!BJ27</f>
        <v>0</v>
      </c>
      <c r="EP31">
        <f>+'Male opštine'!BK27</f>
        <v>0</v>
      </c>
      <c r="EQ31">
        <f>+'Male opštine'!BL27</f>
        <v>0</v>
      </c>
      <c r="ER31">
        <f>+'Male opštine'!BM27</f>
        <v>0</v>
      </c>
      <c r="ES31">
        <f>+'Male opštine'!BN27</f>
        <v>0</v>
      </c>
      <c r="ET31">
        <f>+'Male opštine'!BO27</f>
        <v>0</v>
      </c>
      <c r="EU31">
        <f>+'Male opštine'!BP27</f>
        <v>0</v>
      </c>
      <c r="EV31">
        <f>+'Male opštine'!BQ27</f>
        <v>0</v>
      </c>
      <c r="EW31">
        <f>+'Male opštine'!BR27</f>
        <v>0</v>
      </c>
      <c r="EX31">
        <f>+'Male opštine'!BS27</f>
        <v>0</v>
      </c>
      <c r="EY31">
        <f>+'Male opštine'!BT27</f>
        <v>0</v>
      </c>
      <c r="EZ31">
        <f>+'Male opštine'!BU27</f>
        <v>0</v>
      </c>
      <c r="FA31">
        <f>+'Male opštine'!BV27</f>
        <v>0</v>
      </c>
      <c r="FB31">
        <f>+'Male opštine'!BW27</f>
        <v>0</v>
      </c>
      <c r="FC31">
        <f>+'Male opštine'!BX27</f>
        <v>0</v>
      </c>
      <c r="FD31">
        <f>+'Male opštine'!BY27</f>
        <v>0</v>
      </c>
      <c r="FE31">
        <f>+'Male opštine'!BZ27</f>
        <v>0</v>
      </c>
      <c r="FF31">
        <f>+'Male opštine'!CA27</f>
        <v>0</v>
      </c>
      <c r="FG31">
        <f>+'Male opštine'!CB27</f>
        <v>0</v>
      </c>
      <c r="FH31">
        <f>+'Male opštine'!CC27</f>
        <v>0</v>
      </c>
      <c r="FI31">
        <f>+'Male opštine'!CD27</f>
        <v>0</v>
      </c>
      <c r="FJ31">
        <f>+'Male opštine'!CE27</f>
        <v>0</v>
      </c>
      <c r="FK31">
        <f>+'Male opštine'!CF27</f>
        <v>0</v>
      </c>
      <c r="FL31">
        <f>+'Male opštine'!CG27</f>
        <v>0</v>
      </c>
    </row>
    <row r="32" spans="1:168">
      <c r="BZ32" s="100"/>
      <c r="CA32" s="100" t="s">
        <v>121</v>
      </c>
      <c r="CB32" s="102">
        <v>1.2656277302824819</v>
      </c>
      <c r="CC32" s="105">
        <f t="shared" si="8"/>
        <v>58341.641482831568</v>
      </c>
      <c r="CF32">
        <f>+'Male opštine'!A28</f>
        <v>70408</v>
      </c>
      <c r="CG32" t="str">
        <f>+'Male opštine'!B28</f>
        <v>Владимирци</v>
      </c>
      <c r="CH32" t="str">
        <f>+'Male opštine'!C28</f>
        <v>Мале општине</v>
      </c>
      <c r="CI32">
        <f>+'Male opštine'!D28</f>
        <v>16292</v>
      </c>
      <c r="CJ32">
        <f>+'Male opštine'!E28</f>
        <v>30097</v>
      </c>
      <c r="CK32">
        <f>+'Male opštine'!F28</f>
        <v>0.65290582901273397</v>
      </c>
      <c r="CL32">
        <f>+'Male opštine'!G28</f>
        <v>10637.141766275461</v>
      </c>
      <c r="CM32">
        <f>+'Male opštine'!H28</f>
        <v>5.751902774367788</v>
      </c>
      <c r="CN32">
        <f>+'Male opštine'!I28</f>
        <v>8.8096973847902422</v>
      </c>
      <c r="CO32">
        <f>+'Male opštine'!J28</f>
        <v>93710</v>
      </c>
      <c r="CP32">
        <f>+'Male opštine'!K28</f>
        <v>9371</v>
      </c>
      <c r="CQ32">
        <f>+'Male opštine'!L28</f>
        <v>0</v>
      </c>
      <c r="CR32">
        <f>+'Male opštine'!M28</f>
        <v>0</v>
      </c>
      <c r="CS32">
        <f>+'Male opštine'!N28</f>
        <v>0</v>
      </c>
      <c r="CT32">
        <f>+'Male opštine'!O28</f>
        <v>3</v>
      </c>
      <c r="CU32">
        <f>+'Male opštine'!P28</f>
        <v>0</v>
      </c>
      <c r="CV32">
        <f>+'Male opštine'!Q28</f>
        <v>24</v>
      </c>
      <c r="CW32">
        <f>+'Male opštine'!R28</f>
        <v>3</v>
      </c>
      <c r="CX32">
        <f>+'Male opštine'!S28</f>
        <v>32</v>
      </c>
      <c r="CY32">
        <f>+'Male opštine'!T28</f>
        <v>6</v>
      </c>
      <c r="CZ32">
        <f>+'Male opštine'!U28</f>
        <v>84</v>
      </c>
      <c r="DA32">
        <f>+'Male opštine'!V28</f>
        <v>86</v>
      </c>
      <c r="DB32">
        <f>+'Male opštine'!W28</f>
        <v>168</v>
      </c>
      <c r="DC32">
        <f>+'Male opštine'!X28</f>
        <v>61</v>
      </c>
      <c r="DD32">
        <f>+'Male opštine'!Y28</f>
        <v>166</v>
      </c>
      <c r="DE32">
        <f>+'Male opštine'!Z28</f>
        <v>192</v>
      </c>
      <c r="DF32">
        <f>+'Male opštine'!AA28</f>
        <v>255</v>
      </c>
      <c r="DG32">
        <f>+'Male opštine'!AB28</f>
        <v>422</v>
      </c>
      <c r="DH32">
        <f>+'Male opštine'!AC28</f>
        <v>246</v>
      </c>
      <c r="DI32">
        <f>+'Male opštine'!AD28</f>
        <v>124</v>
      </c>
      <c r="DJ32">
        <f>+'Male opštine'!AE28</f>
        <v>466</v>
      </c>
      <c r="DK32">
        <f>+'Male opštine'!AF28</f>
        <v>493</v>
      </c>
      <c r="DL32">
        <f>+'Male opštine'!AG28</f>
        <v>507</v>
      </c>
      <c r="DM32">
        <f>+'Male opštine'!AH28</f>
        <v>379</v>
      </c>
      <c r="DN32">
        <f>+'Male opštine'!AI28</f>
        <v>209</v>
      </c>
      <c r="DO32">
        <f>+'Male opštine'!AJ28</f>
        <v>91</v>
      </c>
      <c r="DP32">
        <f>+'Male opštine'!AK28</f>
        <v>165</v>
      </c>
      <c r="DQ32">
        <f>+'Male opštine'!AL28</f>
        <v>336</v>
      </c>
      <c r="DR32">
        <f>+'Male opštine'!AM28</f>
        <v>271</v>
      </c>
      <c r="DS32">
        <f>+'Male opštine'!AN28</f>
        <v>454</v>
      </c>
      <c r="DT32">
        <f>+'Male opštine'!AO28</f>
        <v>310</v>
      </c>
      <c r="DU32">
        <f>+'Male opštine'!AP28</f>
        <v>136</v>
      </c>
      <c r="DV32">
        <f>+'Male opštine'!AQ28</f>
        <v>227</v>
      </c>
      <c r="DW32">
        <f>+'Male opštine'!AR28</f>
        <v>341</v>
      </c>
      <c r="DX32">
        <f>+'Male opštine'!AS28</f>
        <v>557</v>
      </c>
      <c r="DY32">
        <f>+'Male opštine'!AT28</f>
        <v>361</v>
      </c>
      <c r="DZ32">
        <f>+'Male opštine'!AU28</f>
        <v>316</v>
      </c>
      <c r="EA32">
        <f>+'Male opštine'!AV28</f>
        <v>68</v>
      </c>
      <c r="EB32">
        <f>+'Male opštine'!AW28</f>
        <v>266</v>
      </c>
      <c r="EC32">
        <f>+'Male opštine'!AX28</f>
        <v>351</v>
      </c>
      <c r="ED32">
        <f>+'Male opštine'!AY28</f>
        <v>318</v>
      </c>
      <c r="EE32">
        <f>+'Male opštine'!AZ28</f>
        <v>452</v>
      </c>
      <c r="EF32">
        <f>+'Male opštine'!BA28</f>
        <v>244</v>
      </c>
      <c r="EG32">
        <f>+'Male opštine'!BB28</f>
        <v>43</v>
      </c>
      <c r="EH32">
        <f>+'Male opštine'!BC28</f>
        <v>138</v>
      </c>
      <c r="EI32">
        <f>+'Male opštine'!BD28</f>
        <v>0</v>
      </c>
      <c r="EJ32">
        <f>+'Male opštine'!BE28</f>
        <v>0</v>
      </c>
      <c r="EK32">
        <f>+'Male opštine'!BF28</f>
        <v>0</v>
      </c>
      <c r="EL32">
        <f>+'Male opštine'!BG28</f>
        <v>0</v>
      </c>
      <c r="EM32">
        <f>+'Male opštine'!BH28</f>
        <v>0</v>
      </c>
      <c r="EN32">
        <f>+'Male opštine'!BI28</f>
        <v>0</v>
      </c>
      <c r="EO32">
        <f>+'Male opštine'!BJ28</f>
        <v>0</v>
      </c>
      <c r="EP32">
        <f>+'Male opštine'!BK28</f>
        <v>0</v>
      </c>
      <c r="EQ32">
        <f>+'Male opštine'!BL28</f>
        <v>0</v>
      </c>
      <c r="ER32">
        <f>+'Male opštine'!BM28</f>
        <v>0</v>
      </c>
      <c r="ES32">
        <f>+'Male opštine'!BN28</f>
        <v>0</v>
      </c>
      <c r="ET32">
        <f>+'Male opštine'!BO28</f>
        <v>0</v>
      </c>
      <c r="EU32">
        <f>+'Male opštine'!BP28</f>
        <v>0</v>
      </c>
      <c r="EV32">
        <f>+'Male opštine'!BQ28</f>
        <v>0</v>
      </c>
      <c r="EW32">
        <f>+'Male opštine'!BR28</f>
        <v>0</v>
      </c>
      <c r="EX32">
        <f>+'Male opštine'!BS28</f>
        <v>0</v>
      </c>
      <c r="EY32">
        <f>+'Male opštine'!BT28</f>
        <v>0</v>
      </c>
      <c r="EZ32">
        <f>+'Male opštine'!BU28</f>
        <v>0</v>
      </c>
      <c r="FA32">
        <f>+'Male opštine'!BV28</f>
        <v>0</v>
      </c>
      <c r="FB32">
        <f>+'Male opštine'!BW28</f>
        <v>0</v>
      </c>
      <c r="FC32">
        <f>+'Male opštine'!BX28</f>
        <v>0</v>
      </c>
      <c r="FD32">
        <f>+'Male opštine'!BY28</f>
        <v>0</v>
      </c>
      <c r="FE32">
        <f>+'Male opštine'!BZ28</f>
        <v>0</v>
      </c>
      <c r="FF32">
        <f>+'Male opštine'!CA28</f>
        <v>0</v>
      </c>
      <c r="FG32">
        <f>+'Male opštine'!CB28</f>
        <v>0</v>
      </c>
      <c r="FH32">
        <f>+'Male opštine'!CC28</f>
        <v>0</v>
      </c>
      <c r="FI32">
        <f>+'Male opštine'!CD28</f>
        <v>0</v>
      </c>
      <c r="FJ32">
        <f>+'Male opštine'!CE28</f>
        <v>0</v>
      </c>
      <c r="FK32">
        <f>+'Male opštine'!CF28</f>
        <v>0</v>
      </c>
      <c r="FL32">
        <f>+'Male opštine'!CG28</f>
        <v>0</v>
      </c>
    </row>
    <row r="33" spans="78:168">
      <c r="BZ33" s="100"/>
      <c r="CA33" s="100" t="s">
        <v>340</v>
      </c>
      <c r="CB33" s="102">
        <v>2.0452740604236364</v>
      </c>
      <c r="CC33" s="105">
        <f t="shared" si="8"/>
        <v>94280.998363348364</v>
      </c>
      <c r="CF33">
        <f>+'Male opštine'!A29</f>
        <v>70793</v>
      </c>
      <c r="CG33" t="str">
        <f>+'Male opštine'!B29</f>
        <v>Мали Зворник</v>
      </c>
      <c r="CH33" t="str">
        <f>+'Male opštine'!C29</f>
        <v>Мале општине</v>
      </c>
      <c r="CI33">
        <f>+'Male opštine'!D29</f>
        <v>11706</v>
      </c>
      <c r="CJ33">
        <f>+'Male opštine'!E29</f>
        <v>36311</v>
      </c>
      <c r="CK33">
        <f>+'Male opštine'!F29</f>
        <v>0.78770852766991339</v>
      </c>
      <c r="CL33">
        <f>+'Male opštine'!G29</f>
        <v>9220.9160249040069</v>
      </c>
      <c r="CM33">
        <f>+'Male opštine'!H29</f>
        <v>6.7905347684947888</v>
      </c>
      <c r="CN33">
        <f>+'Male opštine'!I29</f>
        <v>8.6206185790340193</v>
      </c>
      <c r="CO33">
        <f>+'Male opštine'!J29</f>
        <v>79490</v>
      </c>
      <c r="CP33">
        <f>+'Male opštine'!K29</f>
        <v>7949</v>
      </c>
      <c r="CQ33">
        <f>+'Male opštine'!L29</f>
        <v>0</v>
      </c>
      <c r="CR33">
        <f>+'Male opštine'!M29</f>
        <v>0</v>
      </c>
      <c r="CS33">
        <f>+'Male opštine'!N29</f>
        <v>0</v>
      </c>
      <c r="CT33">
        <f>+'Male opštine'!O29</f>
        <v>6</v>
      </c>
      <c r="CU33">
        <f>+'Male opštine'!P29</f>
        <v>3</v>
      </c>
      <c r="CV33">
        <f>+'Male opštine'!Q29</f>
        <v>20</v>
      </c>
      <c r="CW33">
        <f>+'Male opštine'!R29</f>
        <v>6</v>
      </c>
      <c r="CX33">
        <f>+'Male opštine'!S29</f>
        <v>4</v>
      </c>
      <c r="CY33">
        <f>+'Male opštine'!T29</f>
        <v>0</v>
      </c>
      <c r="CZ33">
        <f>+'Male opštine'!U29</f>
        <v>50</v>
      </c>
      <c r="DA33">
        <f>+'Male opštine'!V29</f>
        <v>36</v>
      </c>
      <c r="DB33">
        <f>+'Male opštine'!W29</f>
        <v>60</v>
      </c>
      <c r="DC33">
        <f>+'Male opštine'!X29</f>
        <v>24</v>
      </c>
      <c r="DD33">
        <f>+'Male opštine'!Y29</f>
        <v>239</v>
      </c>
      <c r="DE33">
        <f>+'Male opštine'!Z29</f>
        <v>230</v>
      </c>
      <c r="DF33">
        <f>+'Male opštine'!AA29</f>
        <v>234</v>
      </c>
      <c r="DG33">
        <f>+'Male opštine'!AB29</f>
        <v>220</v>
      </c>
      <c r="DH33">
        <f>+'Male opštine'!AC29</f>
        <v>202</v>
      </c>
      <c r="DI33">
        <f>+'Male opštine'!AD29</f>
        <v>86</v>
      </c>
      <c r="DJ33">
        <f>+'Male opštine'!AE29</f>
        <v>354</v>
      </c>
      <c r="DK33">
        <f>+'Male opštine'!AF29</f>
        <v>379</v>
      </c>
      <c r="DL33">
        <f>+'Male opštine'!AG29</f>
        <v>259</v>
      </c>
      <c r="DM33">
        <f>+'Male opštine'!AH29</f>
        <v>312</v>
      </c>
      <c r="DN33">
        <f>+'Male opštine'!AI29</f>
        <v>154</v>
      </c>
      <c r="DO33">
        <f>+'Male opštine'!AJ29</f>
        <v>52</v>
      </c>
      <c r="DP33">
        <f>+'Male opštine'!AK29</f>
        <v>163</v>
      </c>
      <c r="DQ33">
        <f>+'Male opštine'!AL29</f>
        <v>266</v>
      </c>
      <c r="DR33">
        <f>+'Male opštine'!AM29</f>
        <v>259</v>
      </c>
      <c r="DS33">
        <f>+'Male opštine'!AN29</f>
        <v>347</v>
      </c>
      <c r="DT33">
        <f>+'Male opštine'!AO29</f>
        <v>329</v>
      </c>
      <c r="DU33">
        <f>+'Male opštine'!AP29</f>
        <v>104</v>
      </c>
      <c r="DV33">
        <f>+'Male opštine'!AQ29</f>
        <v>251</v>
      </c>
      <c r="DW33">
        <f>+'Male opštine'!AR29</f>
        <v>257</v>
      </c>
      <c r="DX33">
        <f>+'Male opštine'!AS29</f>
        <v>290</v>
      </c>
      <c r="DY33">
        <f>+'Male opštine'!AT29</f>
        <v>373</v>
      </c>
      <c r="DZ33">
        <f>+'Male opštine'!AU29</f>
        <v>274</v>
      </c>
      <c r="EA33">
        <f>+'Male opštine'!AV29</f>
        <v>56</v>
      </c>
      <c r="EB33">
        <f>+'Male opštine'!AW29</f>
        <v>242</v>
      </c>
      <c r="EC33">
        <f>+'Male opštine'!AX29</f>
        <v>455</v>
      </c>
      <c r="ED33">
        <f>+'Male opštine'!AY29</f>
        <v>385</v>
      </c>
      <c r="EE33">
        <f>+'Male opštine'!AZ29</f>
        <v>500</v>
      </c>
      <c r="EF33">
        <f>+'Male opštine'!BA29</f>
        <v>282</v>
      </c>
      <c r="EG33">
        <f>+'Male opštine'!BB29</f>
        <v>40</v>
      </c>
      <c r="EH33">
        <f>+'Male opštine'!BC29</f>
        <v>146</v>
      </c>
      <c r="EI33">
        <f>+'Male opštine'!BD29</f>
        <v>0</v>
      </c>
      <c r="EJ33">
        <f>+'Male opštine'!BE29</f>
        <v>0</v>
      </c>
      <c r="EK33">
        <f>+'Male opštine'!BF29</f>
        <v>0</v>
      </c>
      <c r="EL33">
        <f>+'Male opštine'!BG29</f>
        <v>0</v>
      </c>
      <c r="EM33">
        <f>+'Male opštine'!BH29</f>
        <v>0</v>
      </c>
      <c r="EN33">
        <f>+'Male opštine'!BI29</f>
        <v>0</v>
      </c>
      <c r="EO33">
        <f>+'Male opštine'!BJ29</f>
        <v>0</v>
      </c>
      <c r="EP33">
        <f>+'Male opštine'!BK29</f>
        <v>0</v>
      </c>
      <c r="EQ33">
        <f>+'Male opštine'!BL29</f>
        <v>0</v>
      </c>
      <c r="ER33">
        <f>+'Male opštine'!BM29</f>
        <v>0</v>
      </c>
      <c r="ES33">
        <f>+'Male opštine'!BN29</f>
        <v>0</v>
      </c>
      <c r="ET33">
        <f>+'Male opštine'!BO29</f>
        <v>0</v>
      </c>
      <c r="EU33">
        <f>+'Male opštine'!BP29</f>
        <v>0</v>
      </c>
      <c r="EV33">
        <f>+'Male opštine'!BQ29</f>
        <v>0</v>
      </c>
      <c r="EW33">
        <f>+'Male opštine'!BR29</f>
        <v>0</v>
      </c>
      <c r="EX33">
        <f>+'Male opštine'!BS29</f>
        <v>0</v>
      </c>
      <c r="EY33">
        <f>+'Male opštine'!BT29</f>
        <v>0</v>
      </c>
      <c r="EZ33">
        <f>+'Male opštine'!BU29</f>
        <v>0</v>
      </c>
      <c r="FA33">
        <f>+'Male opštine'!BV29</f>
        <v>0</v>
      </c>
      <c r="FB33">
        <f>+'Male opštine'!BW29</f>
        <v>0</v>
      </c>
      <c r="FC33">
        <f>+'Male opštine'!BX29</f>
        <v>0</v>
      </c>
      <c r="FD33">
        <f>+'Male opštine'!BY29</f>
        <v>0</v>
      </c>
      <c r="FE33">
        <f>+'Male opštine'!BZ29</f>
        <v>0</v>
      </c>
      <c r="FF33">
        <f>+'Male opštine'!CA29</f>
        <v>0</v>
      </c>
      <c r="FG33">
        <f>+'Male opštine'!CB29</f>
        <v>0</v>
      </c>
      <c r="FH33">
        <f>+'Male opštine'!CC29</f>
        <v>0</v>
      </c>
      <c r="FI33">
        <f>+'Male opštine'!CD29</f>
        <v>0</v>
      </c>
      <c r="FJ33">
        <f>+'Male opštine'!CE29</f>
        <v>0</v>
      </c>
      <c r="FK33">
        <f>+'Male opštine'!CF29</f>
        <v>0</v>
      </c>
      <c r="FL33">
        <f>+'Male opštine'!CG29</f>
        <v>0</v>
      </c>
    </row>
    <row r="34" spans="78:168">
      <c r="BZ34" s="101" t="s">
        <v>345</v>
      </c>
      <c r="CA34" s="104" t="s">
        <v>122</v>
      </c>
      <c r="CB34" s="102">
        <v>1.1625305472819312</v>
      </c>
      <c r="CC34" s="105">
        <f t="shared" si="8"/>
        <v>53589.170638055184</v>
      </c>
      <c r="CF34">
        <f>+'Male opštine'!A30</f>
        <v>71234</v>
      </c>
      <c r="CG34" t="str">
        <f>+'Male opštine'!B30</f>
        <v>Чајетина</v>
      </c>
      <c r="CH34" t="str">
        <f>+'Male opštine'!C30</f>
        <v>Мале општине</v>
      </c>
      <c r="CI34">
        <f>+'Male opštine'!D30</f>
        <v>14404</v>
      </c>
      <c r="CJ34">
        <f>+'Male opštine'!E30</f>
        <v>34647</v>
      </c>
      <c r="CK34">
        <f>+'Male opštine'!F30</f>
        <v>0.75161073388723776</v>
      </c>
      <c r="CL34">
        <f>+'Male opštine'!G30</f>
        <v>10826.201010911773</v>
      </c>
      <c r="CM34">
        <f>+'Male opštine'!H30</f>
        <v>6.3683698972507639</v>
      </c>
      <c r="CN34">
        <f>+'Male opštine'!I30</f>
        <v>8.4729629449467048</v>
      </c>
      <c r="CO34">
        <f>+'Male opštine'!J30</f>
        <v>91730</v>
      </c>
      <c r="CP34">
        <f>+'Male opštine'!K30</f>
        <v>9173</v>
      </c>
      <c r="CQ34">
        <f>+'Male opštine'!L30</f>
        <v>0</v>
      </c>
      <c r="CR34">
        <f>+'Male opštine'!M30</f>
        <v>2</v>
      </c>
      <c r="CS34">
        <f>+'Male opštine'!N30</f>
        <v>0</v>
      </c>
      <c r="CT34">
        <f>+'Male opštine'!O30</f>
        <v>10</v>
      </c>
      <c r="CU34">
        <f>+'Male opštine'!P30</f>
        <v>35</v>
      </c>
      <c r="CV34">
        <f>+'Male opštine'!Q30</f>
        <v>15</v>
      </c>
      <c r="CW34">
        <f>+'Male opštine'!R30</f>
        <v>27</v>
      </c>
      <c r="CX34">
        <f>+'Male opštine'!S30</f>
        <v>64</v>
      </c>
      <c r="CY34">
        <f>+'Male opštine'!T30</f>
        <v>17</v>
      </c>
      <c r="CZ34">
        <f>+'Male opštine'!U30</f>
        <v>81</v>
      </c>
      <c r="DA34">
        <f>+'Male opštine'!V30</f>
        <v>72</v>
      </c>
      <c r="DB34">
        <f>+'Male opštine'!W30</f>
        <v>122</v>
      </c>
      <c r="DC34">
        <f>+'Male opštine'!X30</f>
        <v>86</v>
      </c>
      <c r="DD34">
        <f>+'Male opštine'!Y30</f>
        <v>307</v>
      </c>
      <c r="DE34">
        <f>+'Male opštine'!Z30</f>
        <v>160</v>
      </c>
      <c r="DF34">
        <f>+'Male opštine'!AA30</f>
        <v>173</v>
      </c>
      <c r="DG34">
        <f>+'Male opštine'!AB30</f>
        <v>213</v>
      </c>
      <c r="DH34">
        <f>+'Male opštine'!AC30</f>
        <v>177</v>
      </c>
      <c r="DI34">
        <f>+'Male opštine'!AD30</f>
        <v>123</v>
      </c>
      <c r="DJ34">
        <f>+'Male opštine'!AE30</f>
        <v>540</v>
      </c>
      <c r="DK34">
        <f>+'Male opštine'!AF30</f>
        <v>462</v>
      </c>
      <c r="DL34">
        <f>+'Male opštine'!AG30</f>
        <v>268</v>
      </c>
      <c r="DM34">
        <f>+'Male opštine'!AH30</f>
        <v>412</v>
      </c>
      <c r="DN34">
        <f>+'Male opštine'!AI30</f>
        <v>164</v>
      </c>
      <c r="DO34">
        <f>+'Male opštine'!AJ30</f>
        <v>57</v>
      </c>
      <c r="DP34">
        <f>+'Male opštine'!AK30</f>
        <v>244</v>
      </c>
      <c r="DQ34">
        <f>+'Male opštine'!AL30</f>
        <v>263</v>
      </c>
      <c r="DR34">
        <f>+'Male opštine'!AM30</f>
        <v>258</v>
      </c>
      <c r="DS34">
        <f>+'Male opštine'!AN30</f>
        <v>390</v>
      </c>
      <c r="DT34">
        <f>+'Male opštine'!AO30</f>
        <v>200</v>
      </c>
      <c r="DU34">
        <f>+'Male opštine'!AP30</f>
        <v>46</v>
      </c>
      <c r="DV34">
        <f>+'Male opštine'!AQ30</f>
        <v>342</v>
      </c>
      <c r="DW34">
        <f>+'Male opštine'!AR30</f>
        <v>329</v>
      </c>
      <c r="DX34">
        <f>+'Male opštine'!AS30</f>
        <v>406</v>
      </c>
      <c r="DY34">
        <f>+'Male opštine'!AT30</f>
        <v>607</v>
      </c>
      <c r="DZ34">
        <f>+'Male opštine'!AU30</f>
        <v>432</v>
      </c>
      <c r="EA34">
        <f>+'Male opštine'!AV30</f>
        <v>60</v>
      </c>
      <c r="EB34">
        <f>+'Male opštine'!AW30</f>
        <v>320</v>
      </c>
      <c r="EC34">
        <f>+'Male opštine'!AX30</f>
        <v>365</v>
      </c>
      <c r="ED34">
        <f>+'Male opštine'!AY30</f>
        <v>263</v>
      </c>
      <c r="EE34">
        <f>+'Male opštine'!AZ30</f>
        <v>526</v>
      </c>
      <c r="EF34">
        <f>+'Male opštine'!BA30</f>
        <v>249</v>
      </c>
      <c r="EG34">
        <f>+'Male opštine'!BB30</f>
        <v>78</v>
      </c>
      <c r="EH34">
        <f>+'Male opštine'!BC30</f>
        <v>208</v>
      </c>
      <c r="EI34">
        <f>+'Male opštine'!BD30</f>
        <v>0</v>
      </c>
      <c r="EJ34">
        <f>+'Male opštine'!BE30</f>
        <v>0</v>
      </c>
      <c r="EK34">
        <f>+'Male opštine'!BF30</f>
        <v>0</v>
      </c>
      <c r="EL34">
        <f>+'Male opštine'!BG30</f>
        <v>0</v>
      </c>
      <c r="EM34">
        <f>+'Male opštine'!BH30</f>
        <v>0</v>
      </c>
      <c r="EN34">
        <f>+'Male opštine'!BI30</f>
        <v>0</v>
      </c>
      <c r="EO34">
        <f>+'Male opštine'!BJ30</f>
        <v>0</v>
      </c>
      <c r="EP34">
        <f>+'Male opštine'!BK30</f>
        <v>0</v>
      </c>
      <c r="EQ34">
        <f>+'Male opštine'!BL30</f>
        <v>0</v>
      </c>
      <c r="ER34">
        <f>+'Male opštine'!BM30</f>
        <v>0</v>
      </c>
      <c r="ES34">
        <f>+'Male opštine'!BN30</f>
        <v>0</v>
      </c>
      <c r="ET34">
        <f>+'Male opštine'!BO30</f>
        <v>0</v>
      </c>
      <c r="EU34">
        <f>+'Male opštine'!BP30</f>
        <v>0</v>
      </c>
      <c r="EV34">
        <f>+'Male opštine'!BQ30</f>
        <v>0</v>
      </c>
      <c r="EW34">
        <f>+'Male opštine'!BR30</f>
        <v>0</v>
      </c>
      <c r="EX34">
        <f>+'Male opštine'!BS30</f>
        <v>0</v>
      </c>
      <c r="EY34">
        <f>+'Male opštine'!BT30</f>
        <v>0</v>
      </c>
      <c r="EZ34">
        <f>+'Male opštine'!BU30</f>
        <v>0</v>
      </c>
      <c r="FA34">
        <f>+'Male opštine'!BV30</f>
        <v>0</v>
      </c>
      <c r="FB34">
        <f>+'Male opštine'!BW30</f>
        <v>0</v>
      </c>
      <c r="FC34">
        <f>+'Male opštine'!BX30</f>
        <v>0</v>
      </c>
      <c r="FD34">
        <f>+'Male opštine'!BY30</f>
        <v>0</v>
      </c>
      <c r="FE34">
        <f>+'Male opštine'!BZ30</f>
        <v>0</v>
      </c>
      <c r="FF34">
        <f>+'Male opštine'!CA30</f>
        <v>0</v>
      </c>
      <c r="FG34">
        <f>+'Male opštine'!CB30</f>
        <v>0</v>
      </c>
      <c r="FH34">
        <f>+'Male opštine'!CC30</f>
        <v>0</v>
      </c>
      <c r="FI34">
        <f>+'Male opštine'!CD30</f>
        <v>0</v>
      </c>
      <c r="FJ34">
        <f>+'Male opštine'!CE30</f>
        <v>0</v>
      </c>
      <c r="FK34">
        <f>+'Male opštine'!CF30</f>
        <v>0</v>
      </c>
      <c r="FL34">
        <f>+'Male opštine'!CG30</f>
        <v>0</v>
      </c>
    </row>
    <row r="35" spans="78:168">
      <c r="BZ35" s="101" t="s">
        <v>345</v>
      </c>
      <c r="CA35" s="104" t="s">
        <v>333</v>
      </c>
      <c r="CB35" s="102">
        <v>1.1264649277518997</v>
      </c>
      <c r="CC35" s="105">
        <f t="shared" si="8"/>
        <v>51926.653774579318</v>
      </c>
      <c r="CF35">
        <f>+'Male opštine'!A31</f>
        <v>80292</v>
      </c>
      <c r="CG35" t="str">
        <f>+'Male opštine'!B31</f>
        <v>Опово</v>
      </c>
      <c r="CH35" t="str">
        <f>+'Male opštine'!C31</f>
        <v>Мале општине</v>
      </c>
      <c r="CI35">
        <f>+'Male opštine'!D31</f>
        <v>9925</v>
      </c>
      <c r="CJ35">
        <f>+'Male opštine'!E31</f>
        <v>35077</v>
      </c>
      <c r="CK35">
        <f>+'Male opštine'!F31</f>
        <v>0.76093888973252055</v>
      </c>
      <c r="CL35">
        <f>+'Male opštine'!G31</f>
        <v>7552.3184805952669</v>
      </c>
      <c r="CM35">
        <f>+'Male opštine'!H31</f>
        <v>6.4292191435768258</v>
      </c>
      <c r="CN35">
        <f>+'Male opštine'!I31</f>
        <v>8.4490610617059883</v>
      </c>
      <c r="CO35">
        <f>+'Male opštine'!J31</f>
        <v>63810</v>
      </c>
      <c r="CP35">
        <f>+'Male opštine'!K31</f>
        <v>6381</v>
      </c>
      <c r="CQ35">
        <f>+'Male opštine'!L31</f>
        <v>0</v>
      </c>
      <c r="CR35">
        <f>+'Male opštine'!M31</f>
        <v>0</v>
      </c>
      <c r="CS35">
        <f>+'Male opštine'!N31</f>
        <v>0</v>
      </c>
      <c r="CT35">
        <f>+'Male opštine'!O31</f>
        <v>1</v>
      </c>
      <c r="CU35">
        <f>+'Male opštine'!P31</f>
        <v>0</v>
      </c>
      <c r="CV35">
        <f>+'Male opštine'!Q31</f>
        <v>0</v>
      </c>
      <c r="CW35">
        <f>+'Male opštine'!R31</f>
        <v>1</v>
      </c>
      <c r="CX35">
        <f>+'Male opštine'!S31</f>
        <v>26</v>
      </c>
      <c r="CY35">
        <f>+'Male opštine'!T31</f>
        <v>6</v>
      </c>
      <c r="CZ35">
        <f>+'Male opštine'!U31</f>
        <v>61</v>
      </c>
      <c r="DA35">
        <f>+'Male opštine'!V31</f>
        <v>16</v>
      </c>
      <c r="DB35">
        <f>+'Male opštine'!W31</f>
        <v>64</v>
      </c>
      <c r="DC35">
        <f>+'Male opštine'!X31</f>
        <v>23</v>
      </c>
      <c r="DD35">
        <f>+'Male opštine'!Y31</f>
        <v>174</v>
      </c>
      <c r="DE35">
        <f>+'Male opštine'!Z31</f>
        <v>106</v>
      </c>
      <c r="DF35">
        <f>+'Male opštine'!AA31</f>
        <v>81</v>
      </c>
      <c r="DG35">
        <f>+'Male opštine'!AB31</f>
        <v>142</v>
      </c>
      <c r="DH35">
        <f>+'Male opštine'!AC31</f>
        <v>150</v>
      </c>
      <c r="DI35">
        <f>+'Male opštine'!AD31</f>
        <v>40</v>
      </c>
      <c r="DJ35">
        <f>+'Male opštine'!AE31</f>
        <v>236</v>
      </c>
      <c r="DK35">
        <f>+'Male opštine'!AF31</f>
        <v>199</v>
      </c>
      <c r="DL35">
        <f>+'Male opštine'!AG31</f>
        <v>267</v>
      </c>
      <c r="DM35">
        <f>+'Male opštine'!AH31</f>
        <v>272</v>
      </c>
      <c r="DN35">
        <f>+'Male opštine'!AI31</f>
        <v>164</v>
      </c>
      <c r="DO35">
        <f>+'Male opštine'!AJ31</f>
        <v>16</v>
      </c>
      <c r="DP35">
        <f>+'Male opštine'!AK31</f>
        <v>187</v>
      </c>
      <c r="DQ35">
        <f>+'Male opštine'!AL31</f>
        <v>191</v>
      </c>
      <c r="DR35">
        <f>+'Male opštine'!AM31</f>
        <v>215</v>
      </c>
      <c r="DS35">
        <f>+'Male opštine'!AN31</f>
        <v>269</v>
      </c>
      <c r="DT35">
        <f>+'Male opštine'!AO31</f>
        <v>209</v>
      </c>
      <c r="DU35">
        <f>+'Male opštine'!AP31</f>
        <v>26</v>
      </c>
      <c r="DV35">
        <f>+'Male opštine'!AQ31</f>
        <v>250</v>
      </c>
      <c r="DW35">
        <f>+'Male opštine'!AR31</f>
        <v>263</v>
      </c>
      <c r="DX35">
        <f>+'Male opštine'!AS31</f>
        <v>350</v>
      </c>
      <c r="DY35">
        <f>+'Male opštine'!AT31</f>
        <v>359</v>
      </c>
      <c r="DZ35">
        <f>+'Male opštine'!AU31</f>
        <v>263</v>
      </c>
      <c r="EA35">
        <f>+'Male opštine'!AV31</f>
        <v>30</v>
      </c>
      <c r="EB35">
        <f>+'Male opštine'!AW31</f>
        <v>201</v>
      </c>
      <c r="EC35">
        <f>+'Male opštine'!AX31</f>
        <v>308</v>
      </c>
      <c r="ED35">
        <f>+'Male opštine'!AY31</f>
        <v>418</v>
      </c>
      <c r="EE35">
        <f>+'Male opštine'!AZ31</f>
        <v>376</v>
      </c>
      <c r="EF35">
        <f>+'Male opštine'!BA31</f>
        <v>262</v>
      </c>
      <c r="EG35">
        <f>+'Male opštine'!BB31</f>
        <v>30</v>
      </c>
      <c r="EH35">
        <f>+'Male opštine'!BC31</f>
        <v>129</v>
      </c>
      <c r="EI35">
        <f>+'Male opštine'!BD31</f>
        <v>0</v>
      </c>
      <c r="EJ35">
        <f>+'Male opštine'!BE31</f>
        <v>0</v>
      </c>
      <c r="EK35">
        <f>+'Male opštine'!BF31</f>
        <v>0</v>
      </c>
      <c r="EL35">
        <f>+'Male opštine'!BG31</f>
        <v>0</v>
      </c>
      <c r="EM35">
        <f>+'Male opštine'!BH31</f>
        <v>0</v>
      </c>
      <c r="EN35">
        <f>+'Male opštine'!BI31</f>
        <v>0</v>
      </c>
      <c r="EO35">
        <f>+'Male opštine'!BJ31</f>
        <v>0</v>
      </c>
      <c r="EP35">
        <f>+'Male opštine'!BK31</f>
        <v>0</v>
      </c>
      <c r="EQ35">
        <f>+'Male opštine'!BL31</f>
        <v>0</v>
      </c>
      <c r="ER35">
        <f>+'Male opštine'!BM31</f>
        <v>0</v>
      </c>
      <c r="ES35">
        <f>+'Male opštine'!BN31</f>
        <v>0</v>
      </c>
      <c r="ET35">
        <f>+'Male opštine'!BO31</f>
        <v>0</v>
      </c>
      <c r="EU35">
        <f>+'Male opštine'!BP31</f>
        <v>0</v>
      </c>
      <c r="EV35">
        <f>+'Male opštine'!BQ31</f>
        <v>0</v>
      </c>
      <c r="EW35">
        <f>+'Male opštine'!BR31</f>
        <v>0</v>
      </c>
      <c r="EX35">
        <f>+'Male opštine'!BS31</f>
        <v>0</v>
      </c>
      <c r="EY35">
        <f>+'Male opštine'!BT31</f>
        <v>0</v>
      </c>
      <c r="EZ35">
        <f>+'Male opštine'!BU31</f>
        <v>0</v>
      </c>
      <c r="FA35">
        <f>+'Male opštine'!BV31</f>
        <v>0</v>
      </c>
      <c r="FB35">
        <f>+'Male opštine'!BW31</f>
        <v>0</v>
      </c>
      <c r="FC35">
        <f>+'Male opštine'!BX31</f>
        <v>0</v>
      </c>
      <c r="FD35">
        <f>+'Male opštine'!BY31</f>
        <v>0</v>
      </c>
      <c r="FE35">
        <f>+'Male opštine'!BZ31</f>
        <v>0</v>
      </c>
      <c r="FF35">
        <f>+'Male opštine'!CA31</f>
        <v>0</v>
      </c>
      <c r="FG35">
        <f>+'Male opštine'!CB31</f>
        <v>0</v>
      </c>
      <c r="FH35">
        <f>+'Male opštine'!CC31</f>
        <v>0</v>
      </c>
      <c r="FI35">
        <f>+'Male opštine'!CD31</f>
        <v>0</v>
      </c>
      <c r="FJ35">
        <f>+'Male opštine'!CE31</f>
        <v>0</v>
      </c>
      <c r="FK35">
        <f>+'Male opštine'!CF31</f>
        <v>0</v>
      </c>
      <c r="FL35">
        <f>+'Male opštine'!CG31</f>
        <v>0</v>
      </c>
    </row>
    <row r="36" spans="78:168" ht="13.5" thickBot="1">
      <c r="BZ36" s="100"/>
      <c r="CA36" s="100" t="s">
        <v>342</v>
      </c>
      <c r="CB36" s="103">
        <v>1.2915888101873649</v>
      </c>
      <c r="CC36" s="105">
        <f t="shared" si="8"/>
        <v>59538.369383206962</v>
      </c>
      <c r="CF36">
        <f>+'Male opštine'!A32</f>
        <v>80012</v>
      </c>
      <c r="CG36" t="str">
        <f>+'Male opštine'!B32</f>
        <v>Ада</v>
      </c>
      <c r="CH36" t="str">
        <f>+'Male opštine'!C32</f>
        <v>Мале општине</v>
      </c>
      <c r="CI36">
        <f>+'Male opštine'!D32</f>
        <v>16237</v>
      </c>
      <c r="CJ36">
        <f>+'Male opštine'!E32</f>
        <v>39413</v>
      </c>
      <c r="CK36">
        <f>+'Male opštine'!F32</f>
        <v>0.85500141007006969</v>
      </c>
      <c r="CL36">
        <f>+'Male opštine'!G32</f>
        <v>13882.657895307722</v>
      </c>
      <c r="CM36">
        <f>+'Male opštine'!H32</f>
        <v>6.6742624869126068</v>
      </c>
      <c r="CN36">
        <f>+'Male opštine'!I32</f>
        <v>7.806142081526664</v>
      </c>
      <c r="CO36">
        <f>+'Male opštine'!J32</f>
        <v>108370</v>
      </c>
      <c r="CP36">
        <f>+'Male opštine'!K32</f>
        <v>10837</v>
      </c>
      <c r="CQ36">
        <f>+'Male opštine'!L32</f>
        <v>0</v>
      </c>
      <c r="CR36">
        <f>+'Male opštine'!M32</f>
        <v>1</v>
      </c>
      <c r="CS36">
        <f>+'Male opštine'!N32</f>
        <v>4</v>
      </c>
      <c r="CT36">
        <f>+'Male opštine'!O32</f>
        <v>13</v>
      </c>
      <c r="CU36">
        <f>+'Male opštine'!P32</f>
        <v>23</v>
      </c>
      <c r="CV36">
        <f>+'Male opštine'!Q32</f>
        <v>12</v>
      </c>
      <c r="CW36">
        <f>+'Male opštine'!R32</f>
        <v>36</v>
      </c>
      <c r="CX36">
        <f>+'Male opštine'!S32</f>
        <v>32</v>
      </c>
      <c r="CY36">
        <f>+'Male opštine'!T32</f>
        <v>39</v>
      </c>
      <c r="CZ36">
        <f>+'Male opštine'!U32</f>
        <v>124</v>
      </c>
      <c r="DA36">
        <f>+'Male opštine'!V32</f>
        <v>99</v>
      </c>
      <c r="DB36">
        <f>+'Male opštine'!W32</f>
        <v>171</v>
      </c>
      <c r="DC36">
        <f>+'Male opštine'!X32</f>
        <v>120</v>
      </c>
      <c r="DD36">
        <f>+'Male opštine'!Y32</f>
        <v>309</v>
      </c>
      <c r="DE36">
        <f>+'Male opštine'!Z32</f>
        <v>283</v>
      </c>
      <c r="DF36">
        <f>+'Male opštine'!AA32</f>
        <v>239</v>
      </c>
      <c r="DG36">
        <f>+'Male opštine'!AB32</f>
        <v>198</v>
      </c>
      <c r="DH36">
        <f>+'Male opštine'!AC32</f>
        <v>342</v>
      </c>
      <c r="DI36">
        <f>+'Male opštine'!AD32</f>
        <v>101</v>
      </c>
      <c r="DJ36">
        <f>+'Male opštine'!AE32</f>
        <v>463</v>
      </c>
      <c r="DK36">
        <f>+'Male opštine'!AF32</f>
        <v>362</v>
      </c>
      <c r="DL36">
        <f>+'Male opštine'!AG32</f>
        <v>436</v>
      </c>
      <c r="DM36">
        <f>+'Male opštine'!AH32</f>
        <v>367</v>
      </c>
      <c r="DN36">
        <f>+'Male opštine'!AI32</f>
        <v>198</v>
      </c>
      <c r="DO36">
        <f>+'Male opštine'!AJ32</f>
        <v>70</v>
      </c>
      <c r="DP36">
        <f>+'Male opštine'!AK32</f>
        <v>247</v>
      </c>
      <c r="DQ36">
        <f>+'Male opštine'!AL32</f>
        <v>404</v>
      </c>
      <c r="DR36">
        <f>+'Male opštine'!AM32</f>
        <v>356</v>
      </c>
      <c r="DS36">
        <f>+'Male opštine'!AN32</f>
        <v>364</v>
      </c>
      <c r="DT36">
        <f>+'Male opštine'!AO32</f>
        <v>435</v>
      </c>
      <c r="DU36">
        <f>+'Male opštine'!AP32</f>
        <v>144</v>
      </c>
      <c r="DV36">
        <f>+'Male opštine'!AQ32</f>
        <v>444</v>
      </c>
      <c r="DW36">
        <f>+'Male opštine'!AR32</f>
        <v>327</v>
      </c>
      <c r="DX36">
        <f>+'Male opštine'!AS32</f>
        <v>465</v>
      </c>
      <c r="DY36">
        <f>+'Male opštine'!AT32</f>
        <v>496</v>
      </c>
      <c r="DZ36">
        <f>+'Male opštine'!AU32</f>
        <v>312</v>
      </c>
      <c r="EA36">
        <f>+'Male opštine'!AV32</f>
        <v>138</v>
      </c>
      <c r="EB36">
        <f>+'Male opštine'!AW32</f>
        <v>345</v>
      </c>
      <c r="EC36">
        <f>+'Male opštine'!AX32</f>
        <v>571</v>
      </c>
      <c r="ED36">
        <f>+'Male opštine'!AY32</f>
        <v>506</v>
      </c>
      <c r="EE36">
        <f>+'Male opštine'!AZ32</f>
        <v>510</v>
      </c>
      <c r="EF36">
        <f>+'Male opštine'!BA32</f>
        <v>390</v>
      </c>
      <c r="EG36">
        <f>+'Male opštine'!BB32</f>
        <v>61</v>
      </c>
      <c r="EH36">
        <f>+'Male opštine'!BC32</f>
        <v>280</v>
      </c>
      <c r="EI36">
        <f>+'Male opštine'!BD32</f>
        <v>0</v>
      </c>
      <c r="EJ36">
        <f>+'Male opštine'!BE32</f>
        <v>0</v>
      </c>
      <c r="EK36">
        <f>+'Male opštine'!BF32</f>
        <v>0</v>
      </c>
      <c r="EL36">
        <f>+'Male opštine'!BG32</f>
        <v>0</v>
      </c>
      <c r="EM36">
        <f>+'Male opštine'!BH32</f>
        <v>0</v>
      </c>
      <c r="EN36">
        <f>+'Male opštine'!BI32</f>
        <v>0</v>
      </c>
      <c r="EO36">
        <f>+'Male opštine'!BJ32</f>
        <v>0</v>
      </c>
      <c r="EP36">
        <f>+'Male opštine'!BK32</f>
        <v>0</v>
      </c>
      <c r="EQ36">
        <f>+'Male opštine'!BL32</f>
        <v>0</v>
      </c>
      <c r="ER36">
        <f>+'Male opštine'!BM32</f>
        <v>0</v>
      </c>
      <c r="ES36">
        <f>+'Male opštine'!BN32</f>
        <v>0</v>
      </c>
      <c r="ET36">
        <f>+'Male opštine'!BO32</f>
        <v>0</v>
      </c>
      <c r="EU36">
        <f>+'Male opštine'!BP32</f>
        <v>0</v>
      </c>
      <c r="EV36">
        <f>+'Male opštine'!BQ32</f>
        <v>0</v>
      </c>
      <c r="EW36">
        <f>+'Male opštine'!BR32</f>
        <v>0</v>
      </c>
      <c r="EX36">
        <f>+'Male opštine'!BS32</f>
        <v>0</v>
      </c>
      <c r="EY36">
        <f>+'Male opštine'!BT32</f>
        <v>0</v>
      </c>
      <c r="EZ36">
        <f>+'Male opštine'!BU32</f>
        <v>0</v>
      </c>
      <c r="FA36">
        <f>+'Male opštine'!BV32</f>
        <v>0</v>
      </c>
      <c r="FB36">
        <f>+'Male opštine'!BW32</f>
        <v>0</v>
      </c>
      <c r="FC36">
        <f>+'Male opštine'!BX32</f>
        <v>0</v>
      </c>
      <c r="FD36">
        <f>+'Male opštine'!BY32</f>
        <v>0</v>
      </c>
      <c r="FE36">
        <f>+'Male opštine'!BZ32</f>
        <v>0</v>
      </c>
      <c r="FF36">
        <f>+'Male opštine'!CA32</f>
        <v>0</v>
      </c>
      <c r="FG36">
        <f>+'Male opštine'!CB32</f>
        <v>0</v>
      </c>
      <c r="FH36">
        <f>+'Male opštine'!CC32</f>
        <v>0</v>
      </c>
      <c r="FI36">
        <f>+'Male opštine'!CD32</f>
        <v>0</v>
      </c>
      <c r="FJ36">
        <f>+'Male opštine'!CE32</f>
        <v>0</v>
      </c>
      <c r="FK36">
        <f>+'Male opštine'!CF32</f>
        <v>0</v>
      </c>
      <c r="FL36">
        <f>+'Male opštine'!CG32</f>
        <v>0</v>
      </c>
    </row>
    <row r="37" spans="78:168">
      <c r="CF37">
        <f>+'Male opštine'!A33</f>
        <v>70521</v>
      </c>
      <c r="CG37" t="str">
        <f>+'Male opštine'!B33</f>
        <v>Жабари</v>
      </c>
      <c r="CH37" t="str">
        <f>+'Male opštine'!C33</f>
        <v>Мале општине</v>
      </c>
      <c r="CI37">
        <f>+'Male opštine'!D33</f>
        <v>10097</v>
      </c>
      <c r="CJ37">
        <f>+'Male opštine'!E33</f>
        <v>27638</v>
      </c>
      <c r="CK37">
        <f>+'Male opštine'!F33</f>
        <v>0.59956179360912853</v>
      </c>
      <c r="CL37">
        <f>+'Male opštine'!G33</f>
        <v>6053.7754300713705</v>
      </c>
      <c r="CM37">
        <f>+'Male opštine'!H33</f>
        <v>4.4329999009606817</v>
      </c>
      <c r="CN37">
        <f>+'Male opštine'!I33</f>
        <v>7.3937331367893684</v>
      </c>
      <c r="CO37">
        <f>+'Male opštine'!J33</f>
        <v>44760</v>
      </c>
      <c r="CP37">
        <f>+'Male opštine'!K33</f>
        <v>4476</v>
      </c>
      <c r="CQ37">
        <f>+'Male opštine'!L33</f>
        <v>0</v>
      </c>
      <c r="CR37">
        <f>+'Male opštine'!M33</f>
        <v>0</v>
      </c>
      <c r="CS37">
        <f>+'Male opštine'!N33</f>
        <v>0</v>
      </c>
      <c r="CT37">
        <f>+'Male opštine'!O33</f>
        <v>6</v>
      </c>
      <c r="CU37">
        <f>+'Male opštine'!P33</f>
        <v>3</v>
      </c>
      <c r="CV37">
        <f>+'Male opštine'!Q33</f>
        <v>2</v>
      </c>
      <c r="CW37">
        <f>+'Male opštine'!R33</f>
        <v>5</v>
      </c>
      <c r="CX37">
        <f>+'Male opštine'!S33</f>
        <v>7</v>
      </c>
      <c r="CY37">
        <f>+'Male opštine'!T33</f>
        <v>3</v>
      </c>
      <c r="CZ37">
        <f>+'Male opštine'!U33</f>
        <v>6</v>
      </c>
      <c r="DA37">
        <f>+'Male opštine'!V33</f>
        <v>7</v>
      </c>
      <c r="DB37">
        <f>+'Male opštine'!W33</f>
        <v>59</v>
      </c>
      <c r="DC37">
        <f>+'Male opštine'!X33</f>
        <v>43</v>
      </c>
      <c r="DD37">
        <f>+'Male opštine'!Y33</f>
        <v>130</v>
      </c>
      <c r="DE37">
        <f>+'Male opštine'!Z33</f>
        <v>72</v>
      </c>
      <c r="DF37">
        <f>+'Male opštine'!AA33</f>
        <v>88</v>
      </c>
      <c r="DG37">
        <f>+'Male opštine'!AB33</f>
        <v>127</v>
      </c>
      <c r="DH37">
        <f>+'Male opštine'!AC33</f>
        <v>116</v>
      </c>
      <c r="DI37">
        <f>+'Male opštine'!AD33</f>
        <v>60</v>
      </c>
      <c r="DJ37">
        <f>+'Male opštine'!AE33</f>
        <v>208</v>
      </c>
      <c r="DK37">
        <f>+'Male opštine'!AF33</f>
        <v>233</v>
      </c>
      <c r="DL37">
        <f>+'Male opštine'!AG33</f>
        <v>241</v>
      </c>
      <c r="DM37">
        <f>+'Male opštine'!AH33</f>
        <v>253</v>
      </c>
      <c r="DN37">
        <f>+'Male opštine'!AI33</f>
        <v>153</v>
      </c>
      <c r="DO37">
        <f>+'Male opštine'!AJ33</f>
        <v>15</v>
      </c>
      <c r="DP37">
        <f>+'Male opštine'!AK33</f>
        <v>70</v>
      </c>
      <c r="DQ37">
        <f>+'Male opštine'!AL33</f>
        <v>148</v>
      </c>
      <c r="DR37">
        <f>+'Male opštine'!AM33</f>
        <v>218</v>
      </c>
      <c r="DS37">
        <f>+'Male opštine'!AN33</f>
        <v>142</v>
      </c>
      <c r="DT37">
        <f>+'Male opštine'!AO33</f>
        <v>160</v>
      </c>
      <c r="DU37">
        <f>+'Male opštine'!AP33</f>
        <v>30</v>
      </c>
      <c r="DV37">
        <f>+'Male opštine'!AQ33</f>
        <v>100</v>
      </c>
      <c r="DW37">
        <f>+'Male opštine'!AR33</f>
        <v>140</v>
      </c>
      <c r="DX37">
        <f>+'Male opštine'!AS33</f>
        <v>150</v>
      </c>
      <c r="DY37">
        <f>+'Male opštine'!AT33</f>
        <v>244</v>
      </c>
      <c r="DZ37">
        <f>+'Male opštine'!AU33</f>
        <v>293</v>
      </c>
      <c r="EA37">
        <f>+'Male opštine'!AV33</f>
        <v>33</v>
      </c>
      <c r="EB37">
        <f>+'Male opštine'!AW33</f>
        <v>144</v>
      </c>
      <c r="EC37">
        <f>+'Male opštine'!AX33</f>
        <v>190</v>
      </c>
      <c r="ED37">
        <f>+'Male opštine'!AY33</f>
        <v>205</v>
      </c>
      <c r="EE37">
        <f>+'Male opštine'!AZ33</f>
        <v>229</v>
      </c>
      <c r="EF37">
        <f>+'Male opštine'!BA33</f>
        <v>81</v>
      </c>
      <c r="EG37">
        <f>+'Male opštine'!BB33</f>
        <v>21</v>
      </c>
      <c r="EH37">
        <f>+'Male opštine'!BC33</f>
        <v>41</v>
      </c>
      <c r="EI37">
        <f>+'Male opštine'!BD33</f>
        <v>0</v>
      </c>
      <c r="EJ37">
        <f>+'Male opštine'!BE33</f>
        <v>0</v>
      </c>
      <c r="EK37">
        <f>+'Male opštine'!BF33</f>
        <v>0</v>
      </c>
      <c r="EL37">
        <f>+'Male opštine'!BG33</f>
        <v>0</v>
      </c>
      <c r="EM37">
        <f>+'Male opštine'!BH33</f>
        <v>0</v>
      </c>
      <c r="EN37">
        <f>+'Male opštine'!BI33</f>
        <v>0</v>
      </c>
      <c r="EO37">
        <f>+'Male opštine'!BJ33</f>
        <v>0</v>
      </c>
      <c r="EP37">
        <f>+'Male opštine'!BK33</f>
        <v>0</v>
      </c>
      <c r="EQ37">
        <f>+'Male opštine'!BL33</f>
        <v>0</v>
      </c>
      <c r="ER37">
        <f>+'Male opštine'!BM33</f>
        <v>0</v>
      </c>
      <c r="ES37">
        <f>+'Male opštine'!BN33</f>
        <v>0</v>
      </c>
      <c r="ET37">
        <f>+'Male opštine'!BO33</f>
        <v>0</v>
      </c>
      <c r="EU37">
        <f>+'Male opštine'!BP33</f>
        <v>0</v>
      </c>
      <c r="EV37">
        <f>+'Male opštine'!BQ33</f>
        <v>0</v>
      </c>
      <c r="EW37">
        <f>+'Male opštine'!BR33</f>
        <v>0</v>
      </c>
      <c r="EX37">
        <f>+'Male opštine'!BS33</f>
        <v>0</v>
      </c>
      <c r="EY37">
        <f>+'Male opštine'!BT33</f>
        <v>0</v>
      </c>
      <c r="EZ37">
        <f>+'Male opštine'!BU33</f>
        <v>0</v>
      </c>
      <c r="FA37">
        <f>+'Male opštine'!BV33</f>
        <v>0</v>
      </c>
      <c r="FB37">
        <f>+'Male opštine'!BW33</f>
        <v>0</v>
      </c>
      <c r="FC37">
        <f>+'Male opštine'!BX33</f>
        <v>0</v>
      </c>
      <c r="FD37">
        <f>+'Male opštine'!BY33</f>
        <v>0</v>
      </c>
      <c r="FE37">
        <f>+'Male opštine'!BZ33</f>
        <v>0</v>
      </c>
      <c r="FF37">
        <f>+'Male opštine'!CA33</f>
        <v>0</v>
      </c>
      <c r="FG37">
        <f>+'Male opštine'!CB33</f>
        <v>0</v>
      </c>
      <c r="FH37">
        <f>+'Male opštine'!CC33</f>
        <v>0</v>
      </c>
      <c r="FI37">
        <f>+'Male opštine'!CD33</f>
        <v>0</v>
      </c>
      <c r="FJ37">
        <f>+'Male opštine'!CE33</f>
        <v>0</v>
      </c>
      <c r="FK37">
        <f>+'Male opštine'!CF33</f>
        <v>0</v>
      </c>
      <c r="FL37">
        <f>+'Male opštine'!CG33</f>
        <v>0</v>
      </c>
    </row>
    <row r="38" spans="78:168">
      <c r="CF38">
        <f>+'Male opštine'!A34</f>
        <v>71366</v>
      </c>
      <c r="CG38" t="str">
        <f>+'Male opštine'!B34</f>
        <v>Севојно, ГО Ужице</v>
      </c>
      <c r="CH38" t="str">
        <f>+'Male opštine'!C34</f>
        <v>Мале општине</v>
      </c>
      <c r="CI38">
        <f>+'Male opštine'!D34</f>
        <v>6783</v>
      </c>
      <c r="CJ38">
        <f>+'Male opštine'!E34</f>
        <v>51884</v>
      </c>
      <c r="CK38">
        <f>+'Male opštine'!F34</f>
        <v>1.1255396229689567</v>
      </c>
      <c r="CL38">
        <f>+'Male opštine'!G34</f>
        <v>7634.5352625984333</v>
      </c>
      <c r="CM38">
        <f>+'Male opštine'!H34</f>
        <v>8.1925401739643231</v>
      </c>
      <c r="CN38">
        <f>+'Male opštine'!I34</f>
        <v>7.2787665638584809</v>
      </c>
      <c r="CO38">
        <f>+'Male opštine'!J34</f>
        <v>55570</v>
      </c>
      <c r="CP38">
        <f>+'Male opštine'!K34</f>
        <v>5557</v>
      </c>
      <c r="CQ38">
        <f>+'Male opštine'!L34</f>
        <v>0</v>
      </c>
      <c r="CR38">
        <f>+'Male opštine'!M34</f>
        <v>0</v>
      </c>
      <c r="CS38">
        <f>+'Male opštine'!N34</f>
        <v>0</v>
      </c>
      <c r="CT38">
        <f>+'Male opštine'!O34</f>
        <v>0</v>
      </c>
      <c r="CU38">
        <f>+'Male opštine'!P34</f>
        <v>1</v>
      </c>
      <c r="CV38">
        <f>+'Male opštine'!Q34</f>
        <v>0</v>
      </c>
      <c r="CW38">
        <f>+'Male opštine'!R34</f>
        <v>3</v>
      </c>
      <c r="CX38">
        <f>+'Male opštine'!S34</f>
        <v>15</v>
      </c>
      <c r="CY38">
        <f>+'Male opštine'!T34</f>
        <v>8</v>
      </c>
      <c r="CZ38">
        <f>+'Male opštine'!U34</f>
        <v>40</v>
      </c>
      <c r="DA38">
        <f>+'Male opštine'!V34</f>
        <v>35</v>
      </c>
      <c r="DB38">
        <f>+'Male opštine'!W34</f>
        <v>24</v>
      </c>
      <c r="DC38">
        <f>+'Male opštine'!X34</f>
        <v>44</v>
      </c>
      <c r="DD38">
        <f>+'Male opštine'!Y34</f>
        <v>151</v>
      </c>
      <c r="DE38">
        <f>+'Male opštine'!Z34</f>
        <v>54</v>
      </c>
      <c r="DF38">
        <f>+'Male opštine'!AA34</f>
        <v>122</v>
      </c>
      <c r="DG38">
        <f>+'Male opštine'!AB34</f>
        <v>82</v>
      </c>
      <c r="DH38">
        <f>+'Male opštine'!AC34</f>
        <v>150</v>
      </c>
      <c r="DI38">
        <f>+'Male opštine'!AD34</f>
        <v>120</v>
      </c>
      <c r="DJ38">
        <f>+'Male opštine'!AE34</f>
        <v>200</v>
      </c>
      <c r="DK38">
        <f>+'Male opštine'!AF34</f>
        <v>205</v>
      </c>
      <c r="DL38">
        <f>+'Male opštine'!AG34</f>
        <v>233</v>
      </c>
      <c r="DM38">
        <f>+'Male opštine'!AH34</f>
        <v>120</v>
      </c>
      <c r="DN38">
        <f>+'Male opštine'!AI34</f>
        <v>134</v>
      </c>
      <c r="DO38">
        <f>+'Male opštine'!AJ34</f>
        <v>57</v>
      </c>
      <c r="DP38">
        <f>+'Male opštine'!AK34</f>
        <v>150</v>
      </c>
      <c r="DQ38">
        <f>+'Male opštine'!AL34</f>
        <v>169</v>
      </c>
      <c r="DR38">
        <f>+'Male opštine'!AM34</f>
        <v>120</v>
      </c>
      <c r="DS38">
        <f>+'Male opštine'!AN34</f>
        <v>253</v>
      </c>
      <c r="DT38">
        <f>+'Male opštine'!AO34</f>
        <v>220</v>
      </c>
      <c r="DU38">
        <f>+'Male opštine'!AP34</f>
        <v>2</v>
      </c>
      <c r="DV38">
        <f>+'Male opštine'!AQ34</f>
        <v>202</v>
      </c>
      <c r="DW38">
        <f>+'Male opštine'!AR34</f>
        <v>200</v>
      </c>
      <c r="DX38">
        <f>+'Male opštine'!AS34</f>
        <v>356</v>
      </c>
      <c r="DY38">
        <f>+'Male opštine'!AT34</f>
        <v>201</v>
      </c>
      <c r="DZ38">
        <f>+'Male opštine'!AU34</f>
        <v>264</v>
      </c>
      <c r="EA38">
        <f>+'Male opštine'!AV34</f>
        <v>48</v>
      </c>
      <c r="EB38">
        <f>+'Male opštine'!AW34</f>
        <v>251</v>
      </c>
      <c r="EC38">
        <f>+'Male opštine'!AX34</f>
        <v>273</v>
      </c>
      <c r="ED38">
        <f>+'Male opštine'!AY34</f>
        <v>201</v>
      </c>
      <c r="EE38">
        <f>+'Male opštine'!AZ34</f>
        <v>497</v>
      </c>
      <c r="EF38">
        <f>+'Male opštine'!BA34</f>
        <v>120</v>
      </c>
      <c r="EG38">
        <f>+'Male opštine'!BB34</f>
        <v>145</v>
      </c>
      <c r="EH38">
        <f>+'Male opštine'!BC34</f>
        <v>87</v>
      </c>
      <c r="EI38">
        <f>+'Male opštine'!BD34</f>
        <v>0</v>
      </c>
      <c r="EJ38">
        <f>+'Male opštine'!BE34</f>
        <v>0</v>
      </c>
      <c r="EK38">
        <f>+'Male opštine'!BF34</f>
        <v>0</v>
      </c>
      <c r="EL38">
        <f>+'Male opštine'!BG34</f>
        <v>0</v>
      </c>
      <c r="EM38">
        <f>+'Male opštine'!BH34</f>
        <v>0</v>
      </c>
      <c r="EN38">
        <f>+'Male opštine'!BI34</f>
        <v>0</v>
      </c>
      <c r="EO38">
        <f>+'Male opštine'!BJ34</f>
        <v>0</v>
      </c>
      <c r="EP38">
        <f>+'Male opštine'!BK34</f>
        <v>0</v>
      </c>
      <c r="EQ38">
        <f>+'Male opštine'!BL34</f>
        <v>0</v>
      </c>
      <c r="ER38">
        <f>+'Male opštine'!BM34</f>
        <v>0</v>
      </c>
      <c r="ES38">
        <f>+'Male opštine'!BN34</f>
        <v>0</v>
      </c>
      <c r="ET38">
        <f>+'Male opštine'!BO34</f>
        <v>0</v>
      </c>
      <c r="EU38">
        <f>+'Male opštine'!BP34</f>
        <v>0</v>
      </c>
      <c r="EV38">
        <f>+'Male opštine'!BQ34</f>
        <v>0</v>
      </c>
      <c r="EW38">
        <f>+'Male opštine'!BR34</f>
        <v>0</v>
      </c>
      <c r="EX38">
        <f>+'Male opštine'!BS34</f>
        <v>0</v>
      </c>
      <c r="EY38">
        <f>+'Male opštine'!BT34</f>
        <v>0</v>
      </c>
      <c r="EZ38">
        <f>+'Male opštine'!BU34</f>
        <v>0</v>
      </c>
      <c r="FA38">
        <f>+'Male opštine'!BV34</f>
        <v>0</v>
      </c>
      <c r="FB38">
        <f>+'Male opštine'!BW34</f>
        <v>0</v>
      </c>
      <c r="FC38">
        <f>+'Male opštine'!BX34</f>
        <v>0</v>
      </c>
      <c r="FD38">
        <f>+'Male opštine'!BY34</f>
        <v>0</v>
      </c>
      <c r="FE38">
        <f>+'Male opštine'!BZ34</f>
        <v>0</v>
      </c>
      <c r="FF38">
        <f>+'Male opštine'!CA34</f>
        <v>0</v>
      </c>
      <c r="FG38">
        <f>+'Male opštine'!CB34</f>
        <v>0</v>
      </c>
      <c r="FH38">
        <f>+'Male opštine'!CC34</f>
        <v>0</v>
      </c>
      <c r="FI38">
        <f>+'Male opštine'!CD34</f>
        <v>0</v>
      </c>
      <c r="FJ38">
        <f>+'Male opštine'!CE34</f>
        <v>0</v>
      </c>
      <c r="FK38">
        <f>+'Male opštine'!CF34</f>
        <v>0</v>
      </c>
      <c r="FL38">
        <f>+'Male opštine'!CG34</f>
        <v>0</v>
      </c>
    </row>
    <row r="39" spans="78:168">
      <c r="CF39">
        <f>+'Male opštine'!A35</f>
        <v>70696</v>
      </c>
      <c r="CG39" t="str">
        <f>+'Male opštine'!B35</f>
        <v>Кучево</v>
      </c>
      <c r="CH39" t="str">
        <f>+'Male opštine'!C35</f>
        <v>Мале општине</v>
      </c>
      <c r="CI39">
        <f>+'Male opštine'!D35</f>
        <v>13851</v>
      </c>
      <c r="CJ39">
        <f>+'Male opštine'!E35</f>
        <v>33967</v>
      </c>
      <c r="CK39">
        <f>+'Male opštine'!F35</f>
        <v>0.736859231620279</v>
      </c>
      <c r="CL39">
        <f>+'Male opštine'!G35</f>
        <v>10206.237217172484</v>
      </c>
      <c r="CM39">
        <f>+'Male opštine'!H35</f>
        <v>5.3469063605515847</v>
      </c>
      <c r="CN39">
        <f>+'Male opštine'!I35</f>
        <v>7.2563471163878583</v>
      </c>
      <c r="CO39">
        <f>+'Male opštine'!J35</f>
        <v>74060</v>
      </c>
      <c r="CP39">
        <f>+'Male opštine'!K35</f>
        <v>7406</v>
      </c>
      <c r="CQ39">
        <f>+'Male opštine'!L35</f>
        <v>0</v>
      </c>
      <c r="CR39">
        <f>+'Male opštine'!M35</f>
        <v>1</v>
      </c>
      <c r="CS39">
        <f>+'Male opštine'!N35</f>
        <v>0</v>
      </c>
      <c r="CT39">
        <f>+'Male opštine'!O35</f>
        <v>5</v>
      </c>
      <c r="CU39">
        <f>+'Male opštine'!P35</f>
        <v>2</v>
      </c>
      <c r="CV39">
        <f>+'Male opštine'!Q35</f>
        <v>5</v>
      </c>
      <c r="CW39">
        <f>+'Male opštine'!R35</f>
        <v>15</v>
      </c>
      <c r="CX39">
        <f>+'Male opštine'!S35</f>
        <v>36</v>
      </c>
      <c r="CY39">
        <f>+'Male opštine'!T35</f>
        <v>20</v>
      </c>
      <c r="CZ39">
        <f>+'Male opštine'!U35</f>
        <v>57</v>
      </c>
      <c r="DA39">
        <f>+'Male opštine'!V35</f>
        <v>103</v>
      </c>
      <c r="DB39">
        <f>+'Male opštine'!W35</f>
        <v>61</v>
      </c>
      <c r="DC39">
        <f>+'Male opštine'!X35</f>
        <v>26</v>
      </c>
      <c r="DD39">
        <f>+'Male opštine'!Y35</f>
        <v>126</v>
      </c>
      <c r="DE39">
        <f>+'Male opštine'!Z35</f>
        <v>80</v>
      </c>
      <c r="DF39">
        <f>+'Male opštine'!AA35</f>
        <v>150</v>
      </c>
      <c r="DG39">
        <f>+'Male opštine'!AB35</f>
        <v>138</v>
      </c>
      <c r="DH39">
        <f>+'Male opštine'!AC35</f>
        <v>176</v>
      </c>
      <c r="DI39">
        <f>+'Male opštine'!AD35</f>
        <v>27</v>
      </c>
      <c r="DJ39">
        <f>+'Male opštine'!AE35</f>
        <v>130</v>
      </c>
      <c r="DK39">
        <f>+'Male opštine'!AF35</f>
        <v>451</v>
      </c>
      <c r="DL39">
        <f>+'Male opštine'!AG35</f>
        <v>195</v>
      </c>
      <c r="DM39">
        <f>+'Male opštine'!AH35</f>
        <v>500</v>
      </c>
      <c r="DN39">
        <f>+'Male opštine'!AI35</f>
        <v>153</v>
      </c>
      <c r="DO39">
        <f>+'Male opštine'!AJ35</f>
        <v>19</v>
      </c>
      <c r="DP39">
        <f>+'Male opštine'!AK35</f>
        <v>202</v>
      </c>
      <c r="DQ39">
        <f>+'Male opštine'!AL35</f>
        <v>209</v>
      </c>
      <c r="DR39">
        <f>+'Male opštine'!AM35</f>
        <v>199</v>
      </c>
      <c r="DS39">
        <f>+'Male opštine'!AN35</f>
        <v>294</v>
      </c>
      <c r="DT39">
        <f>+'Male opštine'!AO35</f>
        <v>213</v>
      </c>
      <c r="DU39">
        <f>+'Male opštine'!AP35</f>
        <v>60</v>
      </c>
      <c r="DV39">
        <f>+'Male opštine'!AQ35</f>
        <v>273</v>
      </c>
      <c r="DW39">
        <f>+'Male opštine'!AR35</f>
        <v>268</v>
      </c>
      <c r="DX39">
        <f>+'Male opštine'!AS35</f>
        <v>328</v>
      </c>
      <c r="DY39">
        <f>+'Male opštine'!AT35</f>
        <v>372</v>
      </c>
      <c r="DZ39">
        <f>+'Male opštine'!AU35</f>
        <v>342</v>
      </c>
      <c r="EA39">
        <f>+'Male opštine'!AV35</f>
        <v>44</v>
      </c>
      <c r="EB39">
        <f>+'Male opštine'!AW35</f>
        <v>220</v>
      </c>
      <c r="EC39">
        <f>+'Male opštine'!AX35</f>
        <v>364</v>
      </c>
      <c r="ED39">
        <f>+'Male opštine'!AY35</f>
        <v>423</v>
      </c>
      <c r="EE39">
        <f>+'Male opštine'!AZ35</f>
        <v>482</v>
      </c>
      <c r="EF39">
        <f>+'Male opštine'!BA35</f>
        <v>271</v>
      </c>
      <c r="EG39">
        <f>+'Male opštine'!BB35</f>
        <v>192</v>
      </c>
      <c r="EH39">
        <f>+'Male opštine'!BC35</f>
        <v>174</v>
      </c>
      <c r="EI39">
        <f>+'Male opštine'!BD35</f>
        <v>0</v>
      </c>
      <c r="EJ39">
        <f>+'Male opštine'!BE35</f>
        <v>0</v>
      </c>
      <c r="EK39">
        <f>+'Male opštine'!BF35</f>
        <v>0</v>
      </c>
      <c r="EL39">
        <f>+'Male opštine'!BG35</f>
        <v>0</v>
      </c>
      <c r="EM39">
        <f>+'Male opštine'!BH35</f>
        <v>0</v>
      </c>
      <c r="EN39">
        <f>+'Male opštine'!BI35</f>
        <v>0</v>
      </c>
      <c r="EO39">
        <f>+'Male opštine'!BJ35</f>
        <v>0</v>
      </c>
      <c r="EP39">
        <f>+'Male opštine'!BK35</f>
        <v>0</v>
      </c>
      <c r="EQ39">
        <f>+'Male opštine'!BL35</f>
        <v>0</v>
      </c>
      <c r="ER39">
        <f>+'Male opštine'!BM35</f>
        <v>0</v>
      </c>
      <c r="ES39">
        <f>+'Male opštine'!BN35</f>
        <v>0</v>
      </c>
      <c r="ET39">
        <f>+'Male opštine'!BO35</f>
        <v>0</v>
      </c>
      <c r="EU39">
        <f>+'Male opštine'!BP35</f>
        <v>0</v>
      </c>
      <c r="EV39">
        <f>+'Male opštine'!BQ35</f>
        <v>0</v>
      </c>
      <c r="EW39">
        <f>+'Male opštine'!BR35</f>
        <v>0</v>
      </c>
      <c r="EX39">
        <f>+'Male opštine'!BS35</f>
        <v>0</v>
      </c>
      <c r="EY39">
        <f>+'Male opštine'!BT35</f>
        <v>0</v>
      </c>
      <c r="EZ39">
        <f>+'Male opštine'!BU35</f>
        <v>0</v>
      </c>
      <c r="FA39">
        <f>+'Male opštine'!BV35</f>
        <v>0</v>
      </c>
      <c r="FB39">
        <f>+'Male opštine'!BW35</f>
        <v>0</v>
      </c>
      <c r="FC39">
        <f>+'Male opštine'!BX35</f>
        <v>0</v>
      </c>
      <c r="FD39">
        <f>+'Male opštine'!BY35</f>
        <v>0</v>
      </c>
      <c r="FE39">
        <f>+'Male opštine'!BZ35</f>
        <v>0</v>
      </c>
      <c r="FF39">
        <f>+'Male opštine'!CA35</f>
        <v>0</v>
      </c>
      <c r="FG39">
        <f>+'Male opštine'!CB35</f>
        <v>0</v>
      </c>
      <c r="FH39">
        <f>+'Male opštine'!CC35</f>
        <v>0</v>
      </c>
      <c r="FI39">
        <f>+'Male opštine'!CD35</f>
        <v>0</v>
      </c>
      <c r="FJ39">
        <f>+'Male opštine'!CE35</f>
        <v>0</v>
      </c>
      <c r="FK39">
        <f>+'Male opštine'!CF35</f>
        <v>0</v>
      </c>
      <c r="FL39">
        <f>+'Male opštine'!CG35</f>
        <v>0</v>
      </c>
    </row>
    <row r="40" spans="78:168">
      <c r="CF40">
        <f>+'Male opštine'!A36</f>
        <v>70807</v>
      </c>
      <c r="CG40" t="str">
        <f>+'Male opštine'!B36</f>
        <v>Мало Црниће</v>
      </c>
      <c r="CH40" t="str">
        <f>+'Male opštine'!C36</f>
        <v>Мале општине</v>
      </c>
      <c r="CI40">
        <f>+'Male opštine'!D36</f>
        <v>10402</v>
      </c>
      <c r="CJ40">
        <f>+'Male opštine'!E36</f>
        <v>26822</v>
      </c>
      <c r="CK40">
        <f>+'Male opštine'!F36</f>
        <v>0.58185999088877804</v>
      </c>
      <c r="CL40">
        <f>+'Male opštine'!G36</f>
        <v>6052.5076252250692</v>
      </c>
      <c r="CM40">
        <f>+'Male opštine'!H36</f>
        <v>4.1780426840992115</v>
      </c>
      <c r="CN40">
        <f>+'Male opštine'!I36</f>
        <v>7.1804948776721105</v>
      </c>
      <c r="CO40">
        <f>+'Male opštine'!J36</f>
        <v>43460</v>
      </c>
      <c r="CP40">
        <f>+'Male opštine'!K36</f>
        <v>4346</v>
      </c>
      <c r="CQ40">
        <f>+'Male opštine'!L36</f>
        <v>0</v>
      </c>
      <c r="CR40">
        <f>+'Male opštine'!M36</f>
        <v>2</v>
      </c>
      <c r="CS40">
        <f>+'Male opštine'!N36</f>
        <v>0</v>
      </c>
      <c r="CT40">
        <f>+'Male opštine'!O36</f>
        <v>3</v>
      </c>
      <c r="CU40">
        <f>+'Male opštine'!P36</f>
        <v>0</v>
      </c>
      <c r="CV40">
        <f>+'Male opštine'!Q36</f>
        <v>4</v>
      </c>
      <c r="CW40">
        <f>+'Male opštine'!R36</f>
        <v>33</v>
      </c>
      <c r="CX40">
        <f>+'Male opštine'!S36</f>
        <v>6</v>
      </c>
      <c r="CY40">
        <f>+'Male opštine'!T36</f>
        <v>4</v>
      </c>
      <c r="CZ40">
        <f>+'Male opštine'!U36</f>
        <v>65</v>
      </c>
      <c r="DA40">
        <f>+'Male opštine'!V36</f>
        <v>24</v>
      </c>
      <c r="DB40">
        <f>+'Male opštine'!W36</f>
        <v>82</v>
      </c>
      <c r="DC40">
        <f>+'Male opštine'!X36</f>
        <v>6</v>
      </c>
      <c r="DD40">
        <f>+'Male opštine'!Y36</f>
        <v>107</v>
      </c>
      <c r="DE40">
        <f>+'Male opštine'!Z36</f>
        <v>83</v>
      </c>
      <c r="DF40">
        <f>+'Male opštine'!AA36</f>
        <v>60</v>
      </c>
      <c r="DG40">
        <f>+'Male opštine'!AB36</f>
        <v>86</v>
      </c>
      <c r="DH40">
        <f>+'Male opštine'!AC36</f>
        <v>103</v>
      </c>
      <c r="DI40">
        <f>+'Male opštine'!AD36</f>
        <v>13</v>
      </c>
      <c r="DJ40">
        <f>+'Male opštine'!AE36</f>
        <v>139</v>
      </c>
      <c r="DK40">
        <f>+'Male opštine'!AF36</f>
        <v>261</v>
      </c>
      <c r="DL40">
        <f>+'Male opštine'!AG36</f>
        <v>279</v>
      </c>
      <c r="DM40">
        <f>+'Male opštine'!AH36</f>
        <v>282</v>
      </c>
      <c r="DN40">
        <f>+'Male opštine'!AI36</f>
        <v>101</v>
      </c>
      <c r="DO40">
        <f>+'Male opštine'!AJ36</f>
        <v>9</v>
      </c>
      <c r="DP40">
        <f>+'Male opštine'!AK36</f>
        <v>168</v>
      </c>
      <c r="DQ40">
        <f>+'Male opštine'!AL36</f>
        <v>76</v>
      </c>
      <c r="DR40">
        <f>+'Male opštine'!AM36</f>
        <v>114</v>
      </c>
      <c r="DS40">
        <f>+'Male opštine'!AN36</f>
        <v>144</v>
      </c>
      <c r="DT40">
        <f>+'Male opštine'!AO36</f>
        <v>136</v>
      </c>
      <c r="DU40">
        <f>+'Male opštine'!AP36</f>
        <v>5</v>
      </c>
      <c r="DV40">
        <f>+'Male opštine'!AQ36</f>
        <v>201</v>
      </c>
      <c r="DW40">
        <f>+'Male opštine'!AR36</f>
        <v>165</v>
      </c>
      <c r="DX40">
        <f>+'Male opštine'!AS36</f>
        <v>203</v>
      </c>
      <c r="DY40">
        <f>+'Male opštine'!AT36</f>
        <v>189</v>
      </c>
      <c r="DZ40">
        <f>+'Male opštine'!AU36</f>
        <v>181</v>
      </c>
      <c r="EA40">
        <f>+'Male opštine'!AV36</f>
        <v>31</v>
      </c>
      <c r="EB40">
        <f>+'Male opštine'!AW36</f>
        <v>189</v>
      </c>
      <c r="EC40">
        <f>+'Male opštine'!AX36</f>
        <v>160</v>
      </c>
      <c r="ED40">
        <f>+'Male opštine'!AY36</f>
        <v>206</v>
      </c>
      <c r="EE40">
        <f>+'Male opštine'!AZ36</f>
        <v>252</v>
      </c>
      <c r="EF40">
        <f>+'Male opštine'!BA36</f>
        <v>94</v>
      </c>
      <c r="EG40">
        <f>+'Male opštine'!BB36</f>
        <v>8</v>
      </c>
      <c r="EH40">
        <f>+'Male opštine'!BC36</f>
        <v>72</v>
      </c>
      <c r="EI40">
        <f>+'Male opštine'!BD36</f>
        <v>0</v>
      </c>
      <c r="EJ40">
        <f>+'Male opštine'!BE36</f>
        <v>0</v>
      </c>
      <c r="EK40">
        <f>+'Male opštine'!BF36</f>
        <v>0</v>
      </c>
      <c r="EL40">
        <f>+'Male opštine'!BG36</f>
        <v>0</v>
      </c>
      <c r="EM40">
        <f>+'Male opštine'!BH36</f>
        <v>0</v>
      </c>
      <c r="EN40">
        <f>+'Male opštine'!BI36</f>
        <v>0</v>
      </c>
      <c r="EO40">
        <f>+'Male opštine'!BJ36</f>
        <v>0</v>
      </c>
      <c r="EP40">
        <f>+'Male opštine'!BK36</f>
        <v>0</v>
      </c>
      <c r="EQ40">
        <f>+'Male opštine'!BL36</f>
        <v>0</v>
      </c>
      <c r="ER40">
        <f>+'Male opštine'!BM36</f>
        <v>0</v>
      </c>
      <c r="ES40">
        <f>+'Male opštine'!BN36</f>
        <v>0</v>
      </c>
      <c r="ET40">
        <f>+'Male opštine'!BO36</f>
        <v>0</v>
      </c>
      <c r="EU40">
        <f>+'Male opštine'!BP36</f>
        <v>0</v>
      </c>
      <c r="EV40">
        <f>+'Male opštine'!BQ36</f>
        <v>0</v>
      </c>
      <c r="EW40">
        <f>+'Male opštine'!BR36</f>
        <v>0</v>
      </c>
      <c r="EX40">
        <f>+'Male opštine'!BS36</f>
        <v>0</v>
      </c>
      <c r="EY40">
        <f>+'Male opštine'!BT36</f>
        <v>0</v>
      </c>
      <c r="EZ40">
        <f>+'Male opštine'!BU36</f>
        <v>0</v>
      </c>
      <c r="FA40">
        <f>+'Male opštine'!BV36</f>
        <v>0</v>
      </c>
      <c r="FB40">
        <f>+'Male opštine'!BW36</f>
        <v>0</v>
      </c>
      <c r="FC40">
        <f>+'Male opštine'!BX36</f>
        <v>0</v>
      </c>
      <c r="FD40">
        <f>+'Male opštine'!BY36</f>
        <v>0</v>
      </c>
      <c r="FE40">
        <f>+'Male opštine'!BZ36</f>
        <v>0</v>
      </c>
      <c r="FF40">
        <f>+'Male opštine'!CA36</f>
        <v>0</v>
      </c>
      <c r="FG40">
        <f>+'Male opštine'!CB36</f>
        <v>0</v>
      </c>
      <c r="FH40">
        <f>+'Male opštine'!CC36</f>
        <v>0</v>
      </c>
      <c r="FI40">
        <f>+'Male opštine'!CD36</f>
        <v>0</v>
      </c>
      <c r="FJ40">
        <f>+'Male opštine'!CE36</f>
        <v>0</v>
      </c>
      <c r="FK40">
        <f>+'Male opštine'!CF36</f>
        <v>0</v>
      </c>
      <c r="FL40">
        <f>+'Male opštine'!CG36</f>
        <v>0</v>
      </c>
    </row>
    <row r="41" spans="78:168">
      <c r="CF41">
        <f>+'Male opštine'!A37</f>
        <v>80276</v>
      </c>
      <c r="CG41" t="str">
        <f>+'Male opštine'!B37</f>
        <v>Нови Кнежевац</v>
      </c>
      <c r="CH41" t="str">
        <f>+'Male opštine'!C37</f>
        <v>Мале општине</v>
      </c>
      <c r="CI41">
        <f>+'Male opštine'!D37</f>
        <v>10610</v>
      </c>
      <c r="CJ41">
        <f>+'Male opštine'!E37</f>
        <v>40279</v>
      </c>
      <c r="CK41">
        <f>+'Male opštine'!F37</f>
        <v>0.87378788207475544</v>
      </c>
      <c r="CL41">
        <f>+'Male opštine'!G37</f>
        <v>9270.889428813156</v>
      </c>
      <c r="CM41">
        <f>+'Male opštine'!H37</f>
        <v>6.2629594721960418</v>
      </c>
      <c r="CN41">
        <f>+'Male opštine'!I37</f>
        <v>7.1675970801117437</v>
      </c>
      <c r="CO41">
        <f>+'Male opštine'!J37</f>
        <v>66450</v>
      </c>
      <c r="CP41">
        <f>+'Male opštine'!K37</f>
        <v>6645</v>
      </c>
      <c r="CQ41">
        <f>+'Male opštine'!L37</f>
        <v>0</v>
      </c>
      <c r="CR41">
        <f>+'Male opštine'!M37</f>
        <v>0</v>
      </c>
      <c r="CS41">
        <f>+'Male opštine'!N37</f>
        <v>0</v>
      </c>
      <c r="CT41">
        <f>+'Male opštine'!O37</f>
        <v>6</v>
      </c>
      <c r="CU41">
        <f>+'Male opštine'!P37</f>
        <v>9</v>
      </c>
      <c r="CV41">
        <f>+'Male opštine'!Q37</f>
        <v>12</v>
      </c>
      <c r="CW41">
        <f>+'Male opštine'!R37</f>
        <v>9</v>
      </c>
      <c r="CX41">
        <f>+'Male opštine'!S37</f>
        <v>23</v>
      </c>
      <c r="CY41">
        <f>+'Male opštine'!T37</f>
        <v>38</v>
      </c>
      <c r="CZ41">
        <f>+'Male opštine'!U37</f>
        <v>38</v>
      </c>
      <c r="DA41">
        <f>+'Male opštine'!V37</f>
        <v>42</v>
      </c>
      <c r="DB41">
        <f>+'Male opštine'!W37</f>
        <v>82</v>
      </c>
      <c r="DC41">
        <f>+'Male opštine'!X37</f>
        <v>38</v>
      </c>
      <c r="DD41">
        <f>+'Male opštine'!Y37</f>
        <v>217</v>
      </c>
      <c r="DE41">
        <f>+'Male opštine'!Z37</f>
        <v>90</v>
      </c>
      <c r="DF41">
        <f>+'Male opštine'!AA37</f>
        <v>138</v>
      </c>
      <c r="DG41">
        <f>+'Male opštine'!AB37</f>
        <v>130</v>
      </c>
      <c r="DH41">
        <f>+'Male opštine'!AC37</f>
        <v>184</v>
      </c>
      <c r="DI41">
        <f>+'Male opštine'!AD37</f>
        <v>92</v>
      </c>
      <c r="DJ41">
        <f>+'Male opštine'!AE37</f>
        <v>357</v>
      </c>
      <c r="DK41">
        <f>+'Male opštine'!AF37</f>
        <v>207</v>
      </c>
      <c r="DL41">
        <f>+'Male opštine'!AG37</f>
        <v>409</v>
      </c>
      <c r="DM41">
        <f>+'Male opštine'!AH37</f>
        <v>216</v>
      </c>
      <c r="DN41">
        <f>+'Male opštine'!AI37</f>
        <v>112</v>
      </c>
      <c r="DO41">
        <f>+'Male opštine'!AJ37</f>
        <v>8</v>
      </c>
      <c r="DP41">
        <f>+'Male opštine'!AK37</f>
        <v>151</v>
      </c>
      <c r="DQ41">
        <f>+'Male opštine'!AL37</f>
        <v>175</v>
      </c>
      <c r="DR41">
        <f>+'Male opštine'!AM37</f>
        <v>244</v>
      </c>
      <c r="DS41">
        <f>+'Male opštine'!AN37</f>
        <v>182</v>
      </c>
      <c r="DT41">
        <f>+'Male opštine'!AO37</f>
        <v>266</v>
      </c>
      <c r="DU41">
        <f>+'Male opštine'!AP37</f>
        <v>46</v>
      </c>
      <c r="DV41">
        <f>+'Male opštine'!AQ37</f>
        <v>219</v>
      </c>
      <c r="DW41">
        <f>+'Male opštine'!AR37</f>
        <v>388</v>
      </c>
      <c r="DX41">
        <f>+'Male opštine'!AS37</f>
        <v>365</v>
      </c>
      <c r="DY41">
        <f>+'Male opštine'!AT37</f>
        <v>331</v>
      </c>
      <c r="DZ41">
        <f>+'Male opštine'!AU37</f>
        <v>228</v>
      </c>
      <c r="EA41">
        <f>+'Male opštine'!AV37</f>
        <v>45</v>
      </c>
      <c r="EB41">
        <f>+'Male opštine'!AW37</f>
        <v>212</v>
      </c>
      <c r="EC41">
        <f>+'Male opštine'!AX37</f>
        <v>299</v>
      </c>
      <c r="ED41">
        <f>+'Male opštine'!AY37</f>
        <v>367</v>
      </c>
      <c r="EE41">
        <f>+'Male opštine'!AZ37</f>
        <v>335</v>
      </c>
      <c r="EF41">
        <f>+'Male opštine'!BA37</f>
        <v>187</v>
      </c>
      <c r="EG41">
        <f>+'Male opštine'!BB37</f>
        <v>18</v>
      </c>
      <c r="EH41">
        <f>+'Male opštine'!BC37</f>
        <v>130</v>
      </c>
      <c r="EI41">
        <f>+'Male opštine'!BD37</f>
        <v>0</v>
      </c>
      <c r="EJ41">
        <f>+'Male opštine'!BE37</f>
        <v>0</v>
      </c>
      <c r="EK41">
        <f>+'Male opštine'!BF37</f>
        <v>0</v>
      </c>
      <c r="EL41">
        <f>+'Male opštine'!BG37</f>
        <v>0</v>
      </c>
      <c r="EM41">
        <f>+'Male opštine'!BH37</f>
        <v>0</v>
      </c>
      <c r="EN41">
        <f>+'Male opštine'!BI37</f>
        <v>0</v>
      </c>
      <c r="EO41">
        <f>+'Male opštine'!BJ37</f>
        <v>0</v>
      </c>
      <c r="EP41">
        <f>+'Male opštine'!BK37</f>
        <v>0</v>
      </c>
      <c r="EQ41">
        <f>+'Male opštine'!BL37</f>
        <v>0</v>
      </c>
      <c r="ER41">
        <f>+'Male opštine'!BM37</f>
        <v>0</v>
      </c>
      <c r="ES41">
        <f>+'Male opštine'!BN37</f>
        <v>0</v>
      </c>
      <c r="ET41">
        <f>+'Male opštine'!BO37</f>
        <v>0</v>
      </c>
      <c r="EU41">
        <f>+'Male opštine'!BP37</f>
        <v>0</v>
      </c>
      <c r="EV41">
        <f>+'Male opštine'!BQ37</f>
        <v>0</v>
      </c>
      <c r="EW41">
        <f>+'Male opštine'!BR37</f>
        <v>0</v>
      </c>
      <c r="EX41">
        <f>+'Male opštine'!BS37</f>
        <v>0</v>
      </c>
      <c r="EY41">
        <f>+'Male opštine'!BT37</f>
        <v>0</v>
      </c>
      <c r="EZ41">
        <f>+'Male opštine'!BU37</f>
        <v>0</v>
      </c>
      <c r="FA41">
        <f>+'Male opštine'!BV37</f>
        <v>0</v>
      </c>
      <c r="FB41">
        <f>+'Male opštine'!BW37</f>
        <v>0</v>
      </c>
      <c r="FC41">
        <f>+'Male opštine'!BX37</f>
        <v>0</v>
      </c>
      <c r="FD41">
        <f>+'Male opštine'!BY37</f>
        <v>0</v>
      </c>
      <c r="FE41">
        <f>+'Male opštine'!BZ37</f>
        <v>0</v>
      </c>
      <c r="FF41">
        <f>+'Male opštine'!CA37</f>
        <v>0</v>
      </c>
      <c r="FG41">
        <f>+'Male opštine'!CB37</f>
        <v>0</v>
      </c>
      <c r="FH41">
        <f>+'Male opštine'!CC37</f>
        <v>0</v>
      </c>
      <c r="FI41">
        <f>+'Male opštine'!CD37</f>
        <v>0</v>
      </c>
      <c r="FJ41">
        <f>+'Male opštine'!CE37</f>
        <v>0</v>
      </c>
      <c r="FK41">
        <f>+'Male opštine'!CF37</f>
        <v>0</v>
      </c>
      <c r="FL41">
        <f>+'Male opštine'!CG37</f>
        <v>0</v>
      </c>
    </row>
    <row r="42" spans="78:168">
      <c r="CF42">
        <f>+'Male opštine'!A38</f>
        <v>71285</v>
      </c>
      <c r="CG42" t="str">
        <f>+'Male opštine'!B38</f>
        <v>Нишка Бања, ГО Ниш</v>
      </c>
      <c r="CH42" t="str">
        <f>+'Male opštine'!C38</f>
        <v>Мале општине</v>
      </c>
      <c r="CI42">
        <f>+'Male opštine'!D38</f>
        <v>14342</v>
      </c>
      <c r="CJ42">
        <f>+'Male opštine'!E38</f>
        <v>32703</v>
      </c>
      <c r="CK42">
        <f>+'Male opštine'!F38</f>
        <v>0.709438792112285</v>
      </c>
      <c r="CL42">
        <f>+'Male opštine'!G38</f>
        <v>10174.771156474391</v>
      </c>
      <c r="CM42">
        <f>+'Male opštine'!H38</f>
        <v>5.0676335239157719</v>
      </c>
      <c r="CN42">
        <f>+'Male opštine'!I38</f>
        <v>7.143158198084131</v>
      </c>
      <c r="CO42">
        <f>+'Male opštine'!J38</f>
        <v>72680</v>
      </c>
      <c r="CP42">
        <f>+'Male opštine'!K38</f>
        <v>7268</v>
      </c>
      <c r="CQ42">
        <f>+'Male opštine'!L38</f>
        <v>0</v>
      </c>
      <c r="CR42">
        <f>+'Male opštine'!M38</f>
        <v>0</v>
      </c>
      <c r="CS42">
        <f>+'Male opštine'!N38</f>
        <v>0</v>
      </c>
      <c r="CT42">
        <f>+'Male opštine'!O38</f>
        <v>0</v>
      </c>
      <c r="CU42">
        <f>+'Male opštine'!P38</f>
        <v>8</v>
      </c>
      <c r="CV42">
        <f>+'Male opštine'!Q38</f>
        <v>6</v>
      </c>
      <c r="CW42">
        <f>+'Male opštine'!R38</f>
        <v>25</v>
      </c>
      <c r="CX42">
        <f>+'Male opštine'!S38</f>
        <v>7</v>
      </c>
      <c r="CY42">
        <f>+'Male opštine'!T38</f>
        <v>0</v>
      </c>
      <c r="CZ42">
        <f>+'Male opštine'!U38</f>
        <v>34</v>
      </c>
      <c r="DA42">
        <f>+'Male opštine'!V38</f>
        <v>78</v>
      </c>
      <c r="DB42">
        <f>+'Male opštine'!W38</f>
        <v>63</v>
      </c>
      <c r="DC42">
        <f>+'Male opštine'!X38</f>
        <v>8</v>
      </c>
      <c r="DD42">
        <f>+'Male opštine'!Y38</f>
        <v>147</v>
      </c>
      <c r="DE42">
        <f>+'Male opštine'!Z38</f>
        <v>122</v>
      </c>
      <c r="DF42">
        <f>+'Male opštine'!AA38</f>
        <v>132</v>
      </c>
      <c r="DG42">
        <f>+'Male opštine'!AB38</f>
        <v>166</v>
      </c>
      <c r="DH42">
        <f>+'Male opštine'!AC38</f>
        <v>222</v>
      </c>
      <c r="DI42">
        <f>+'Male opštine'!AD38</f>
        <v>24</v>
      </c>
      <c r="DJ42">
        <f>+'Male opštine'!AE38</f>
        <v>239</v>
      </c>
      <c r="DK42">
        <f>+'Male opštine'!AF38</f>
        <v>335</v>
      </c>
      <c r="DL42">
        <f>+'Male opštine'!AG38</f>
        <v>351</v>
      </c>
      <c r="DM42">
        <f>+'Male opštine'!AH38</f>
        <v>206</v>
      </c>
      <c r="DN42">
        <f>+'Male opštine'!AI38</f>
        <v>182</v>
      </c>
      <c r="DO42">
        <f>+'Male opštine'!AJ38</f>
        <v>8</v>
      </c>
      <c r="DP42">
        <f>+'Male opštine'!AK38</f>
        <v>220</v>
      </c>
      <c r="DQ42">
        <f>+'Male opštine'!AL38</f>
        <v>134</v>
      </c>
      <c r="DR42">
        <f>+'Male opštine'!AM38</f>
        <v>308</v>
      </c>
      <c r="DS42">
        <f>+'Male opštine'!AN38</f>
        <v>369</v>
      </c>
      <c r="DT42">
        <f>+'Male opštine'!AO38</f>
        <v>238</v>
      </c>
      <c r="DU42">
        <f>+'Male opštine'!AP38</f>
        <v>11</v>
      </c>
      <c r="DV42">
        <f>+'Male opštine'!AQ38</f>
        <v>239</v>
      </c>
      <c r="DW42">
        <f>+'Male opštine'!AR38</f>
        <v>263</v>
      </c>
      <c r="DX42">
        <f>+'Male opštine'!AS38</f>
        <v>556</v>
      </c>
      <c r="DY42">
        <f>+'Male opštine'!AT38</f>
        <v>519</v>
      </c>
      <c r="DZ42">
        <f>+'Male opštine'!AU38</f>
        <v>258</v>
      </c>
      <c r="EA42">
        <f>+'Male opštine'!AV38</f>
        <v>18</v>
      </c>
      <c r="EB42">
        <f>+'Male opštine'!AW38</f>
        <v>236</v>
      </c>
      <c r="EC42">
        <f>+'Male opštine'!AX38</f>
        <v>241</v>
      </c>
      <c r="ED42">
        <f>+'Male opštine'!AY38</f>
        <v>424</v>
      </c>
      <c r="EE42">
        <f>+'Male opštine'!AZ38</f>
        <v>424</v>
      </c>
      <c r="EF42">
        <f>+'Male opštine'!BA38</f>
        <v>242</v>
      </c>
      <c r="EG42">
        <f>+'Male opštine'!BB38</f>
        <v>26</v>
      </c>
      <c r="EH42">
        <f>+'Male opštine'!BC38</f>
        <v>179</v>
      </c>
      <c r="EI42">
        <f>+'Male opštine'!BD38</f>
        <v>0</v>
      </c>
      <c r="EJ42">
        <f>+'Male opštine'!BE38</f>
        <v>0</v>
      </c>
      <c r="EK42">
        <f>+'Male opštine'!BF38</f>
        <v>0</v>
      </c>
      <c r="EL42">
        <f>+'Male opštine'!BG38</f>
        <v>0</v>
      </c>
      <c r="EM42">
        <f>+'Male opštine'!BH38</f>
        <v>0</v>
      </c>
      <c r="EN42">
        <f>+'Male opštine'!BI38</f>
        <v>0</v>
      </c>
      <c r="EO42">
        <f>+'Male opštine'!BJ38</f>
        <v>0</v>
      </c>
      <c r="EP42">
        <f>+'Male opštine'!BK38</f>
        <v>0</v>
      </c>
      <c r="EQ42">
        <f>+'Male opštine'!BL38</f>
        <v>0</v>
      </c>
      <c r="ER42">
        <f>+'Male opštine'!BM38</f>
        <v>0</v>
      </c>
      <c r="ES42">
        <f>+'Male opštine'!BN38</f>
        <v>0</v>
      </c>
      <c r="ET42">
        <f>+'Male opštine'!BO38</f>
        <v>0</v>
      </c>
      <c r="EU42">
        <f>+'Male opštine'!BP38</f>
        <v>0</v>
      </c>
      <c r="EV42">
        <f>+'Male opštine'!BQ38</f>
        <v>0</v>
      </c>
      <c r="EW42">
        <f>+'Male opštine'!BR38</f>
        <v>0</v>
      </c>
      <c r="EX42">
        <f>+'Male opštine'!BS38</f>
        <v>0</v>
      </c>
      <c r="EY42">
        <f>+'Male opštine'!BT38</f>
        <v>0</v>
      </c>
      <c r="EZ42">
        <f>+'Male opštine'!BU38</f>
        <v>0</v>
      </c>
      <c r="FA42">
        <f>+'Male opštine'!BV38</f>
        <v>0</v>
      </c>
      <c r="FB42">
        <f>+'Male opštine'!BW38</f>
        <v>0</v>
      </c>
      <c r="FC42">
        <f>+'Male opštine'!BX38</f>
        <v>0</v>
      </c>
      <c r="FD42">
        <f>+'Male opštine'!BY38</f>
        <v>0</v>
      </c>
      <c r="FE42">
        <f>+'Male opštine'!BZ38</f>
        <v>0</v>
      </c>
      <c r="FF42">
        <f>+'Male opštine'!CA38</f>
        <v>0</v>
      </c>
      <c r="FG42">
        <f>+'Male opštine'!CB38</f>
        <v>0</v>
      </c>
      <c r="FH42">
        <f>+'Male opštine'!CC38</f>
        <v>0</v>
      </c>
      <c r="FI42">
        <f>+'Male opštine'!CD38</f>
        <v>0</v>
      </c>
      <c r="FJ42">
        <f>+'Male opštine'!CE38</f>
        <v>0</v>
      </c>
      <c r="FK42">
        <f>+'Male opštine'!CF38</f>
        <v>0</v>
      </c>
      <c r="FL42">
        <f>+'Male opštine'!CG38</f>
        <v>0</v>
      </c>
    </row>
    <row r="43" spans="78:168">
      <c r="CF43">
        <f>+'Male opštine'!A39</f>
        <v>70530</v>
      </c>
      <c r="CG43" t="str">
        <f>+'Male opštine'!B39</f>
        <v>Жагубица</v>
      </c>
      <c r="CH43" t="str">
        <f>+'Male opštine'!C39</f>
        <v>Мале општине</v>
      </c>
      <c r="CI43">
        <f>+'Male opštine'!D39</f>
        <v>11708</v>
      </c>
      <c r="CJ43">
        <f>+'Male opštine'!E39</f>
        <v>37064</v>
      </c>
      <c r="CK43">
        <f>+'Male opštine'!F39</f>
        <v>0.8040436470920016</v>
      </c>
      <c r="CL43">
        <f>+'Male opštine'!G39</f>
        <v>9413.7430201531552</v>
      </c>
      <c r="CM43">
        <f>+'Male opštine'!H39</f>
        <v>5.7294157840792623</v>
      </c>
      <c r="CN43">
        <f>+'Male opštine'!I39</f>
        <v>7.1257521961661388</v>
      </c>
      <c r="CO43">
        <f>+'Male opštine'!J39</f>
        <v>67080</v>
      </c>
      <c r="CP43">
        <f>+'Male opštine'!K39</f>
        <v>6708</v>
      </c>
      <c r="CQ43">
        <f>+'Male opštine'!L39</f>
        <v>0</v>
      </c>
      <c r="CR43">
        <f>+'Male opštine'!M39</f>
        <v>0</v>
      </c>
      <c r="CS43">
        <f>+'Male opštine'!N39</f>
        <v>0</v>
      </c>
      <c r="CT43">
        <f>+'Male opštine'!O39</f>
        <v>1</v>
      </c>
      <c r="CU43">
        <f>+'Male opštine'!P39</f>
        <v>2</v>
      </c>
      <c r="CV43">
        <f>+'Male opštine'!Q39</f>
        <v>2</v>
      </c>
      <c r="CW43">
        <f>+'Male opštine'!R39</f>
        <v>1</v>
      </c>
      <c r="CX43">
        <f>+'Male opštine'!S39</f>
        <v>14</v>
      </c>
      <c r="CY43">
        <f>+'Male opštine'!T39</f>
        <v>0</v>
      </c>
      <c r="CZ43">
        <f>+'Male opštine'!U39</f>
        <v>36</v>
      </c>
      <c r="DA43">
        <f>+'Male opštine'!V39</f>
        <v>52</v>
      </c>
      <c r="DB43">
        <f>+'Male opštine'!W39</f>
        <v>33</v>
      </c>
      <c r="DC43">
        <f>+'Male opštine'!X39</f>
        <v>6</v>
      </c>
      <c r="DD43">
        <f>+'Male opštine'!Y39</f>
        <v>129</v>
      </c>
      <c r="DE43">
        <f>+'Male opštine'!Z39</f>
        <v>139</v>
      </c>
      <c r="DF43">
        <f>+'Male opštine'!AA39</f>
        <v>126</v>
      </c>
      <c r="DG43">
        <f>+'Male opštine'!AB39</f>
        <v>124</v>
      </c>
      <c r="DH43">
        <f>+'Male opštine'!AC39</f>
        <v>115</v>
      </c>
      <c r="DI43">
        <f>+'Male opštine'!AD39</f>
        <v>34</v>
      </c>
      <c r="DJ43">
        <f>+'Male opštine'!AE39</f>
        <v>192</v>
      </c>
      <c r="DK43">
        <f>+'Male opštine'!AF39</f>
        <v>342</v>
      </c>
      <c r="DL43">
        <f>+'Male opštine'!AG39</f>
        <v>454</v>
      </c>
      <c r="DM43">
        <f>+'Male opštine'!AH39</f>
        <v>316</v>
      </c>
      <c r="DN43">
        <f>+'Male opštine'!AI39</f>
        <v>143</v>
      </c>
      <c r="DO43">
        <f>+'Male opštine'!AJ39</f>
        <v>48</v>
      </c>
      <c r="DP43">
        <f>+'Male opštine'!AK39</f>
        <v>131</v>
      </c>
      <c r="DQ43">
        <f>+'Male opštine'!AL39</f>
        <v>247</v>
      </c>
      <c r="DR43">
        <f>+'Male opštine'!AM39</f>
        <v>214</v>
      </c>
      <c r="DS43">
        <f>+'Male opštine'!AN39</f>
        <v>270</v>
      </c>
      <c r="DT43">
        <f>+'Male opštine'!AO39</f>
        <v>207</v>
      </c>
      <c r="DU43">
        <f>+'Male opštine'!AP39</f>
        <v>42</v>
      </c>
      <c r="DV43">
        <f>+'Male opštine'!AQ39</f>
        <v>197</v>
      </c>
      <c r="DW43">
        <f>+'Male opštine'!AR39</f>
        <v>278</v>
      </c>
      <c r="DX43">
        <f>+'Male opštine'!AS39</f>
        <v>385</v>
      </c>
      <c r="DY43">
        <f>+'Male opštine'!AT39</f>
        <v>509</v>
      </c>
      <c r="DZ43">
        <f>+'Male opštine'!AU39</f>
        <v>254</v>
      </c>
      <c r="EA43">
        <f>+'Male opštine'!AV39</f>
        <v>100</v>
      </c>
      <c r="EB43">
        <f>+'Male opštine'!AW39</f>
        <v>183</v>
      </c>
      <c r="EC43">
        <f>+'Male opštine'!AX39</f>
        <v>246</v>
      </c>
      <c r="ED43">
        <f>+'Male opštine'!AY39</f>
        <v>290</v>
      </c>
      <c r="EE43">
        <f>+'Male opštine'!AZ39</f>
        <v>457</v>
      </c>
      <c r="EF43">
        <f>+'Male opštine'!BA39</f>
        <v>294</v>
      </c>
      <c r="EG43">
        <f>+'Male opštine'!BB39</f>
        <v>24</v>
      </c>
      <c r="EH43">
        <f>+'Male opštine'!BC39</f>
        <v>71</v>
      </c>
      <c r="EI43">
        <f>+'Male opštine'!BD39</f>
        <v>0</v>
      </c>
      <c r="EJ43">
        <f>+'Male opštine'!BE39</f>
        <v>0</v>
      </c>
      <c r="EK43">
        <f>+'Male opštine'!BF39</f>
        <v>0</v>
      </c>
      <c r="EL43">
        <f>+'Male opštine'!BG39</f>
        <v>0</v>
      </c>
      <c r="EM43">
        <f>+'Male opštine'!BH39</f>
        <v>0</v>
      </c>
      <c r="EN43">
        <f>+'Male opštine'!BI39</f>
        <v>0</v>
      </c>
      <c r="EO43">
        <f>+'Male opštine'!BJ39</f>
        <v>0</v>
      </c>
      <c r="EP43">
        <f>+'Male opštine'!BK39</f>
        <v>0</v>
      </c>
      <c r="EQ43">
        <f>+'Male opštine'!BL39</f>
        <v>0</v>
      </c>
      <c r="ER43">
        <f>+'Male opštine'!BM39</f>
        <v>0</v>
      </c>
      <c r="ES43">
        <f>+'Male opštine'!BN39</f>
        <v>0</v>
      </c>
      <c r="ET43">
        <f>+'Male opštine'!BO39</f>
        <v>0</v>
      </c>
      <c r="EU43">
        <f>+'Male opštine'!BP39</f>
        <v>0</v>
      </c>
      <c r="EV43">
        <f>+'Male opštine'!BQ39</f>
        <v>0</v>
      </c>
      <c r="EW43">
        <f>+'Male opštine'!BR39</f>
        <v>0</v>
      </c>
      <c r="EX43">
        <f>+'Male opštine'!BS39</f>
        <v>0</v>
      </c>
      <c r="EY43">
        <f>+'Male opštine'!BT39</f>
        <v>0</v>
      </c>
      <c r="EZ43">
        <f>+'Male opštine'!BU39</f>
        <v>0</v>
      </c>
      <c r="FA43">
        <f>+'Male opštine'!BV39</f>
        <v>0</v>
      </c>
      <c r="FB43">
        <f>+'Male opštine'!BW39</f>
        <v>0</v>
      </c>
      <c r="FC43">
        <f>+'Male opštine'!BX39</f>
        <v>0</v>
      </c>
      <c r="FD43">
        <f>+'Male opštine'!BY39</f>
        <v>0</v>
      </c>
      <c r="FE43">
        <f>+'Male opštine'!BZ39</f>
        <v>0</v>
      </c>
      <c r="FF43">
        <f>+'Male opštine'!CA39</f>
        <v>0</v>
      </c>
      <c r="FG43">
        <f>+'Male opštine'!CB39</f>
        <v>0</v>
      </c>
      <c r="FH43">
        <f>+'Male opštine'!CC39</f>
        <v>0</v>
      </c>
      <c r="FI43">
        <f>+'Male opštine'!CD39</f>
        <v>0</v>
      </c>
      <c r="FJ43">
        <f>+'Male opštine'!CE39</f>
        <v>0</v>
      </c>
      <c r="FK43">
        <f>+'Male opštine'!CF39</f>
        <v>0</v>
      </c>
      <c r="FL43">
        <f>+'Male opštine'!CG39</f>
        <v>0</v>
      </c>
    </row>
    <row r="44" spans="78:168">
      <c r="CF44">
        <f>+'Male opštine'!A40</f>
        <v>70335</v>
      </c>
      <c r="CG44" t="str">
        <f>+'Male opštine'!B40</f>
        <v>Босилеград</v>
      </c>
      <c r="CH44" t="str">
        <f>+'Male opštine'!C40</f>
        <v>Мале општине</v>
      </c>
      <c r="CI44">
        <f>+'Male opštine'!D40</f>
        <v>7447</v>
      </c>
      <c r="CJ44">
        <f>+'Male opštine'!E40</f>
        <v>34359</v>
      </c>
      <c r="CK44">
        <f>+'Male opštine'!F40</f>
        <v>0.74536303880946697</v>
      </c>
      <c r="CL44">
        <f>+'Male opštine'!G40</f>
        <v>5550.7185500141004</v>
      </c>
      <c r="CM44">
        <f>+'Male opštine'!H40</f>
        <v>5.0597556062844102</v>
      </c>
      <c r="CN44">
        <f>+'Male opštine'!I40</f>
        <v>6.7883103170317085</v>
      </c>
      <c r="CO44">
        <f>+'Male opštine'!J40</f>
        <v>37680</v>
      </c>
      <c r="CP44">
        <f>+'Male opštine'!K40</f>
        <v>3768</v>
      </c>
      <c r="CQ44">
        <f>+'Male opštine'!L40</f>
        <v>0</v>
      </c>
      <c r="CR44">
        <f>+'Male opštine'!M40</f>
        <v>0</v>
      </c>
      <c r="CS44">
        <f>+'Male opštine'!N40</f>
        <v>0</v>
      </c>
      <c r="CT44">
        <f>+'Male opštine'!O40</f>
        <v>0</v>
      </c>
      <c r="CU44">
        <f>+'Male opštine'!P40</f>
        <v>7</v>
      </c>
      <c r="CV44">
        <f>+'Male opštine'!Q40</f>
        <v>1</v>
      </c>
      <c r="CW44">
        <f>+'Male opštine'!R40</f>
        <v>8</v>
      </c>
      <c r="CX44">
        <f>+'Male opštine'!S40</f>
        <v>4</v>
      </c>
      <c r="CY44">
        <f>+'Male opštine'!T40</f>
        <v>0</v>
      </c>
      <c r="CZ44">
        <f>+'Male opštine'!U40</f>
        <v>62</v>
      </c>
      <c r="DA44">
        <f>+'Male opštine'!V40</f>
        <v>44</v>
      </c>
      <c r="DB44">
        <f>+'Male opštine'!W40</f>
        <v>32</v>
      </c>
      <c r="DC44">
        <f>+'Male opštine'!X40</f>
        <v>0</v>
      </c>
      <c r="DD44">
        <f>+'Male opštine'!Y40</f>
        <v>142</v>
      </c>
      <c r="DE44">
        <f>+'Male opštine'!Z40</f>
        <v>60</v>
      </c>
      <c r="DF44">
        <f>+'Male opštine'!AA40</f>
        <v>88</v>
      </c>
      <c r="DG44">
        <f>+'Male opštine'!AB40</f>
        <v>74</v>
      </c>
      <c r="DH44">
        <f>+'Male opštine'!AC40</f>
        <v>126</v>
      </c>
      <c r="DI44">
        <f>+'Male opštine'!AD40</f>
        <v>0</v>
      </c>
      <c r="DJ44">
        <f>+'Male opštine'!AE40</f>
        <v>197</v>
      </c>
      <c r="DK44">
        <f>+'Male opštine'!AF40</f>
        <v>220</v>
      </c>
      <c r="DL44">
        <f>+'Male opštine'!AG40</f>
        <v>203</v>
      </c>
      <c r="DM44">
        <f>+'Male opštine'!AH40</f>
        <v>175</v>
      </c>
      <c r="DN44">
        <f>+'Male opštine'!AI40</f>
        <v>50</v>
      </c>
      <c r="DO44">
        <f>+'Male opštine'!AJ40</f>
        <v>0</v>
      </c>
      <c r="DP44">
        <f>+'Male opštine'!AK40</f>
        <v>127</v>
      </c>
      <c r="DQ44">
        <f>+'Male opštine'!AL40</f>
        <v>170</v>
      </c>
      <c r="DR44">
        <f>+'Male opštine'!AM40</f>
        <v>120</v>
      </c>
      <c r="DS44">
        <f>+'Male opštine'!AN40</f>
        <v>105</v>
      </c>
      <c r="DT44">
        <f>+'Male opštine'!AO40</f>
        <v>82</v>
      </c>
      <c r="DU44">
        <f>+'Male opštine'!AP40</f>
        <v>0</v>
      </c>
      <c r="DV44">
        <f>+'Male opštine'!AQ40</f>
        <v>156</v>
      </c>
      <c r="DW44">
        <f>+'Male opštine'!AR40</f>
        <v>155</v>
      </c>
      <c r="DX44">
        <f>+'Male opštine'!AS40</f>
        <v>163</v>
      </c>
      <c r="DY44">
        <f>+'Male opštine'!AT40</f>
        <v>203</v>
      </c>
      <c r="DZ44">
        <f>+'Male opštine'!AU40</f>
        <v>106</v>
      </c>
      <c r="EA44">
        <f>+'Male opštine'!AV40</f>
        <v>0</v>
      </c>
      <c r="EB44">
        <f>+'Male opštine'!AW40</f>
        <v>127</v>
      </c>
      <c r="EC44">
        <f>+'Male opštine'!AX40</f>
        <v>160</v>
      </c>
      <c r="ED44">
        <f>+'Male opštine'!AY40</f>
        <v>203</v>
      </c>
      <c r="EE44">
        <f>+'Male opštine'!AZ40</f>
        <v>157</v>
      </c>
      <c r="EF44">
        <f>+'Male opštine'!BA40</f>
        <v>81</v>
      </c>
      <c r="EG44">
        <f>+'Male opštine'!BB40</f>
        <v>70</v>
      </c>
      <c r="EH44">
        <f>+'Male opštine'!BC40</f>
        <v>90</v>
      </c>
      <c r="EI44">
        <f>+'Male opštine'!BD40</f>
        <v>0</v>
      </c>
      <c r="EJ44">
        <f>+'Male opštine'!BE40</f>
        <v>0</v>
      </c>
      <c r="EK44">
        <f>+'Male opštine'!BF40</f>
        <v>0</v>
      </c>
      <c r="EL44">
        <f>+'Male opštine'!BG40</f>
        <v>0</v>
      </c>
      <c r="EM44">
        <f>+'Male opštine'!BH40</f>
        <v>0</v>
      </c>
      <c r="EN44">
        <f>+'Male opštine'!BI40</f>
        <v>0</v>
      </c>
      <c r="EO44">
        <f>+'Male opštine'!BJ40</f>
        <v>0</v>
      </c>
      <c r="EP44">
        <f>+'Male opštine'!BK40</f>
        <v>0</v>
      </c>
      <c r="EQ44">
        <f>+'Male opštine'!BL40</f>
        <v>0</v>
      </c>
      <c r="ER44">
        <f>+'Male opštine'!BM40</f>
        <v>0</v>
      </c>
      <c r="ES44">
        <f>+'Male opštine'!BN40</f>
        <v>0</v>
      </c>
      <c r="ET44">
        <f>+'Male opštine'!BO40</f>
        <v>0</v>
      </c>
      <c r="EU44">
        <f>+'Male opštine'!BP40</f>
        <v>0</v>
      </c>
      <c r="EV44">
        <f>+'Male opštine'!BQ40</f>
        <v>0</v>
      </c>
      <c r="EW44">
        <f>+'Male opštine'!BR40</f>
        <v>0</v>
      </c>
      <c r="EX44">
        <f>+'Male opštine'!BS40</f>
        <v>0</v>
      </c>
      <c r="EY44">
        <f>+'Male opštine'!BT40</f>
        <v>0</v>
      </c>
      <c r="EZ44">
        <f>+'Male opštine'!BU40</f>
        <v>0</v>
      </c>
      <c r="FA44">
        <f>+'Male opštine'!BV40</f>
        <v>0</v>
      </c>
      <c r="FB44">
        <f>+'Male opštine'!BW40</f>
        <v>0</v>
      </c>
      <c r="FC44">
        <f>+'Male opštine'!BX40</f>
        <v>0</v>
      </c>
      <c r="FD44">
        <f>+'Male opštine'!BY40</f>
        <v>0</v>
      </c>
      <c r="FE44">
        <f>+'Male opštine'!BZ40</f>
        <v>0</v>
      </c>
      <c r="FF44">
        <f>+'Male opštine'!CA40</f>
        <v>0</v>
      </c>
      <c r="FG44">
        <f>+'Male opštine'!CB40</f>
        <v>0</v>
      </c>
      <c r="FH44">
        <f>+'Male opštine'!CC40</f>
        <v>0</v>
      </c>
      <c r="FI44">
        <f>+'Male opštine'!CD40</f>
        <v>0</v>
      </c>
      <c r="FJ44">
        <f>+'Male opštine'!CE40</f>
        <v>0</v>
      </c>
      <c r="FK44">
        <f>+'Male opštine'!CF40</f>
        <v>0</v>
      </c>
      <c r="FL44">
        <f>+'Male opštine'!CG40</f>
        <v>0</v>
      </c>
    </row>
    <row r="45" spans="78:168">
      <c r="CF45">
        <f>+'Male opštine'!A41</f>
        <v>80187</v>
      </c>
      <c r="CG45" t="str">
        <f>+'Male opštine'!B41</f>
        <v>Ириг</v>
      </c>
      <c r="CH45" t="str">
        <f>+'Male opštine'!C41</f>
        <v>Мале општине</v>
      </c>
      <c r="CI45">
        <f>+'Male opštine'!D41</f>
        <v>10330</v>
      </c>
      <c r="CJ45">
        <f>+'Male opštine'!E41</f>
        <v>35121</v>
      </c>
      <c r="CK45">
        <f>+'Male opštine'!F41</f>
        <v>0.76189339870273554</v>
      </c>
      <c r="CL45">
        <f>+'Male opštine'!G41</f>
        <v>7870.3588085992578</v>
      </c>
      <c r="CM45">
        <f>+'Male opštine'!H41</f>
        <v>5.1219748305905135</v>
      </c>
      <c r="CN45">
        <f>+'Male opštine'!I41</f>
        <v>6.7226922287443669</v>
      </c>
      <c r="CO45">
        <f>+'Male opštine'!J41</f>
        <v>52910</v>
      </c>
      <c r="CP45">
        <f>+'Male opštine'!K41</f>
        <v>5291</v>
      </c>
      <c r="CQ45">
        <f>+'Male opštine'!L41</f>
        <v>0</v>
      </c>
      <c r="CR45">
        <f>+'Male opštine'!M41</f>
        <v>0</v>
      </c>
      <c r="CS45">
        <f>+'Male opštine'!N41</f>
        <v>0</v>
      </c>
      <c r="CT45">
        <f>+'Male opštine'!O41</f>
        <v>0</v>
      </c>
      <c r="CU45">
        <f>+'Male opštine'!P41</f>
        <v>2</v>
      </c>
      <c r="CV45">
        <f>+'Male opštine'!Q41</f>
        <v>2</v>
      </c>
      <c r="CW45">
        <f>+'Male opštine'!R41</f>
        <v>1</v>
      </c>
      <c r="CX45">
        <f>+'Male opštine'!S41</f>
        <v>23</v>
      </c>
      <c r="CY45">
        <f>+'Male opštine'!T41</f>
        <v>8</v>
      </c>
      <c r="CZ45">
        <f>+'Male opštine'!U41</f>
        <v>4</v>
      </c>
      <c r="DA45">
        <f>+'Male opštine'!V41</f>
        <v>19</v>
      </c>
      <c r="DB45">
        <f>+'Male opštine'!W41</f>
        <v>21</v>
      </c>
      <c r="DC45">
        <f>+'Male opštine'!X41</f>
        <v>18</v>
      </c>
      <c r="DD45">
        <f>+'Male opštine'!Y41</f>
        <v>108</v>
      </c>
      <c r="DE45">
        <f>+'Male opštine'!Z41</f>
        <v>73</v>
      </c>
      <c r="DF45">
        <f>+'Male opštine'!AA41</f>
        <v>62</v>
      </c>
      <c r="DG45">
        <f>+'Male opštine'!AB41</f>
        <v>57</v>
      </c>
      <c r="DH45">
        <f>+'Male opštine'!AC41</f>
        <v>130</v>
      </c>
      <c r="DI45">
        <f>+'Male opštine'!AD41</f>
        <v>90</v>
      </c>
      <c r="DJ45">
        <f>+'Male opštine'!AE41</f>
        <v>233</v>
      </c>
      <c r="DK45">
        <f>+'Male opštine'!AF41</f>
        <v>312</v>
      </c>
      <c r="DL45">
        <f>+'Male opštine'!AG41</f>
        <v>176</v>
      </c>
      <c r="DM45">
        <f>+'Male opštine'!AH41</f>
        <v>132</v>
      </c>
      <c r="DN45">
        <f>+'Male opštine'!AI41</f>
        <v>146</v>
      </c>
      <c r="DO45">
        <f>+'Male opštine'!AJ41</f>
        <v>50</v>
      </c>
      <c r="DP45">
        <f>+'Male opštine'!AK41</f>
        <v>146</v>
      </c>
      <c r="DQ45">
        <f>+'Male opštine'!AL41</f>
        <v>145</v>
      </c>
      <c r="DR45">
        <f>+'Male opštine'!AM41</f>
        <v>221</v>
      </c>
      <c r="DS45">
        <f>+'Male opštine'!AN41</f>
        <v>205</v>
      </c>
      <c r="DT45">
        <f>+'Male opštine'!AO41</f>
        <v>194</v>
      </c>
      <c r="DU45">
        <f>+'Male opštine'!AP41</f>
        <v>38</v>
      </c>
      <c r="DV45">
        <f>+'Male opštine'!AQ41</f>
        <v>165</v>
      </c>
      <c r="DW45">
        <f>+'Male opštine'!AR41</f>
        <v>242</v>
      </c>
      <c r="DX45">
        <f>+'Male opštine'!AS41</f>
        <v>290</v>
      </c>
      <c r="DY45">
        <f>+'Male opštine'!AT41</f>
        <v>425</v>
      </c>
      <c r="DZ45">
        <f>+'Male opštine'!AU41</f>
        <v>181</v>
      </c>
      <c r="EA45">
        <f>+'Male opštine'!AV41</f>
        <v>41</v>
      </c>
      <c r="EB45">
        <f>+'Male opštine'!AW41</f>
        <v>194</v>
      </c>
      <c r="EC45">
        <f>+'Male opštine'!AX41</f>
        <v>229</v>
      </c>
      <c r="ED45">
        <f>+'Male opštine'!AY41</f>
        <v>289</v>
      </c>
      <c r="EE45">
        <f>+'Male opštine'!AZ41</f>
        <v>289</v>
      </c>
      <c r="EF45">
        <f>+'Male opštine'!BA41</f>
        <v>185</v>
      </c>
      <c r="EG45">
        <f>+'Male opštine'!BB41</f>
        <v>33</v>
      </c>
      <c r="EH45">
        <f>+'Male opštine'!BC41</f>
        <v>112</v>
      </c>
      <c r="EI45">
        <f>+'Male opštine'!BD41</f>
        <v>0</v>
      </c>
      <c r="EJ45">
        <f>+'Male opštine'!BE41</f>
        <v>0</v>
      </c>
      <c r="EK45">
        <f>+'Male opštine'!BF41</f>
        <v>0</v>
      </c>
      <c r="EL45">
        <f>+'Male opštine'!BG41</f>
        <v>0</v>
      </c>
      <c r="EM45">
        <f>+'Male opštine'!BH41</f>
        <v>0</v>
      </c>
      <c r="EN45">
        <f>+'Male opštine'!BI41</f>
        <v>0</v>
      </c>
      <c r="EO45">
        <f>+'Male opštine'!BJ41</f>
        <v>0</v>
      </c>
      <c r="EP45">
        <f>+'Male opštine'!BK41</f>
        <v>0</v>
      </c>
      <c r="EQ45">
        <f>+'Male opštine'!BL41</f>
        <v>0</v>
      </c>
      <c r="ER45">
        <f>+'Male opštine'!BM41</f>
        <v>0</v>
      </c>
      <c r="ES45">
        <f>+'Male opštine'!BN41</f>
        <v>0</v>
      </c>
      <c r="ET45">
        <f>+'Male opštine'!BO41</f>
        <v>0</v>
      </c>
      <c r="EU45">
        <f>+'Male opštine'!BP41</f>
        <v>0</v>
      </c>
      <c r="EV45">
        <f>+'Male opštine'!BQ41</f>
        <v>0</v>
      </c>
      <c r="EW45">
        <f>+'Male opštine'!BR41</f>
        <v>0</v>
      </c>
      <c r="EX45">
        <f>+'Male opštine'!BS41</f>
        <v>0</v>
      </c>
      <c r="EY45">
        <f>+'Male opštine'!BT41</f>
        <v>0</v>
      </c>
      <c r="EZ45">
        <f>+'Male opštine'!BU41</f>
        <v>0</v>
      </c>
      <c r="FA45">
        <f>+'Male opštine'!BV41</f>
        <v>0</v>
      </c>
      <c r="FB45">
        <f>+'Male opštine'!BW41</f>
        <v>0</v>
      </c>
      <c r="FC45">
        <f>+'Male opštine'!BX41</f>
        <v>0</v>
      </c>
      <c r="FD45">
        <f>+'Male opštine'!BY41</f>
        <v>0</v>
      </c>
      <c r="FE45">
        <f>+'Male opštine'!BZ41</f>
        <v>0</v>
      </c>
      <c r="FF45">
        <f>+'Male opštine'!CA41</f>
        <v>0</v>
      </c>
      <c r="FG45">
        <f>+'Male opštine'!CB41</f>
        <v>0</v>
      </c>
      <c r="FH45">
        <f>+'Male opštine'!CC41</f>
        <v>0</v>
      </c>
      <c r="FI45">
        <f>+'Male opštine'!CD41</f>
        <v>0</v>
      </c>
      <c r="FJ45">
        <f>+'Male opštine'!CE41</f>
        <v>0</v>
      </c>
      <c r="FK45">
        <f>+'Male opštine'!CF41</f>
        <v>0</v>
      </c>
      <c r="FL45">
        <f>+'Male opštine'!CG41</f>
        <v>0</v>
      </c>
    </row>
    <row r="46" spans="78:168">
      <c r="CF46">
        <f>+'Male opštine'!A42</f>
        <v>71129</v>
      </c>
      <c r="CG46" t="str">
        <f>+'Male opštine'!B42</f>
        <v>Сокобања</v>
      </c>
      <c r="CH46" t="str">
        <f>+'Male opštine'!C42</f>
        <v>Мале општине</v>
      </c>
      <c r="CI46">
        <f>+'Male opštine'!D42</f>
        <v>14755</v>
      </c>
      <c r="CJ46">
        <f>+'Male opštine'!E42</f>
        <v>39513</v>
      </c>
      <c r="CK46">
        <f>+'Male opštine'!F42</f>
        <v>0.8571707486387401</v>
      </c>
      <c r="CL46">
        <f>+'Male opštine'!G42</f>
        <v>12647.554396164611</v>
      </c>
      <c r="CM46">
        <f>+'Male opštine'!H42</f>
        <v>5.6638427651643513</v>
      </c>
      <c r="CN46">
        <f>+'Male opštine'!I42</f>
        <v>6.6076015474851593</v>
      </c>
      <c r="CO46">
        <f>+'Male opštine'!J42</f>
        <v>83570</v>
      </c>
      <c r="CP46">
        <f>+'Male opštine'!K42</f>
        <v>8357</v>
      </c>
      <c r="CQ46">
        <f>+'Male opštine'!L42</f>
        <v>0</v>
      </c>
      <c r="CR46">
        <f>+'Male opštine'!M42</f>
        <v>0</v>
      </c>
      <c r="CS46">
        <f>+'Male opštine'!N42</f>
        <v>3</v>
      </c>
      <c r="CT46">
        <f>+'Male opštine'!O42</f>
        <v>10</v>
      </c>
      <c r="CU46">
        <f>+'Male opštine'!P42</f>
        <v>1</v>
      </c>
      <c r="CV46">
        <f>+'Male opštine'!Q42</f>
        <v>7</v>
      </c>
      <c r="CW46">
        <f>+'Male opštine'!R42</f>
        <v>2</v>
      </c>
      <c r="CX46">
        <f>+'Male opštine'!S42</f>
        <v>0</v>
      </c>
      <c r="CY46">
        <f>+'Male opštine'!T42</f>
        <v>21</v>
      </c>
      <c r="CZ46">
        <f>+'Male opštine'!U42</f>
        <v>67</v>
      </c>
      <c r="DA46">
        <f>+'Male opštine'!V42</f>
        <v>43</v>
      </c>
      <c r="DB46">
        <f>+'Male opštine'!W42</f>
        <v>68</v>
      </c>
      <c r="DC46">
        <f>+'Male opštine'!X42</f>
        <v>69</v>
      </c>
      <c r="DD46">
        <f>+'Male opštine'!Y42</f>
        <v>181</v>
      </c>
      <c r="DE46">
        <f>+'Male opštine'!Z42</f>
        <v>131</v>
      </c>
      <c r="DF46">
        <f>+'Male opštine'!AA42</f>
        <v>188</v>
      </c>
      <c r="DG46">
        <f>+'Male opštine'!AB42</f>
        <v>134</v>
      </c>
      <c r="DH46">
        <f>+'Male opštine'!AC42</f>
        <v>270</v>
      </c>
      <c r="DI46">
        <f>+'Male opštine'!AD42</f>
        <v>191</v>
      </c>
      <c r="DJ46">
        <f>+'Male opštine'!AE42</f>
        <v>246</v>
      </c>
      <c r="DK46">
        <f>+'Male opštine'!AF42</f>
        <v>307</v>
      </c>
      <c r="DL46">
        <f>+'Male opštine'!AG42</f>
        <v>239</v>
      </c>
      <c r="DM46">
        <f>+'Male opštine'!AH42</f>
        <v>509</v>
      </c>
      <c r="DN46">
        <f>+'Male opštine'!AI42</f>
        <v>181</v>
      </c>
      <c r="DO46">
        <f>+'Male opštine'!AJ42</f>
        <v>47</v>
      </c>
      <c r="DP46">
        <f>+'Male opštine'!AK42</f>
        <v>150</v>
      </c>
      <c r="DQ46">
        <f>+'Male opštine'!AL42</f>
        <v>324</v>
      </c>
      <c r="DR46">
        <f>+'Male opštine'!AM42</f>
        <v>346</v>
      </c>
      <c r="DS46">
        <f>+'Male opštine'!AN42</f>
        <v>296</v>
      </c>
      <c r="DT46">
        <f>+'Male opštine'!AO42</f>
        <v>257</v>
      </c>
      <c r="DU46">
        <f>+'Male opštine'!AP42</f>
        <v>114</v>
      </c>
      <c r="DV46">
        <f>+'Male opštine'!AQ42</f>
        <v>278</v>
      </c>
      <c r="DW46">
        <f>+'Male opštine'!AR42</f>
        <v>311</v>
      </c>
      <c r="DX46">
        <f>+'Male opštine'!AS42</f>
        <v>636</v>
      </c>
      <c r="DY46">
        <f>+'Male opštine'!AT42</f>
        <v>402</v>
      </c>
      <c r="DZ46">
        <f>+'Male opštine'!AU42</f>
        <v>268</v>
      </c>
      <c r="EA46">
        <f>+'Male opštine'!AV42</f>
        <v>59</v>
      </c>
      <c r="EB46">
        <f>+'Male opštine'!AW42</f>
        <v>212</v>
      </c>
      <c r="EC46">
        <f>+'Male opštine'!AX42</f>
        <v>344</v>
      </c>
      <c r="ED46">
        <f>+'Male opštine'!AY42</f>
        <v>363</v>
      </c>
      <c r="EE46">
        <f>+'Male opštine'!AZ42</f>
        <v>533</v>
      </c>
      <c r="EF46">
        <f>+'Male opštine'!BA42</f>
        <v>268</v>
      </c>
      <c r="EG46">
        <f>+'Male opštine'!BB42</f>
        <v>78</v>
      </c>
      <c r="EH46">
        <f>+'Male opštine'!BC42</f>
        <v>203</v>
      </c>
      <c r="EI46">
        <f>+'Male opštine'!BD42</f>
        <v>0</v>
      </c>
      <c r="EJ46">
        <f>+'Male opštine'!BE42</f>
        <v>0</v>
      </c>
      <c r="EK46">
        <f>+'Male opštine'!BF42</f>
        <v>0</v>
      </c>
      <c r="EL46">
        <f>+'Male opštine'!BG42</f>
        <v>0</v>
      </c>
      <c r="EM46">
        <f>+'Male opštine'!BH42</f>
        <v>0</v>
      </c>
      <c r="EN46">
        <f>+'Male opštine'!BI42</f>
        <v>0</v>
      </c>
      <c r="EO46">
        <f>+'Male opštine'!BJ42</f>
        <v>0</v>
      </c>
      <c r="EP46">
        <f>+'Male opštine'!BK42</f>
        <v>0</v>
      </c>
      <c r="EQ46">
        <f>+'Male opštine'!BL42</f>
        <v>0</v>
      </c>
      <c r="ER46">
        <f>+'Male opštine'!BM42</f>
        <v>0</v>
      </c>
      <c r="ES46">
        <f>+'Male opštine'!BN42</f>
        <v>0</v>
      </c>
      <c r="ET46">
        <f>+'Male opštine'!BO42</f>
        <v>0</v>
      </c>
      <c r="EU46">
        <f>+'Male opštine'!BP42</f>
        <v>0</v>
      </c>
      <c r="EV46">
        <f>+'Male opštine'!BQ42</f>
        <v>0</v>
      </c>
      <c r="EW46">
        <f>+'Male opštine'!BR42</f>
        <v>0</v>
      </c>
      <c r="EX46">
        <f>+'Male opštine'!BS42</f>
        <v>0</v>
      </c>
      <c r="EY46">
        <f>+'Male opštine'!BT42</f>
        <v>0</v>
      </c>
      <c r="EZ46">
        <f>+'Male opštine'!BU42</f>
        <v>0</v>
      </c>
      <c r="FA46">
        <f>+'Male opštine'!BV42</f>
        <v>0</v>
      </c>
      <c r="FB46">
        <f>+'Male opštine'!BW42</f>
        <v>0</v>
      </c>
      <c r="FC46">
        <f>+'Male opštine'!BX42</f>
        <v>0</v>
      </c>
      <c r="FD46">
        <f>+'Male opštine'!BY42</f>
        <v>0</v>
      </c>
      <c r="FE46">
        <f>+'Male opštine'!BZ42</f>
        <v>0</v>
      </c>
      <c r="FF46">
        <f>+'Male opštine'!CA42</f>
        <v>0</v>
      </c>
      <c r="FG46">
        <f>+'Male opštine'!CB42</f>
        <v>0</v>
      </c>
      <c r="FH46">
        <f>+'Male opštine'!CC42</f>
        <v>0</v>
      </c>
      <c r="FI46">
        <f>+'Male opštine'!CD42</f>
        <v>0</v>
      </c>
      <c r="FJ46">
        <f>+'Male opštine'!CE42</f>
        <v>0</v>
      </c>
      <c r="FK46">
        <f>+'Male opštine'!CF42</f>
        <v>0</v>
      </c>
      <c r="FL46">
        <f>+'Male opštine'!CG42</f>
        <v>0</v>
      </c>
    </row>
    <row r="47" spans="78:168">
      <c r="CF47">
        <f>+'Male opštine'!A43</f>
        <v>80101</v>
      </c>
      <c r="CG47" t="str">
        <f>+'Male opštine'!B43</f>
        <v>Беочин</v>
      </c>
      <c r="CH47" t="str">
        <f>+'Male opštine'!C43</f>
        <v>Мале општине</v>
      </c>
      <c r="CI47">
        <f>+'Male opštine'!D43</f>
        <v>15229</v>
      </c>
      <c r="CJ47">
        <f>+'Male opštine'!E43</f>
        <v>51058</v>
      </c>
      <c r="CK47">
        <f>+'Male opštine'!F43</f>
        <v>1.1076208863917392</v>
      </c>
      <c r="CL47">
        <f>+'Male opštine'!G43</f>
        <v>16867.958478859797</v>
      </c>
      <c r="CM47">
        <f>+'Male opštine'!H43</f>
        <v>7.3044848644034408</v>
      </c>
      <c r="CN47">
        <f>+'Male opštine'!I43</f>
        <v>6.5947518272240471</v>
      </c>
      <c r="CO47">
        <f>+'Male opštine'!J43</f>
        <v>111240</v>
      </c>
      <c r="CP47">
        <f>+'Male opštine'!K43</f>
        <v>11124</v>
      </c>
      <c r="CQ47">
        <f>+'Male opštine'!L43</f>
        <v>0</v>
      </c>
      <c r="CR47">
        <f>+'Male opštine'!M43</f>
        <v>1</v>
      </c>
      <c r="CS47">
        <f>+'Male opštine'!N43</f>
        <v>0</v>
      </c>
      <c r="CT47">
        <f>+'Male opštine'!O43</f>
        <v>4</v>
      </c>
      <c r="CU47">
        <f>+'Male opštine'!P43</f>
        <v>8</v>
      </c>
      <c r="CV47">
        <f>+'Male opštine'!Q43</f>
        <v>5</v>
      </c>
      <c r="CW47">
        <f>+'Male opštine'!R43</f>
        <v>15</v>
      </c>
      <c r="CX47">
        <f>+'Male opštine'!S43</f>
        <v>11</v>
      </c>
      <c r="CY47">
        <f>+'Male opštine'!T43</f>
        <v>6</v>
      </c>
      <c r="CZ47">
        <f>+'Male opštine'!U43</f>
        <v>79</v>
      </c>
      <c r="DA47">
        <f>+'Male opštine'!V43</f>
        <v>75</v>
      </c>
      <c r="DB47">
        <f>+'Male opštine'!W43</f>
        <v>73</v>
      </c>
      <c r="DC47">
        <f>+'Male opštine'!X43</f>
        <v>26</v>
      </c>
      <c r="DD47">
        <f>+'Male opštine'!Y43</f>
        <v>309</v>
      </c>
      <c r="DE47">
        <f>+'Male opštine'!Z43</f>
        <v>303</v>
      </c>
      <c r="DF47">
        <f>+'Male opštine'!AA43</f>
        <v>191</v>
      </c>
      <c r="DG47">
        <f>+'Male opštine'!AB43</f>
        <v>207</v>
      </c>
      <c r="DH47">
        <f>+'Male opštine'!AC43</f>
        <v>272</v>
      </c>
      <c r="DI47">
        <f>+'Male opštine'!AD43</f>
        <v>69</v>
      </c>
      <c r="DJ47">
        <f>+'Male opštine'!AE43</f>
        <v>551</v>
      </c>
      <c r="DK47">
        <f>+'Male opštine'!AF43</f>
        <v>409</v>
      </c>
      <c r="DL47">
        <f>+'Male opštine'!AG43</f>
        <v>475</v>
      </c>
      <c r="DM47">
        <f>+'Male opštine'!AH43</f>
        <v>434</v>
      </c>
      <c r="DN47">
        <f>+'Male opštine'!AI43</f>
        <v>297</v>
      </c>
      <c r="DO47">
        <f>+'Male opštine'!AJ43</f>
        <v>38</v>
      </c>
      <c r="DP47">
        <f>+'Male opštine'!AK43</f>
        <v>311</v>
      </c>
      <c r="DQ47">
        <f>+'Male opštine'!AL43</f>
        <v>328</v>
      </c>
      <c r="DR47">
        <f>+'Male opštine'!AM43</f>
        <v>410</v>
      </c>
      <c r="DS47">
        <f>+'Male opštine'!AN43</f>
        <v>359</v>
      </c>
      <c r="DT47">
        <f>+'Male opštine'!AO43</f>
        <v>329</v>
      </c>
      <c r="DU47">
        <f>+'Male opštine'!AP43</f>
        <v>105</v>
      </c>
      <c r="DV47">
        <f>+'Male opštine'!AQ43</f>
        <v>313</v>
      </c>
      <c r="DW47">
        <f>+'Male opštine'!AR43</f>
        <v>464</v>
      </c>
      <c r="DX47">
        <f>+'Male opštine'!AS43</f>
        <v>627</v>
      </c>
      <c r="DY47">
        <f>+'Male opštine'!AT43</f>
        <v>623</v>
      </c>
      <c r="DZ47">
        <f>+'Male opštine'!AU43</f>
        <v>518</v>
      </c>
      <c r="EA47">
        <f>+'Male opštine'!AV43</f>
        <v>38</v>
      </c>
      <c r="EB47">
        <f>+'Male opštine'!AW43</f>
        <v>409</v>
      </c>
      <c r="EC47">
        <f>+'Male opštine'!AX43</f>
        <v>545</v>
      </c>
      <c r="ED47">
        <f>+'Male opštine'!AY43</f>
        <v>578</v>
      </c>
      <c r="EE47">
        <f>+'Male opštine'!AZ43</f>
        <v>607</v>
      </c>
      <c r="EF47">
        <f>+'Male opštine'!BA43</f>
        <v>371</v>
      </c>
      <c r="EG47">
        <f>+'Male opštine'!BB43</f>
        <v>30</v>
      </c>
      <c r="EH47">
        <f>+'Male opštine'!BC43</f>
        <v>301</v>
      </c>
      <c r="EI47">
        <f>+'Male opštine'!BD43</f>
        <v>0</v>
      </c>
      <c r="EJ47">
        <f>+'Male opštine'!BE43</f>
        <v>0</v>
      </c>
      <c r="EK47">
        <f>+'Male opštine'!BF43</f>
        <v>0</v>
      </c>
      <c r="EL47">
        <f>+'Male opštine'!BG43</f>
        <v>0</v>
      </c>
      <c r="EM47">
        <f>+'Male opštine'!BH43</f>
        <v>0</v>
      </c>
      <c r="EN47">
        <f>+'Male opštine'!BI43</f>
        <v>0</v>
      </c>
      <c r="EO47">
        <f>+'Male opštine'!BJ43</f>
        <v>0</v>
      </c>
      <c r="EP47">
        <f>+'Male opštine'!BK43</f>
        <v>0</v>
      </c>
      <c r="EQ47">
        <f>+'Male opštine'!BL43</f>
        <v>0</v>
      </c>
      <c r="ER47">
        <f>+'Male opštine'!BM43</f>
        <v>0</v>
      </c>
      <c r="ES47">
        <f>+'Male opštine'!BN43</f>
        <v>0</v>
      </c>
      <c r="ET47">
        <f>+'Male opštine'!BO43</f>
        <v>0</v>
      </c>
      <c r="EU47">
        <f>+'Male opštine'!BP43</f>
        <v>0</v>
      </c>
      <c r="EV47">
        <f>+'Male opštine'!BQ43</f>
        <v>0</v>
      </c>
      <c r="EW47">
        <f>+'Male opštine'!BR43</f>
        <v>0</v>
      </c>
      <c r="EX47">
        <f>+'Male opštine'!BS43</f>
        <v>0</v>
      </c>
      <c r="EY47">
        <f>+'Male opštine'!BT43</f>
        <v>0</v>
      </c>
      <c r="EZ47">
        <f>+'Male opštine'!BU43</f>
        <v>0</v>
      </c>
      <c r="FA47">
        <f>+'Male opštine'!BV43</f>
        <v>0</v>
      </c>
      <c r="FB47">
        <f>+'Male opštine'!BW43</f>
        <v>0</v>
      </c>
      <c r="FC47">
        <f>+'Male opštine'!BX43</f>
        <v>0</v>
      </c>
      <c r="FD47">
        <f>+'Male opštine'!BY43</f>
        <v>0</v>
      </c>
      <c r="FE47">
        <f>+'Male opštine'!BZ43</f>
        <v>0</v>
      </c>
      <c r="FF47">
        <f>+'Male opštine'!CA43</f>
        <v>0</v>
      </c>
      <c r="FG47">
        <f>+'Male opštine'!CB43</f>
        <v>0</v>
      </c>
      <c r="FH47">
        <f>+'Male opštine'!CC43</f>
        <v>0</v>
      </c>
      <c r="FI47">
        <f>+'Male opštine'!CD43</f>
        <v>0</v>
      </c>
      <c r="FJ47">
        <f>+'Male opštine'!CE43</f>
        <v>0</v>
      </c>
      <c r="FK47">
        <f>+'Male opštine'!CF43</f>
        <v>0</v>
      </c>
      <c r="FL47">
        <f>+'Male opštine'!CG43</f>
        <v>0</v>
      </c>
    </row>
    <row r="48" spans="78:168">
      <c r="CF48">
        <f>+'Male opštine'!A44</f>
        <v>71358</v>
      </c>
      <c r="CG48" t="str">
        <f>+'Male opštine'!B44</f>
        <v>Врањска Бања, ГО Врање</v>
      </c>
      <c r="CH48" t="str">
        <f>+'Male opštine'!C44</f>
        <v>Мале општине</v>
      </c>
      <c r="CI48">
        <f>+'Male opštine'!D44</f>
        <v>9025</v>
      </c>
      <c r="CJ48">
        <f>+'Male opštine'!E44</f>
        <v>29311</v>
      </c>
      <c r="CK48">
        <f>+'Male opštine'!F44</f>
        <v>0.63585482786298453</v>
      </c>
      <c r="CL48">
        <f>+'Male opštine'!G44</f>
        <v>5738.5898214634353</v>
      </c>
      <c r="CM48">
        <f>+'Male opštine'!H44</f>
        <v>4.1772853185595569</v>
      </c>
      <c r="CN48">
        <f>+'Male opštine'!I44</f>
        <v>6.5695582317095935</v>
      </c>
      <c r="CO48">
        <f>+'Male opštine'!J44</f>
        <v>37700</v>
      </c>
      <c r="CP48">
        <f>+'Male opštine'!K44</f>
        <v>3770</v>
      </c>
      <c r="CQ48">
        <f>+'Male opštine'!L44</f>
        <v>0</v>
      </c>
      <c r="CR48">
        <f>+'Male opštine'!M44</f>
        <v>1</v>
      </c>
      <c r="CS48">
        <f>+'Male opštine'!N44</f>
        <v>0</v>
      </c>
      <c r="CT48">
        <f>+'Male opštine'!O44</f>
        <v>0</v>
      </c>
      <c r="CU48">
        <f>+'Male opštine'!P44</f>
        <v>1</v>
      </c>
      <c r="CV48">
        <f>+'Male opštine'!Q44</f>
        <v>24</v>
      </c>
      <c r="CW48">
        <f>+'Male opštine'!R44</f>
        <v>30</v>
      </c>
      <c r="CX48">
        <f>+'Male opštine'!S44</f>
        <v>30</v>
      </c>
      <c r="CY48">
        <f>+'Male opštine'!T44</f>
        <v>22</v>
      </c>
      <c r="CZ48">
        <f>+'Male opštine'!U44</f>
        <v>48</v>
      </c>
      <c r="DA48">
        <f>+'Male opštine'!V44</f>
        <v>83</v>
      </c>
      <c r="DB48">
        <f>+'Male opštine'!W44</f>
        <v>63</v>
      </c>
      <c r="DC48">
        <f>+'Male opštine'!X44</f>
        <v>0</v>
      </c>
      <c r="DD48">
        <f>+'Male opštine'!Y44</f>
        <v>123</v>
      </c>
      <c r="DE48">
        <f>+'Male opštine'!Z44</f>
        <v>81</v>
      </c>
      <c r="DF48">
        <f>+'Male opštine'!AA44</f>
        <v>124</v>
      </c>
      <c r="DG48">
        <f>+'Male opštine'!AB44</f>
        <v>112</v>
      </c>
      <c r="DH48">
        <f>+'Male opštine'!AC44</f>
        <v>116</v>
      </c>
      <c r="DI48">
        <f>+'Male opštine'!AD44</f>
        <v>0</v>
      </c>
      <c r="DJ48">
        <f>+'Male opštine'!AE44</f>
        <v>235</v>
      </c>
      <c r="DK48">
        <f>+'Male opštine'!AF44</f>
        <v>197</v>
      </c>
      <c r="DL48">
        <f>+'Male opštine'!AG44</f>
        <v>248</v>
      </c>
      <c r="DM48">
        <f>+'Male opštine'!AH44</f>
        <v>140</v>
      </c>
      <c r="DN48">
        <f>+'Male opštine'!AI44</f>
        <v>124</v>
      </c>
      <c r="DO48">
        <f>+'Male opštine'!AJ44</f>
        <v>0</v>
      </c>
      <c r="DP48">
        <f>+'Male opštine'!AK44</f>
        <v>110</v>
      </c>
      <c r="DQ48">
        <f>+'Male opštine'!AL44</f>
        <v>97</v>
      </c>
      <c r="DR48">
        <f>+'Male opštine'!AM44</f>
        <v>101</v>
      </c>
      <c r="DS48">
        <f>+'Male opštine'!AN44</f>
        <v>126</v>
      </c>
      <c r="DT48">
        <f>+'Male opštine'!AO44</f>
        <v>70</v>
      </c>
      <c r="DU48">
        <f>+'Male opštine'!AP44</f>
        <v>0</v>
      </c>
      <c r="DV48">
        <f>+'Male opštine'!AQ44</f>
        <v>147</v>
      </c>
      <c r="DW48">
        <f>+'Male opštine'!AR44</f>
        <v>109</v>
      </c>
      <c r="DX48">
        <f>+'Male opštine'!AS44</f>
        <v>185</v>
      </c>
      <c r="DY48">
        <f>+'Male opštine'!AT44</f>
        <v>135</v>
      </c>
      <c r="DZ48">
        <f>+'Male opštine'!AU44</f>
        <v>146</v>
      </c>
      <c r="EA48">
        <f>+'Male opštine'!AV44</f>
        <v>0</v>
      </c>
      <c r="EB48">
        <f>+'Male opštine'!AW44</f>
        <v>117</v>
      </c>
      <c r="EC48">
        <f>+'Male opštine'!AX44</f>
        <v>126</v>
      </c>
      <c r="ED48">
        <f>+'Male opštine'!AY44</f>
        <v>114</v>
      </c>
      <c r="EE48">
        <f>+'Male opštine'!AZ44</f>
        <v>110</v>
      </c>
      <c r="EF48">
        <f>+'Male opštine'!BA44</f>
        <v>192</v>
      </c>
      <c r="EG48">
        <f>+'Male opštine'!BB44</f>
        <v>0</v>
      </c>
      <c r="EH48">
        <f>+'Male opštine'!BC44</f>
        <v>83</v>
      </c>
      <c r="EI48">
        <f>+'Male opštine'!BD44</f>
        <v>0</v>
      </c>
      <c r="EJ48">
        <f>+'Male opštine'!BE44</f>
        <v>0</v>
      </c>
      <c r="EK48">
        <f>+'Male opštine'!BF44</f>
        <v>0</v>
      </c>
      <c r="EL48">
        <f>+'Male opštine'!BG44</f>
        <v>0</v>
      </c>
      <c r="EM48">
        <f>+'Male opštine'!BH44</f>
        <v>0</v>
      </c>
      <c r="EN48">
        <f>+'Male opštine'!BI44</f>
        <v>0</v>
      </c>
      <c r="EO48">
        <f>+'Male opštine'!BJ44</f>
        <v>0</v>
      </c>
      <c r="EP48">
        <f>+'Male opštine'!BK44</f>
        <v>0</v>
      </c>
      <c r="EQ48">
        <f>+'Male opštine'!BL44</f>
        <v>0</v>
      </c>
      <c r="ER48">
        <f>+'Male opštine'!BM44</f>
        <v>0</v>
      </c>
      <c r="ES48">
        <f>+'Male opštine'!BN44</f>
        <v>0</v>
      </c>
      <c r="ET48">
        <f>+'Male opštine'!BO44</f>
        <v>0</v>
      </c>
      <c r="EU48">
        <f>+'Male opštine'!BP44</f>
        <v>0</v>
      </c>
      <c r="EV48">
        <f>+'Male opštine'!BQ44</f>
        <v>0</v>
      </c>
      <c r="EW48">
        <f>+'Male opštine'!BR44</f>
        <v>0</v>
      </c>
      <c r="EX48">
        <f>+'Male opštine'!BS44</f>
        <v>0</v>
      </c>
      <c r="EY48">
        <f>+'Male opštine'!BT44</f>
        <v>0</v>
      </c>
      <c r="EZ48">
        <f>+'Male opštine'!BU44</f>
        <v>0</v>
      </c>
      <c r="FA48">
        <f>+'Male opštine'!BV44</f>
        <v>0</v>
      </c>
      <c r="FB48">
        <f>+'Male opštine'!BW44</f>
        <v>0</v>
      </c>
      <c r="FC48">
        <f>+'Male opštine'!BX44</f>
        <v>0</v>
      </c>
      <c r="FD48">
        <f>+'Male opštine'!BY44</f>
        <v>0</v>
      </c>
      <c r="FE48">
        <f>+'Male opštine'!BZ44</f>
        <v>0</v>
      </c>
      <c r="FF48">
        <f>+'Male opštine'!CA44</f>
        <v>0</v>
      </c>
      <c r="FG48">
        <f>+'Male opštine'!CB44</f>
        <v>0</v>
      </c>
      <c r="FH48">
        <f>+'Male opštine'!CC44</f>
        <v>0</v>
      </c>
      <c r="FI48">
        <f>+'Male opštine'!CD44</f>
        <v>0</v>
      </c>
      <c r="FJ48">
        <f>+'Male opštine'!CE44</f>
        <v>0</v>
      </c>
      <c r="FK48">
        <f>+'Male opštine'!CF44</f>
        <v>0</v>
      </c>
      <c r="FL48">
        <f>+'Male opštine'!CG44</f>
        <v>0</v>
      </c>
    </row>
    <row r="49" spans="84:168">
      <c r="CF49">
        <f>+'Male opštine'!A45</f>
        <v>71030</v>
      </c>
      <c r="CG49" t="str">
        <f>+'Male opštine'!B45</f>
        <v>Рековац</v>
      </c>
      <c r="CH49" t="str">
        <f>+'Male opštine'!C45</f>
        <v>Мале општине</v>
      </c>
      <c r="CI49">
        <f>+'Male opštine'!D45</f>
        <v>9802</v>
      </c>
      <c r="CJ49">
        <f>+'Male opštine'!E45</f>
        <v>32333</v>
      </c>
      <c r="CK49">
        <f>+'Male opštine'!F45</f>
        <v>0.70141223940820441</v>
      </c>
      <c r="CL49">
        <f>+'Male opštine'!G45</f>
        <v>6875.2427706792196</v>
      </c>
      <c r="CM49">
        <f>+'Male opštine'!H45</f>
        <v>4.4276678228932873</v>
      </c>
      <c r="CN49">
        <f>+'Male opštine'!I45</f>
        <v>6.3125043649494907</v>
      </c>
      <c r="CO49">
        <f>+'Male opštine'!J45</f>
        <v>43400</v>
      </c>
      <c r="CP49">
        <f>+'Male opštine'!K45</f>
        <v>4340</v>
      </c>
      <c r="CQ49">
        <f>+'Male opštine'!L45</f>
        <v>0</v>
      </c>
      <c r="CR49">
        <f>+'Male opštine'!M45</f>
        <v>0</v>
      </c>
      <c r="CS49">
        <f>+'Male opštine'!N45</f>
        <v>0</v>
      </c>
      <c r="CT49">
        <f>+'Male opštine'!O45</f>
        <v>0</v>
      </c>
      <c r="CU49">
        <f>+'Male opštine'!P45</f>
        <v>7</v>
      </c>
      <c r="CV49">
        <f>+'Male opštine'!Q45</f>
        <v>6</v>
      </c>
      <c r="CW49">
        <f>+'Male opštine'!R45</f>
        <v>9</v>
      </c>
      <c r="CX49">
        <f>+'Male opštine'!S45</f>
        <v>29</v>
      </c>
      <c r="CY49">
        <f>+'Male opštine'!T45</f>
        <v>0</v>
      </c>
      <c r="CZ49">
        <f>+'Male opštine'!U45</f>
        <v>27</v>
      </c>
      <c r="DA49">
        <f>+'Male opštine'!V45</f>
        <v>17</v>
      </c>
      <c r="DB49">
        <f>+'Male opštine'!W45</f>
        <v>62</v>
      </c>
      <c r="DC49">
        <f>+'Male opštine'!X45</f>
        <v>0</v>
      </c>
      <c r="DD49">
        <f>+'Male opštine'!Y45</f>
        <v>84</v>
      </c>
      <c r="DE49">
        <f>+'Male opštine'!Z45</f>
        <v>89</v>
      </c>
      <c r="DF49">
        <f>+'Male opštine'!AA45</f>
        <v>86</v>
      </c>
      <c r="DG49">
        <f>+'Male opštine'!AB45</f>
        <v>223</v>
      </c>
      <c r="DH49">
        <f>+'Male opštine'!AC45</f>
        <v>156</v>
      </c>
      <c r="DI49">
        <f>+'Male opštine'!AD45</f>
        <v>0</v>
      </c>
      <c r="DJ49">
        <f>+'Male opštine'!AE45</f>
        <v>369</v>
      </c>
      <c r="DK49">
        <f>+'Male opštine'!AF45</f>
        <v>189</v>
      </c>
      <c r="DL49">
        <f>+'Male opštine'!AG45</f>
        <v>186</v>
      </c>
      <c r="DM49">
        <f>+'Male opštine'!AH45</f>
        <v>231</v>
      </c>
      <c r="DN49">
        <f>+'Male opštine'!AI45</f>
        <v>64</v>
      </c>
      <c r="DO49">
        <f>+'Male opštine'!AJ45</f>
        <v>0</v>
      </c>
      <c r="DP49">
        <f>+'Male opštine'!AK45</f>
        <v>191</v>
      </c>
      <c r="DQ49">
        <f>+'Male opštine'!AL45</f>
        <v>92</v>
      </c>
      <c r="DR49">
        <f>+'Male opštine'!AM45</f>
        <v>113</v>
      </c>
      <c r="DS49">
        <f>+'Male opštine'!AN45</f>
        <v>148</v>
      </c>
      <c r="DT49">
        <f>+'Male opštine'!AO45</f>
        <v>168</v>
      </c>
      <c r="DU49">
        <f>+'Male opštine'!AP45</f>
        <v>0</v>
      </c>
      <c r="DV49">
        <f>+'Male opštine'!AQ45</f>
        <v>120</v>
      </c>
      <c r="DW49">
        <f>+'Male opštine'!AR45</f>
        <v>163</v>
      </c>
      <c r="DX49">
        <f>+'Male opštine'!AS45</f>
        <v>163</v>
      </c>
      <c r="DY49">
        <f>+'Male opštine'!AT45</f>
        <v>303</v>
      </c>
      <c r="DZ49">
        <f>+'Male opštine'!AU45</f>
        <v>188</v>
      </c>
      <c r="EA49">
        <f>+'Male opštine'!AV45</f>
        <v>0</v>
      </c>
      <c r="EB49">
        <f>+'Male opštine'!AW45</f>
        <v>116</v>
      </c>
      <c r="EC49">
        <f>+'Male opštine'!AX45</f>
        <v>160</v>
      </c>
      <c r="ED49">
        <f>+'Male opštine'!AY45</f>
        <v>175</v>
      </c>
      <c r="EE49">
        <f>+'Male opštine'!AZ45</f>
        <v>218</v>
      </c>
      <c r="EF49">
        <f>+'Male opštine'!BA45</f>
        <v>131</v>
      </c>
      <c r="EG49">
        <f>+'Male opštine'!BB45</f>
        <v>0</v>
      </c>
      <c r="EH49">
        <f>+'Male opštine'!BC45</f>
        <v>57</v>
      </c>
      <c r="EI49">
        <f>+'Male opštine'!BD45</f>
        <v>0</v>
      </c>
      <c r="EJ49">
        <f>+'Male opštine'!BE45</f>
        <v>0</v>
      </c>
      <c r="EK49">
        <f>+'Male opštine'!BF45</f>
        <v>0</v>
      </c>
      <c r="EL49">
        <f>+'Male opštine'!BG45</f>
        <v>0</v>
      </c>
      <c r="EM49">
        <f>+'Male opštine'!BH45</f>
        <v>0</v>
      </c>
      <c r="EN49">
        <f>+'Male opštine'!BI45</f>
        <v>0</v>
      </c>
      <c r="EO49">
        <f>+'Male opštine'!BJ45</f>
        <v>0</v>
      </c>
      <c r="EP49">
        <f>+'Male opštine'!BK45</f>
        <v>0</v>
      </c>
      <c r="EQ49">
        <f>+'Male opštine'!BL45</f>
        <v>0</v>
      </c>
      <c r="ER49">
        <f>+'Male opštine'!BM45</f>
        <v>0</v>
      </c>
      <c r="ES49">
        <f>+'Male opštine'!BN45</f>
        <v>0</v>
      </c>
      <c r="ET49">
        <f>+'Male opštine'!BO45</f>
        <v>0</v>
      </c>
      <c r="EU49">
        <f>+'Male opštine'!BP45</f>
        <v>0</v>
      </c>
      <c r="EV49">
        <f>+'Male opštine'!BQ45</f>
        <v>0</v>
      </c>
      <c r="EW49">
        <f>+'Male opštine'!BR45</f>
        <v>0</v>
      </c>
      <c r="EX49">
        <f>+'Male opštine'!BS45</f>
        <v>0</v>
      </c>
      <c r="EY49">
        <f>+'Male opštine'!BT45</f>
        <v>0</v>
      </c>
      <c r="EZ49">
        <f>+'Male opštine'!BU45</f>
        <v>0</v>
      </c>
      <c r="FA49">
        <f>+'Male opštine'!BV45</f>
        <v>0</v>
      </c>
      <c r="FB49">
        <f>+'Male opštine'!BW45</f>
        <v>0</v>
      </c>
      <c r="FC49">
        <f>+'Male opštine'!BX45</f>
        <v>0</v>
      </c>
      <c r="FD49">
        <f>+'Male opštine'!BY45</f>
        <v>0</v>
      </c>
      <c r="FE49">
        <f>+'Male opštine'!BZ45</f>
        <v>0</v>
      </c>
      <c r="FF49">
        <f>+'Male opštine'!CA45</f>
        <v>0</v>
      </c>
      <c r="FG49">
        <f>+'Male opštine'!CB45</f>
        <v>0</v>
      </c>
      <c r="FH49">
        <f>+'Male opštine'!CC45</f>
        <v>0</v>
      </c>
      <c r="FI49">
        <f>+'Male opštine'!CD45</f>
        <v>0</v>
      </c>
      <c r="FJ49">
        <f>+'Male opštine'!CE45</f>
        <v>0</v>
      </c>
      <c r="FK49">
        <f>+'Male opštine'!CF45</f>
        <v>0</v>
      </c>
      <c r="FL49">
        <f>+'Male opštine'!CG45</f>
        <v>0</v>
      </c>
    </row>
    <row r="50" spans="84:168">
      <c r="CF50">
        <f>+'Male opštine'!A46</f>
        <v>70769</v>
      </c>
      <c r="CG50" t="str">
        <f>+'Male opštine'!B46</f>
        <v>Љиг</v>
      </c>
      <c r="CH50" t="str">
        <f>+'Male opštine'!C46</f>
        <v>Мале општине</v>
      </c>
      <c r="CI50">
        <f>+'Male opštine'!D46</f>
        <v>11723</v>
      </c>
      <c r="CJ50">
        <f>+'Male opštine'!E46</f>
        <v>30310</v>
      </c>
      <c r="CK50">
        <f>+'Male opštine'!F46</f>
        <v>0.65752652016400204</v>
      </c>
      <c r="CL50">
        <f>+'Male opštine'!G46</f>
        <v>7708.1833958825955</v>
      </c>
      <c r="CM50">
        <f>+'Male opštine'!H46</f>
        <v>4.12095879894225</v>
      </c>
      <c r="CN50">
        <f>+'Male opštine'!I46</f>
        <v>6.2673651519248068</v>
      </c>
      <c r="CO50">
        <f>+'Male opštine'!J46</f>
        <v>48310</v>
      </c>
      <c r="CP50">
        <f>+'Male opštine'!K46</f>
        <v>4831</v>
      </c>
      <c r="CQ50">
        <f>+'Male opštine'!L46</f>
        <v>0</v>
      </c>
      <c r="CR50">
        <f>+'Male opštine'!M46</f>
        <v>1</v>
      </c>
      <c r="CS50">
        <f>+'Male opštine'!N46</f>
        <v>0</v>
      </c>
      <c r="CT50">
        <f>+'Male opštine'!O46</f>
        <v>0</v>
      </c>
      <c r="CU50">
        <f>+'Male opštine'!P46</f>
        <v>3</v>
      </c>
      <c r="CV50">
        <f>+'Male opštine'!Q46</f>
        <v>2</v>
      </c>
      <c r="CW50">
        <f>+'Male opštine'!R46</f>
        <v>9</v>
      </c>
      <c r="CX50">
        <f>+'Male opštine'!S46</f>
        <v>20</v>
      </c>
      <c r="CY50">
        <f>+'Male opštine'!T46</f>
        <v>0</v>
      </c>
      <c r="CZ50">
        <f>+'Male opštine'!U46</f>
        <v>26</v>
      </c>
      <c r="DA50">
        <f>+'Male opštine'!V46</f>
        <v>3</v>
      </c>
      <c r="DB50">
        <f>+'Male opštine'!W46</f>
        <v>92</v>
      </c>
      <c r="DC50">
        <f>+'Male opštine'!X46</f>
        <v>0</v>
      </c>
      <c r="DD50">
        <f>+'Male opštine'!Y46</f>
        <v>120</v>
      </c>
      <c r="DE50">
        <f>+'Male opštine'!Z46</f>
        <v>84</v>
      </c>
      <c r="DF50">
        <f>+'Male opštine'!AA46</f>
        <v>63</v>
      </c>
      <c r="DG50">
        <f>+'Male opštine'!AB46</f>
        <v>83</v>
      </c>
      <c r="DH50">
        <f>+'Male opštine'!AC46</f>
        <v>89</v>
      </c>
      <c r="DI50">
        <f>+'Male opštine'!AD46</f>
        <v>0</v>
      </c>
      <c r="DJ50">
        <f>+'Male opštine'!AE46</f>
        <v>260</v>
      </c>
      <c r="DK50">
        <f>+'Male opštine'!AF46</f>
        <v>197</v>
      </c>
      <c r="DL50">
        <f>+'Male opštine'!AG46</f>
        <v>230</v>
      </c>
      <c r="DM50">
        <f>+'Male opštine'!AH46</f>
        <v>199</v>
      </c>
      <c r="DN50">
        <f>+'Male opštine'!AI46</f>
        <v>101</v>
      </c>
      <c r="DO50">
        <f>+'Male opštine'!AJ46</f>
        <v>0</v>
      </c>
      <c r="DP50">
        <f>+'Male opštine'!AK46</f>
        <v>114</v>
      </c>
      <c r="DQ50">
        <f>+'Male opštine'!AL46</f>
        <v>146</v>
      </c>
      <c r="DR50">
        <f>+'Male opštine'!AM46</f>
        <v>245</v>
      </c>
      <c r="DS50">
        <f>+'Male opštine'!AN46</f>
        <v>182</v>
      </c>
      <c r="DT50">
        <f>+'Male opštine'!AO46</f>
        <v>204</v>
      </c>
      <c r="DU50">
        <f>+'Male opštine'!AP46</f>
        <v>0</v>
      </c>
      <c r="DV50">
        <f>+'Male opštine'!AQ46</f>
        <v>315</v>
      </c>
      <c r="DW50">
        <f>+'Male opštine'!AR46</f>
        <v>178</v>
      </c>
      <c r="DX50">
        <f>+'Male opštine'!AS46</f>
        <v>296</v>
      </c>
      <c r="DY50">
        <f>+'Male opštine'!AT46</f>
        <v>252</v>
      </c>
      <c r="DZ50">
        <f>+'Male opštine'!AU46</f>
        <v>195</v>
      </c>
      <c r="EA50">
        <f>+'Male opštine'!AV46</f>
        <v>0</v>
      </c>
      <c r="EB50">
        <f>+'Male opštine'!AW46</f>
        <v>217</v>
      </c>
      <c r="EC50">
        <f>+'Male opštine'!AX46</f>
        <v>177</v>
      </c>
      <c r="ED50">
        <f>+'Male opštine'!AY46</f>
        <v>151</v>
      </c>
      <c r="EE50">
        <f>+'Male opštine'!AZ46</f>
        <v>270</v>
      </c>
      <c r="EF50">
        <f>+'Male opštine'!BA46</f>
        <v>168</v>
      </c>
      <c r="EG50">
        <f>+'Male opštine'!BB46</f>
        <v>0</v>
      </c>
      <c r="EH50">
        <f>+'Male opštine'!BC46</f>
        <v>139</v>
      </c>
      <c r="EI50">
        <f>+'Male opštine'!BD46</f>
        <v>0</v>
      </c>
      <c r="EJ50">
        <f>+'Male opštine'!BE46</f>
        <v>0</v>
      </c>
      <c r="EK50">
        <f>+'Male opštine'!BF46</f>
        <v>0</v>
      </c>
      <c r="EL50">
        <f>+'Male opštine'!BG46</f>
        <v>0</v>
      </c>
      <c r="EM50">
        <f>+'Male opštine'!BH46</f>
        <v>0</v>
      </c>
      <c r="EN50">
        <f>+'Male opštine'!BI46</f>
        <v>0</v>
      </c>
      <c r="EO50">
        <f>+'Male opštine'!BJ46</f>
        <v>0</v>
      </c>
      <c r="EP50">
        <f>+'Male opštine'!BK46</f>
        <v>0</v>
      </c>
      <c r="EQ50">
        <f>+'Male opštine'!BL46</f>
        <v>0</v>
      </c>
      <c r="ER50">
        <f>+'Male opštine'!BM46</f>
        <v>0</v>
      </c>
      <c r="ES50">
        <f>+'Male opštine'!BN46</f>
        <v>0</v>
      </c>
      <c r="ET50">
        <f>+'Male opštine'!BO46</f>
        <v>0</v>
      </c>
      <c r="EU50">
        <f>+'Male opštine'!BP46</f>
        <v>0</v>
      </c>
      <c r="EV50">
        <f>+'Male opštine'!BQ46</f>
        <v>0</v>
      </c>
      <c r="EW50">
        <f>+'Male opštine'!BR46</f>
        <v>0</v>
      </c>
      <c r="EX50">
        <f>+'Male opštine'!BS46</f>
        <v>0</v>
      </c>
      <c r="EY50">
        <f>+'Male opštine'!BT46</f>
        <v>0</v>
      </c>
      <c r="EZ50">
        <f>+'Male opštine'!BU46</f>
        <v>0</v>
      </c>
      <c r="FA50">
        <f>+'Male opštine'!BV46</f>
        <v>0</v>
      </c>
      <c r="FB50">
        <f>+'Male opštine'!BW46</f>
        <v>0</v>
      </c>
      <c r="FC50">
        <f>+'Male opštine'!BX46</f>
        <v>0</v>
      </c>
      <c r="FD50">
        <f>+'Male opštine'!BY46</f>
        <v>0</v>
      </c>
      <c r="FE50">
        <f>+'Male opštine'!BZ46</f>
        <v>0</v>
      </c>
      <c r="FF50">
        <f>+'Male opštine'!CA46</f>
        <v>0</v>
      </c>
      <c r="FG50">
        <f>+'Male opštine'!CB46</f>
        <v>0</v>
      </c>
      <c r="FH50">
        <f>+'Male opštine'!CC46</f>
        <v>0</v>
      </c>
      <c r="FI50">
        <f>+'Male opštine'!CD46</f>
        <v>0</v>
      </c>
      <c r="FJ50">
        <f>+'Male opštine'!CE46</f>
        <v>0</v>
      </c>
      <c r="FK50">
        <f>+'Male opštine'!CF46</f>
        <v>0</v>
      </c>
      <c r="FL50">
        <f>+'Male opštine'!CG46</f>
        <v>0</v>
      </c>
    </row>
    <row r="51" spans="84:168">
      <c r="CF51">
        <f>+'Male opštine'!A47</f>
        <v>70637</v>
      </c>
      <c r="CG51" t="str">
        <f>+'Male opštine'!B47</f>
        <v>Коцељева</v>
      </c>
      <c r="CH51" t="str">
        <f>+'Male opštine'!C47</f>
        <v>Мале општине</v>
      </c>
      <c r="CI51">
        <f>+'Male opštine'!D47</f>
        <v>12185</v>
      </c>
      <c r="CJ51">
        <f>+'Male opštine'!E47</f>
        <v>39134</v>
      </c>
      <c r="CK51">
        <f>+'Male opštine'!F47</f>
        <v>0.84894895546347915</v>
      </c>
      <c r="CL51">
        <f>+'Male opštine'!G47</f>
        <v>10344.443022322494</v>
      </c>
      <c r="CM51">
        <f>+'Male opštine'!H47</f>
        <v>5.3098071399261384</v>
      </c>
      <c r="CN51">
        <f>+'Male opštine'!I47</f>
        <v>6.2545658437464917</v>
      </c>
      <c r="CO51">
        <f>+'Male opštine'!J47</f>
        <v>64700</v>
      </c>
      <c r="CP51">
        <f>+'Male opštine'!K47</f>
        <v>6470</v>
      </c>
      <c r="CQ51">
        <f>+'Male opštine'!L47</f>
        <v>0</v>
      </c>
      <c r="CR51">
        <f>+'Male opštine'!M47</f>
        <v>8</v>
      </c>
      <c r="CS51">
        <f>+'Male opštine'!N47</f>
        <v>0</v>
      </c>
      <c r="CT51">
        <f>+'Male opštine'!O47</f>
        <v>2</v>
      </c>
      <c r="CU51">
        <f>+'Male opštine'!P47</f>
        <v>0</v>
      </c>
      <c r="CV51">
        <f>+'Male opštine'!Q47</f>
        <v>6</v>
      </c>
      <c r="CW51">
        <f>+'Male opštine'!R47</f>
        <v>2</v>
      </c>
      <c r="CX51">
        <f>+'Male opštine'!S47</f>
        <v>1</v>
      </c>
      <c r="CY51">
        <f>+'Male opštine'!T47</f>
        <v>0</v>
      </c>
      <c r="CZ51">
        <f>+'Male opštine'!U47</f>
        <v>5</v>
      </c>
      <c r="DA51">
        <f>+'Male opštine'!V47</f>
        <v>108</v>
      </c>
      <c r="DB51">
        <f>+'Male opštine'!W47</f>
        <v>44</v>
      </c>
      <c r="DC51">
        <f>+'Male opštine'!X47</f>
        <v>16</v>
      </c>
      <c r="DD51">
        <f>+'Male opštine'!Y47</f>
        <v>133</v>
      </c>
      <c r="DE51">
        <f>+'Male opštine'!Z47</f>
        <v>125</v>
      </c>
      <c r="DF51">
        <f>+'Male opštine'!AA47</f>
        <v>192</v>
      </c>
      <c r="DG51">
        <f>+'Male opštine'!AB47</f>
        <v>123</v>
      </c>
      <c r="DH51">
        <f>+'Male opštine'!AC47</f>
        <v>205</v>
      </c>
      <c r="DI51">
        <f>+'Male opštine'!AD47</f>
        <v>72</v>
      </c>
      <c r="DJ51">
        <f>+'Male opštine'!AE47</f>
        <v>367</v>
      </c>
      <c r="DK51">
        <f>+'Male opštine'!AF47</f>
        <v>224</v>
      </c>
      <c r="DL51">
        <f>+'Male opštine'!AG47</f>
        <v>292</v>
      </c>
      <c r="DM51">
        <f>+'Male opštine'!AH47</f>
        <v>302</v>
      </c>
      <c r="DN51">
        <f>+'Male opštine'!AI47</f>
        <v>186</v>
      </c>
      <c r="DO51">
        <f>+'Male opštine'!AJ47</f>
        <v>24</v>
      </c>
      <c r="DP51">
        <f>+'Male opštine'!AK47</f>
        <v>99</v>
      </c>
      <c r="DQ51">
        <f>+'Male opštine'!AL47</f>
        <v>183</v>
      </c>
      <c r="DR51">
        <f>+'Male opštine'!AM47</f>
        <v>248</v>
      </c>
      <c r="DS51">
        <f>+'Male opštine'!AN47</f>
        <v>238</v>
      </c>
      <c r="DT51">
        <f>+'Male opštine'!AO47</f>
        <v>215</v>
      </c>
      <c r="DU51">
        <f>+'Male opštine'!AP47</f>
        <v>21</v>
      </c>
      <c r="DV51">
        <f>+'Male opštine'!AQ47</f>
        <v>200</v>
      </c>
      <c r="DW51">
        <f>+'Male opštine'!AR47</f>
        <v>203</v>
      </c>
      <c r="DX51">
        <f>+'Male opštine'!AS47</f>
        <v>315</v>
      </c>
      <c r="DY51">
        <f>+'Male opštine'!AT47</f>
        <v>387</v>
      </c>
      <c r="DZ51">
        <f>+'Male opštine'!AU47</f>
        <v>283</v>
      </c>
      <c r="EA51">
        <f>+'Male opštine'!AV47</f>
        <v>34</v>
      </c>
      <c r="EB51">
        <f>+'Male opštine'!AW47</f>
        <v>106</v>
      </c>
      <c r="EC51">
        <f>+'Male opštine'!AX47</f>
        <v>293</v>
      </c>
      <c r="ED51">
        <f>+'Male opštine'!AY47</f>
        <v>297</v>
      </c>
      <c r="EE51">
        <f>+'Male opštine'!AZ47</f>
        <v>550</v>
      </c>
      <c r="EF51">
        <f>+'Male opštine'!BA47</f>
        <v>247</v>
      </c>
      <c r="EG51">
        <f>+'Male opštine'!BB47</f>
        <v>22</v>
      </c>
      <c r="EH51">
        <f>+'Male opštine'!BC47</f>
        <v>92</v>
      </c>
      <c r="EI51">
        <f>+'Male opštine'!BD47</f>
        <v>0</v>
      </c>
      <c r="EJ51">
        <f>+'Male opštine'!BE47</f>
        <v>0</v>
      </c>
      <c r="EK51">
        <f>+'Male opštine'!BF47</f>
        <v>0</v>
      </c>
      <c r="EL51">
        <f>+'Male opštine'!BG47</f>
        <v>0</v>
      </c>
      <c r="EM51">
        <f>+'Male opštine'!BH47</f>
        <v>0</v>
      </c>
      <c r="EN51">
        <f>+'Male opštine'!BI47</f>
        <v>0</v>
      </c>
      <c r="EO51">
        <f>+'Male opštine'!BJ47</f>
        <v>0</v>
      </c>
      <c r="EP51">
        <f>+'Male opštine'!BK47</f>
        <v>0</v>
      </c>
      <c r="EQ51">
        <f>+'Male opštine'!BL47</f>
        <v>0</v>
      </c>
      <c r="ER51">
        <f>+'Male opštine'!BM47</f>
        <v>0</v>
      </c>
      <c r="ES51">
        <f>+'Male opštine'!BN47</f>
        <v>0</v>
      </c>
      <c r="ET51">
        <f>+'Male opštine'!BO47</f>
        <v>0</v>
      </c>
      <c r="EU51">
        <f>+'Male opštine'!BP47</f>
        <v>0</v>
      </c>
      <c r="EV51">
        <f>+'Male opštine'!BQ47</f>
        <v>0</v>
      </c>
      <c r="EW51">
        <f>+'Male opštine'!BR47</f>
        <v>0</v>
      </c>
      <c r="EX51">
        <f>+'Male opštine'!BS47</f>
        <v>0</v>
      </c>
      <c r="EY51">
        <f>+'Male opštine'!BT47</f>
        <v>0</v>
      </c>
      <c r="EZ51">
        <f>+'Male opštine'!BU47</f>
        <v>0</v>
      </c>
      <c r="FA51">
        <f>+'Male opštine'!BV47</f>
        <v>0</v>
      </c>
      <c r="FB51">
        <f>+'Male opštine'!BW47</f>
        <v>0</v>
      </c>
      <c r="FC51">
        <f>+'Male opštine'!BX47</f>
        <v>0</v>
      </c>
      <c r="FD51">
        <f>+'Male opštine'!BY47</f>
        <v>0</v>
      </c>
      <c r="FE51">
        <f>+'Male opštine'!BZ47</f>
        <v>0</v>
      </c>
      <c r="FF51">
        <f>+'Male opštine'!CA47</f>
        <v>0</v>
      </c>
      <c r="FG51">
        <f>+'Male opštine'!CB47</f>
        <v>0</v>
      </c>
      <c r="FH51">
        <f>+'Male opštine'!CC47</f>
        <v>0</v>
      </c>
      <c r="FI51">
        <f>+'Male opštine'!CD47</f>
        <v>0</v>
      </c>
      <c r="FJ51">
        <f>+'Male opštine'!CE47</f>
        <v>0</v>
      </c>
      <c r="FK51">
        <f>+'Male opštine'!CF47</f>
        <v>0</v>
      </c>
      <c r="FL51">
        <f>+'Male opštine'!CG47</f>
        <v>0</v>
      </c>
    </row>
    <row r="52" spans="84:168">
      <c r="CF52">
        <f>+'Male opštine'!A48</f>
        <v>70467</v>
      </c>
      <c r="CG52" t="str">
        <f>+'Male opštine'!B48</f>
        <v>Гаџин Хан</v>
      </c>
      <c r="CH52" t="str">
        <f>+'Male opštine'!C48</f>
        <v>Мале општине</v>
      </c>
      <c r="CI52">
        <f>+'Male opštine'!D48</f>
        <v>7317</v>
      </c>
      <c r="CJ52">
        <f>+'Male opštine'!E48</f>
        <v>27770</v>
      </c>
      <c r="CK52">
        <f>+'Male opštine'!F48</f>
        <v>0.60242532051977349</v>
      </c>
      <c r="CL52">
        <f>+'Male opštine'!G48</f>
        <v>4407.9460702431825</v>
      </c>
      <c r="CM52">
        <f>+'Male opštine'!H48</f>
        <v>3.6777367773677736</v>
      </c>
      <c r="CN52">
        <f>+'Male opštine'!I48</f>
        <v>6.1048841277033583</v>
      </c>
      <c r="CO52">
        <f>+'Male opštine'!J48</f>
        <v>26910</v>
      </c>
      <c r="CP52">
        <f>+'Male opštine'!K48</f>
        <v>2691</v>
      </c>
      <c r="CQ52">
        <f>+'Male opštine'!L48</f>
        <v>0</v>
      </c>
      <c r="CR52">
        <f>+'Male opštine'!M48</f>
        <v>0</v>
      </c>
      <c r="CS52">
        <f>+'Male opštine'!N48</f>
        <v>0</v>
      </c>
      <c r="CT52">
        <f>+'Male opštine'!O48</f>
        <v>0</v>
      </c>
      <c r="CU52">
        <f>+'Male opštine'!P48</f>
        <v>3</v>
      </c>
      <c r="CV52">
        <f>+'Male opštine'!Q48</f>
        <v>0</v>
      </c>
      <c r="CW52">
        <f>+'Male opštine'!R48</f>
        <v>0</v>
      </c>
      <c r="CX52">
        <f>+'Male opštine'!S48</f>
        <v>13</v>
      </c>
      <c r="CY52">
        <f>+'Male opštine'!T48</f>
        <v>4</v>
      </c>
      <c r="CZ52">
        <f>+'Male opštine'!U48</f>
        <v>18</v>
      </c>
      <c r="DA52">
        <f>+'Male opštine'!V48</f>
        <v>0</v>
      </c>
      <c r="DB52">
        <f>+'Male opštine'!W48</f>
        <v>14</v>
      </c>
      <c r="DC52">
        <f>+'Male opštine'!X48</f>
        <v>8</v>
      </c>
      <c r="DD52">
        <f>+'Male opštine'!Y48</f>
        <v>56</v>
      </c>
      <c r="DE52">
        <f>+'Male opštine'!Z48</f>
        <v>8</v>
      </c>
      <c r="DF52">
        <f>+'Male opštine'!AA48</f>
        <v>66</v>
      </c>
      <c r="DG52">
        <f>+'Male opštine'!AB48</f>
        <v>35</v>
      </c>
      <c r="DH52">
        <f>+'Male opštine'!AC48</f>
        <v>106</v>
      </c>
      <c r="DI52">
        <f>+'Male opštine'!AD48</f>
        <v>19</v>
      </c>
      <c r="DJ52">
        <f>+'Male opštine'!AE48</f>
        <v>112</v>
      </c>
      <c r="DK52">
        <f>+'Male opštine'!AF48</f>
        <v>123</v>
      </c>
      <c r="DL52">
        <f>+'Male opštine'!AG48</f>
        <v>140</v>
      </c>
      <c r="DM52">
        <f>+'Male opštine'!AH48</f>
        <v>33</v>
      </c>
      <c r="DN52">
        <f>+'Male opštine'!AI48</f>
        <v>90</v>
      </c>
      <c r="DO52">
        <f>+'Male opštine'!AJ48</f>
        <v>0</v>
      </c>
      <c r="DP52">
        <f>+'Male opštine'!AK48</f>
        <v>77</v>
      </c>
      <c r="DQ52">
        <f>+'Male opštine'!AL48</f>
        <v>46</v>
      </c>
      <c r="DR52">
        <f>+'Male opštine'!AM48</f>
        <v>161</v>
      </c>
      <c r="DS52">
        <f>+'Male opštine'!AN48</f>
        <v>132</v>
      </c>
      <c r="DT52">
        <f>+'Male opštine'!AO48</f>
        <v>91</v>
      </c>
      <c r="DU52">
        <f>+'Male opštine'!AP48</f>
        <v>7</v>
      </c>
      <c r="DV52">
        <f>+'Male opštine'!AQ48</f>
        <v>83</v>
      </c>
      <c r="DW52">
        <f>+'Male opštine'!AR48</f>
        <v>140</v>
      </c>
      <c r="DX52">
        <f>+'Male opštine'!AS48</f>
        <v>175</v>
      </c>
      <c r="DY52">
        <f>+'Male opštine'!AT48</f>
        <v>82</v>
      </c>
      <c r="DZ52">
        <f>+'Male opštine'!AU48</f>
        <v>135</v>
      </c>
      <c r="EA52">
        <f>+'Male opštine'!AV48</f>
        <v>48</v>
      </c>
      <c r="EB52">
        <f>+'Male opštine'!AW48</f>
        <v>122</v>
      </c>
      <c r="EC52">
        <f>+'Male opštine'!AX48</f>
        <v>110</v>
      </c>
      <c r="ED52">
        <f>+'Male opštine'!AY48</f>
        <v>77</v>
      </c>
      <c r="EE52">
        <f>+'Male opštine'!AZ48</f>
        <v>170</v>
      </c>
      <c r="EF52">
        <f>+'Male opštine'!BA48</f>
        <v>129</v>
      </c>
      <c r="EG52">
        <f>+'Male opštine'!BB48</f>
        <v>15</v>
      </c>
      <c r="EH52">
        <f>+'Male opštine'!BC48</f>
        <v>43</v>
      </c>
      <c r="EI52">
        <f>+'Male opštine'!BD48</f>
        <v>0</v>
      </c>
      <c r="EJ52">
        <f>+'Male opštine'!BE48</f>
        <v>0</v>
      </c>
      <c r="EK52">
        <f>+'Male opštine'!BF48</f>
        <v>0</v>
      </c>
      <c r="EL52">
        <f>+'Male opštine'!BG48</f>
        <v>0</v>
      </c>
      <c r="EM52">
        <f>+'Male opštine'!BH48</f>
        <v>0</v>
      </c>
      <c r="EN52">
        <f>+'Male opštine'!BI48</f>
        <v>0</v>
      </c>
      <c r="EO52">
        <f>+'Male opštine'!BJ48</f>
        <v>0</v>
      </c>
      <c r="EP52">
        <f>+'Male opštine'!BK48</f>
        <v>0</v>
      </c>
      <c r="EQ52">
        <f>+'Male opštine'!BL48</f>
        <v>0</v>
      </c>
      <c r="ER52">
        <f>+'Male opštine'!BM48</f>
        <v>0</v>
      </c>
      <c r="ES52">
        <f>+'Male opštine'!BN48</f>
        <v>0</v>
      </c>
      <c r="ET52">
        <f>+'Male opštine'!BO48</f>
        <v>0</v>
      </c>
      <c r="EU52">
        <f>+'Male opštine'!BP48</f>
        <v>0</v>
      </c>
      <c r="EV52">
        <f>+'Male opštine'!BQ48</f>
        <v>0</v>
      </c>
      <c r="EW52">
        <f>+'Male opštine'!BR48</f>
        <v>0</v>
      </c>
      <c r="EX52">
        <f>+'Male opštine'!BS48</f>
        <v>0</v>
      </c>
      <c r="EY52">
        <f>+'Male opštine'!BT48</f>
        <v>0</v>
      </c>
      <c r="EZ52">
        <f>+'Male opštine'!BU48</f>
        <v>0</v>
      </c>
      <c r="FA52">
        <f>+'Male opštine'!BV48</f>
        <v>0</v>
      </c>
      <c r="FB52">
        <f>+'Male opštine'!BW48</f>
        <v>0</v>
      </c>
      <c r="FC52">
        <f>+'Male opštine'!BX48</f>
        <v>0</v>
      </c>
      <c r="FD52">
        <f>+'Male opštine'!BY48</f>
        <v>0</v>
      </c>
      <c r="FE52">
        <f>+'Male opštine'!BZ48</f>
        <v>0</v>
      </c>
      <c r="FF52">
        <f>+'Male opštine'!CA48</f>
        <v>0</v>
      </c>
      <c r="FG52">
        <f>+'Male opštine'!CB48</f>
        <v>0</v>
      </c>
      <c r="FH52">
        <f>+'Male opštine'!CC48</f>
        <v>0</v>
      </c>
      <c r="FI52">
        <f>+'Male opštine'!CD48</f>
        <v>0</v>
      </c>
      <c r="FJ52">
        <f>+'Male opštine'!CE48</f>
        <v>0</v>
      </c>
      <c r="FK52">
        <f>+'Male opštine'!CF48</f>
        <v>0</v>
      </c>
      <c r="FL52">
        <f>+'Male opštine'!CG48</f>
        <v>0</v>
      </c>
    </row>
    <row r="53" spans="84:168">
      <c r="CF53">
        <f>+'Male opštine'!A49</f>
        <v>70661</v>
      </c>
      <c r="CG53" t="str">
        <f>+'Male opštine'!B49</f>
        <v>Крупањ</v>
      </c>
      <c r="CH53" t="str">
        <f>+'Male opštine'!C49</f>
        <v>Мале општине</v>
      </c>
      <c r="CI53">
        <f>+'Male opštine'!D49</f>
        <v>16038</v>
      </c>
      <c r="CJ53">
        <f>+'Male opštine'!E49</f>
        <v>29520</v>
      </c>
      <c r="CK53">
        <f>+'Male opštine'!F49</f>
        <v>0.6403887454715057</v>
      </c>
      <c r="CL53">
        <f>+'Male opštine'!G49</f>
        <v>10270.554699872009</v>
      </c>
      <c r="CM53">
        <f>+'Male opštine'!H49</f>
        <v>3.8527247786507046</v>
      </c>
      <c r="CN53">
        <f>+'Male opštine'!I49</f>
        <v>6.0162281206457164</v>
      </c>
      <c r="CO53">
        <f>+'Male opštine'!J49</f>
        <v>61790</v>
      </c>
      <c r="CP53">
        <f>+'Male opštine'!K49</f>
        <v>6179</v>
      </c>
      <c r="CQ53">
        <f>+'Male opštine'!L49</f>
        <v>0</v>
      </c>
      <c r="CR53">
        <f>+'Male opštine'!M49</f>
        <v>0</v>
      </c>
      <c r="CS53">
        <f>+'Male opštine'!N49</f>
        <v>0</v>
      </c>
      <c r="CT53">
        <f>+'Male opštine'!O49</f>
        <v>0</v>
      </c>
      <c r="CU53">
        <f>+'Male opštine'!P49</f>
        <v>0</v>
      </c>
      <c r="CV53">
        <f>+'Male opštine'!Q49</f>
        <v>0</v>
      </c>
      <c r="CW53">
        <f>+'Male opštine'!R49</f>
        <v>10</v>
      </c>
      <c r="CX53">
        <f>+'Male opštine'!S49</f>
        <v>0</v>
      </c>
      <c r="CY53">
        <f>+'Male opštine'!T49</f>
        <v>0</v>
      </c>
      <c r="CZ53">
        <f>+'Male opštine'!U49</f>
        <v>40</v>
      </c>
      <c r="DA53">
        <f>+'Male opštine'!V49</f>
        <v>16</v>
      </c>
      <c r="DB53">
        <f>+'Male opštine'!W49</f>
        <v>38</v>
      </c>
      <c r="DC53">
        <f>+'Male opštine'!X49</f>
        <v>18</v>
      </c>
      <c r="DD53">
        <f>+'Male opštine'!Y49</f>
        <v>91</v>
      </c>
      <c r="DE53">
        <f>+'Male opštine'!Z49</f>
        <v>98</v>
      </c>
      <c r="DF53">
        <f>+'Male opštine'!AA49</f>
        <v>127</v>
      </c>
      <c r="DG53">
        <f>+'Male opštine'!AB49</f>
        <v>133</v>
      </c>
      <c r="DH53">
        <f>+'Male opštine'!AC49</f>
        <v>100</v>
      </c>
      <c r="DI53">
        <f>+'Male opštine'!AD49</f>
        <v>81</v>
      </c>
      <c r="DJ53">
        <f>+'Male opštine'!AE49</f>
        <v>154</v>
      </c>
      <c r="DK53">
        <f>+'Male opštine'!AF49</f>
        <v>280</v>
      </c>
      <c r="DL53">
        <f>+'Male opštine'!AG49</f>
        <v>234</v>
      </c>
      <c r="DM53">
        <f>+'Male opštine'!AH49</f>
        <v>216</v>
      </c>
      <c r="DN53">
        <f>+'Male opštine'!AI49</f>
        <v>183</v>
      </c>
      <c r="DO53">
        <f>+'Male opštine'!AJ49</f>
        <v>69</v>
      </c>
      <c r="DP53">
        <f>+'Male opštine'!AK49</f>
        <v>119</v>
      </c>
      <c r="DQ53">
        <f>+'Male opštine'!AL49</f>
        <v>180</v>
      </c>
      <c r="DR53">
        <f>+'Male opštine'!AM49</f>
        <v>294</v>
      </c>
      <c r="DS53">
        <f>+'Male opštine'!AN49</f>
        <v>247</v>
      </c>
      <c r="DT53">
        <f>+'Male opštine'!AO49</f>
        <v>194</v>
      </c>
      <c r="DU53">
        <f>+'Male opštine'!AP49</f>
        <v>54</v>
      </c>
      <c r="DV53">
        <f>+'Male opštine'!AQ49</f>
        <v>193</v>
      </c>
      <c r="DW53">
        <f>+'Male opštine'!AR49</f>
        <v>270</v>
      </c>
      <c r="DX53">
        <f>+'Male opštine'!AS49</f>
        <v>292</v>
      </c>
      <c r="DY53">
        <f>+'Male opštine'!AT49</f>
        <v>315</v>
      </c>
      <c r="DZ53">
        <f>+'Male opštine'!AU49</f>
        <v>321</v>
      </c>
      <c r="EA53">
        <f>+'Male opštine'!AV49</f>
        <v>184</v>
      </c>
      <c r="EB53">
        <f>+'Male opštine'!AW49</f>
        <v>230</v>
      </c>
      <c r="EC53">
        <f>+'Male opštine'!AX49</f>
        <v>237</v>
      </c>
      <c r="ED53">
        <f>+'Male opštine'!AY49</f>
        <v>373</v>
      </c>
      <c r="EE53">
        <f>+'Male opštine'!AZ49</f>
        <v>355</v>
      </c>
      <c r="EF53">
        <f>+'Male opštine'!BA49</f>
        <v>212</v>
      </c>
      <c r="EG53">
        <f>+'Male opštine'!BB49</f>
        <v>73</v>
      </c>
      <c r="EH53">
        <f>+'Male opštine'!BC49</f>
        <v>148</v>
      </c>
      <c r="EI53">
        <f>+'Male opštine'!BD49</f>
        <v>0</v>
      </c>
      <c r="EJ53">
        <f>+'Male opštine'!BE49</f>
        <v>0</v>
      </c>
      <c r="EK53">
        <f>+'Male opštine'!BF49</f>
        <v>0</v>
      </c>
      <c r="EL53">
        <f>+'Male opštine'!BG49</f>
        <v>0</v>
      </c>
      <c r="EM53">
        <f>+'Male opštine'!BH49</f>
        <v>0</v>
      </c>
      <c r="EN53">
        <f>+'Male opštine'!BI49</f>
        <v>0</v>
      </c>
      <c r="EO53">
        <f>+'Male opštine'!BJ49</f>
        <v>0</v>
      </c>
      <c r="EP53">
        <f>+'Male opštine'!BK49</f>
        <v>0</v>
      </c>
      <c r="EQ53">
        <f>+'Male opštine'!BL49</f>
        <v>0</v>
      </c>
      <c r="ER53">
        <f>+'Male opštine'!BM49</f>
        <v>0</v>
      </c>
      <c r="ES53">
        <f>+'Male opštine'!BN49</f>
        <v>0</v>
      </c>
      <c r="ET53">
        <f>+'Male opštine'!BO49</f>
        <v>0</v>
      </c>
      <c r="EU53">
        <f>+'Male opštine'!BP49</f>
        <v>0</v>
      </c>
      <c r="EV53">
        <f>+'Male opštine'!BQ49</f>
        <v>0</v>
      </c>
      <c r="EW53">
        <f>+'Male opštine'!BR49</f>
        <v>0</v>
      </c>
      <c r="EX53">
        <f>+'Male opštine'!BS49</f>
        <v>0</v>
      </c>
      <c r="EY53">
        <f>+'Male opštine'!BT49</f>
        <v>0</v>
      </c>
      <c r="EZ53">
        <f>+'Male opštine'!BU49</f>
        <v>0</v>
      </c>
      <c r="FA53">
        <f>+'Male opštine'!BV49</f>
        <v>0</v>
      </c>
      <c r="FB53">
        <f>+'Male opštine'!BW49</f>
        <v>0</v>
      </c>
      <c r="FC53">
        <f>+'Male opštine'!BX49</f>
        <v>0</v>
      </c>
      <c r="FD53">
        <f>+'Male opštine'!BY49</f>
        <v>0</v>
      </c>
      <c r="FE53">
        <f>+'Male opštine'!BZ49</f>
        <v>0</v>
      </c>
      <c r="FF53">
        <f>+'Male opštine'!CA49</f>
        <v>0</v>
      </c>
      <c r="FG53">
        <f>+'Male opštine'!CB49</f>
        <v>0</v>
      </c>
      <c r="FH53">
        <f>+'Male opštine'!CC49</f>
        <v>0</v>
      </c>
      <c r="FI53">
        <f>+'Male opštine'!CD49</f>
        <v>0</v>
      </c>
      <c r="FJ53">
        <f>+'Male opštine'!CE49</f>
        <v>0</v>
      </c>
      <c r="FK53">
        <f>+'Male opštine'!CF49</f>
        <v>0</v>
      </c>
      <c r="FL53">
        <f>+'Male opštine'!CG49</f>
        <v>0</v>
      </c>
    </row>
    <row r="54" spans="84:168">
      <c r="CF54">
        <f>+'Male opštine'!A50</f>
        <v>71340</v>
      </c>
      <c r="CG54" t="str">
        <f>+'Male opštine'!B50</f>
        <v>Костолац, ГО Пожаревац</v>
      </c>
      <c r="CH54" t="str">
        <f>+'Male opštine'!C50</f>
        <v>Мале општине</v>
      </c>
      <c r="CI54">
        <f>+'Male opštine'!D50</f>
        <v>13285</v>
      </c>
      <c r="CJ54">
        <f>+'Male opštine'!E50</f>
        <v>71876</v>
      </c>
      <c r="CK54">
        <f>+'Male opštine'!F50</f>
        <v>1.5592337896175457</v>
      </c>
      <c r="CL54">
        <f>+'Male opštine'!G50</f>
        <v>20714.420895069095</v>
      </c>
      <c r="CM54">
        <f>+'Male opštine'!H50</f>
        <v>9.3624388407978927</v>
      </c>
      <c r="CN54">
        <f>+'Male opštine'!I50</f>
        <v>6.004512538876126</v>
      </c>
      <c r="CO54">
        <f>+'Male opštine'!J50</f>
        <v>124380</v>
      </c>
      <c r="CP54">
        <f>+'Male opštine'!K50</f>
        <v>12438</v>
      </c>
      <c r="CQ54">
        <f>+'Male opštine'!L50</f>
        <v>0</v>
      </c>
      <c r="CR54">
        <f>+'Male opštine'!M50</f>
        <v>3</v>
      </c>
      <c r="CS54">
        <f>+'Male opštine'!N50</f>
        <v>8</v>
      </c>
      <c r="CT54">
        <f>+'Male opštine'!O50</f>
        <v>6</v>
      </c>
      <c r="CU54">
        <f>+'Male opštine'!P50</f>
        <v>4</v>
      </c>
      <c r="CV54">
        <f>+'Male opštine'!Q50</f>
        <v>26</v>
      </c>
      <c r="CW54">
        <f>+'Male opštine'!R50</f>
        <v>33</v>
      </c>
      <c r="CX54">
        <f>+'Male opštine'!S50</f>
        <v>43</v>
      </c>
      <c r="CY54">
        <f>+'Male opštine'!T50</f>
        <v>20</v>
      </c>
      <c r="CZ54">
        <f>+'Male opštine'!U50</f>
        <v>51</v>
      </c>
      <c r="DA54">
        <f>+'Male opštine'!V50</f>
        <v>72</v>
      </c>
      <c r="DB54">
        <f>+'Male opštine'!W50</f>
        <v>83</v>
      </c>
      <c r="DC54">
        <f>+'Male opštine'!X50</f>
        <v>88</v>
      </c>
      <c r="DD54">
        <f>+'Male opštine'!Y50</f>
        <v>395</v>
      </c>
      <c r="DE54">
        <f>+'Male opštine'!Z50</f>
        <v>212</v>
      </c>
      <c r="DF54">
        <f>+'Male opštine'!AA50</f>
        <v>239</v>
      </c>
      <c r="DG54">
        <f>+'Male opštine'!AB50</f>
        <v>312</v>
      </c>
      <c r="DH54">
        <f>+'Male opštine'!AC50</f>
        <v>269</v>
      </c>
      <c r="DI54">
        <f>+'Male opštine'!AD50</f>
        <v>217</v>
      </c>
      <c r="DJ54">
        <f>+'Male opštine'!AE50</f>
        <v>584</v>
      </c>
      <c r="DK54">
        <f>+'Male opštine'!AF50</f>
        <v>605</v>
      </c>
      <c r="DL54">
        <f>+'Male opštine'!AG50</f>
        <v>528</v>
      </c>
      <c r="DM54">
        <f>+'Male opštine'!AH50</f>
        <v>522</v>
      </c>
      <c r="DN54">
        <f>+'Male opštine'!AI50</f>
        <v>206</v>
      </c>
      <c r="DO54">
        <f>+'Male opštine'!AJ50</f>
        <v>57</v>
      </c>
      <c r="DP54">
        <f>+'Male opštine'!AK50</f>
        <v>288</v>
      </c>
      <c r="DQ54">
        <f>+'Male opštine'!AL50</f>
        <v>476</v>
      </c>
      <c r="DR54">
        <f>+'Male opštine'!AM50</f>
        <v>429</v>
      </c>
      <c r="DS54">
        <f>+'Male opštine'!AN50</f>
        <v>423</v>
      </c>
      <c r="DT54">
        <f>+'Male opštine'!AO50</f>
        <v>458</v>
      </c>
      <c r="DU54">
        <f>+'Male opštine'!AP50</f>
        <v>90</v>
      </c>
      <c r="DV54">
        <f>+'Male opštine'!AQ50</f>
        <v>374</v>
      </c>
      <c r="DW54">
        <f>+'Male opštine'!AR50</f>
        <v>504</v>
      </c>
      <c r="DX54">
        <f>+'Male opštine'!AS50</f>
        <v>578</v>
      </c>
      <c r="DY54">
        <f>+'Male opštine'!AT50</f>
        <v>734</v>
      </c>
      <c r="DZ54">
        <f>+'Male opštine'!AU50</f>
        <v>469</v>
      </c>
      <c r="EA54">
        <f>+'Male opštine'!AV50</f>
        <v>60</v>
      </c>
      <c r="EB54">
        <f>+'Male opštine'!AW50</f>
        <v>259</v>
      </c>
      <c r="EC54">
        <f>+'Male opštine'!AX50</f>
        <v>463</v>
      </c>
      <c r="ED54">
        <f>+'Male opštine'!AY50</f>
        <v>699</v>
      </c>
      <c r="EE54">
        <f>+'Male opštine'!AZ50</f>
        <v>783</v>
      </c>
      <c r="EF54">
        <f>+'Male opštine'!BA50</f>
        <v>467</v>
      </c>
      <c r="EG54">
        <f>+'Male opštine'!BB50</f>
        <v>130</v>
      </c>
      <c r="EH54">
        <f>+'Male opštine'!BC50</f>
        <v>171</v>
      </c>
      <c r="EI54">
        <f>+'Male opštine'!BD50</f>
        <v>0</v>
      </c>
      <c r="EJ54">
        <f>+'Male opštine'!BE50</f>
        <v>0</v>
      </c>
      <c r="EK54">
        <f>+'Male opštine'!BF50</f>
        <v>0</v>
      </c>
      <c r="EL54">
        <f>+'Male opštine'!BG50</f>
        <v>0</v>
      </c>
      <c r="EM54">
        <f>+'Male opštine'!BH50</f>
        <v>0</v>
      </c>
      <c r="EN54">
        <f>+'Male opštine'!BI50</f>
        <v>0</v>
      </c>
      <c r="EO54">
        <f>+'Male opštine'!BJ50</f>
        <v>0</v>
      </c>
      <c r="EP54">
        <f>+'Male opštine'!BK50</f>
        <v>0</v>
      </c>
      <c r="EQ54">
        <f>+'Male opštine'!BL50</f>
        <v>0</v>
      </c>
      <c r="ER54">
        <f>+'Male opštine'!BM50</f>
        <v>0</v>
      </c>
      <c r="ES54">
        <f>+'Male opštine'!BN50</f>
        <v>0</v>
      </c>
      <c r="ET54">
        <f>+'Male opštine'!BO50</f>
        <v>0</v>
      </c>
      <c r="EU54">
        <f>+'Male opštine'!BP50</f>
        <v>0</v>
      </c>
      <c r="EV54">
        <f>+'Male opštine'!BQ50</f>
        <v>0</v>
      </c>
      <c r="EW54">
        <f>+'Male opštine'!BR50</f>
        <v>0</v>
      </c>
      <c r="EX54">
        <f>+'Male opštine'!BS50</f>
        <v>0</v>
      </c>
      <c r="EY54">
        <f>+'Male opštine'!BT50</f>
        <v>0</v>
      </c>
      <c r="EZ54">
        <f>+'Male opštine'!BU50</f>
        <v>0</v>
      </c>
      <c r="FA54">
        <f>+'Male opštine'!BV50</f>
        <v>0</v>
      </c>
      <c r="FB54">
        <f>+'Male opštine'!BW50</f>
        <v>0</v>
      </c>
      <c r="FC54">
        <f>+'Male opštine'!BX50</f>
        <v>0</v>
      </c>
      <c r="FD54">
        <f>+'Male opštine'!BY50</f>
        <v>0</v>
      </c>
      <c r="FE54">
        <f>+'Male opštine'!BZ50</f>
        <v>0</v>
      </c>
      <c r="FF54">
        <f>+'Male opštine'!CA50</f>
        <v>0</v>
      </c>
      <c r="FG54">
        <f>+'Male opštine'!CB50</f>
        <v>0</v>
      </c>
      <c r="FH54">
        <f>+'Male opštine'!CC50</f>
        <v>0</v>
      </c>
      <c r="FI54">
        <f>+'Male opštine'!CD50</f>
        <v>0</v>
      </c>
      <c r="FJ54">
        <f>+'Male opštine'!CE50</f>
        <v>0</v>
      </c>
      <c r="FK54">
        <f>+'Male opštine'!CF50</f>
        <v>0</v>
      </c>
      <c r="FL54">
        <f>+'Male opštine'!CG50</f>
        <v>0</v>
      </c>
    </row>
    <row r="55" spans="84:168">
      <c r="CF55">
        <f>+'Male opštine'!A51</f>
        <v>70297</v>
      </c>
      <c r="CG55" t="str">
        <f>+'Male opštine'!B51</f>
        <v>Бојник</v>
      </c>
      <c r="CH55" t="str">
        <f>+'Male opštine'!C51</f>
        <v>Мале општине</v>
      </c>
      <c r="CI55">
        <f>+'Male opštine'!D51</f>
        <v>10427</v>
      </c>
      <c r="CJ55">
        <f>+'Male opštine'!E51</f>
        <v>31809</v>
      </c>
      <c r="CK55">
        <f>+'Male opštine'!F51</f>
        <v>0.69004490530837148</v>
      </c>
      <c r="CL55">
        <f>+'Male opštine'!G51</f>
        <v>7195.0982276503892</v>
      </c>
      <c r="CM55">
        <f>+'Male opštine'!H51</f>
        <v>4.1191138390716411</v>
      </c>
      <c r="CN55">
        <f>+'Male opštine'!I51</f>
        <v>5.9693417158566895</v>
      </c>
      <c r="CO55">
        <f>+'Male opštine'!J51</f>
        <v>42950</v>
      </c>
      <c r="CP55">
        <f>+'Male opštine'!K51</f>
        <v>4295</v>
      </c>
      <c r="CQ55">
        <f>+'Male opštine'!L51</f>
        <v>0</v>
      </c>
      <c r="CR55">
        <f>+'Male opštine'!M51</f>
        <v>0</v>
      </c>
      <c r="CS55">
        <f>+'Male opštine'!N51</f>
        <v>0</v>
      </c>
      <c r="CT55">
        <f>+'Male opštine'!O51</f>
        <v>0</v>
      </c>
      <c r="CU55">
        <f>+'Male opštine'!P51</f>
        <v>0</v>
      </c>
      <c r="CV55">
        <f>+'Male opštine'!Q51</f>
        <v>8</v>
      </c>
      <c r="CW55">
        <f>+'Male opštine'!R51</f>
        <v>3</v>
      </c>
      <c r="CX55">
        <f>+'Male opštine'!S51</f>
        <v>27</v>
      </c>
      <c r="CY55">
        <f>+'Male opštine'!T51</f>
        <v>1</v>
      </c>
      <c r="CZ55">
        <f>+'Male opštine'!U51</f>
        <v>18</v>
      </c>
      <c r="DA55">
        <f>+'Male opštine'!V51</f>
        <v>15</v>
      </c>
      <c r="DB55">
        <f>+'Male opštine'!W51</f>
        <v>10</v>
      </c>
      <c r="DC55">
        <f>+'Male opštine'!X51</f>
        <v>35</v>
      </c>
      <c r="DD55">
        <f>+'Male opštine'!Y51</f>
        <v>106</v>
      </c>
      <c r="DE55">
        <f>+'Male opštine'!Z51</f>
        <v>33</v>
      </c>
      <c r="DF55">
        <f>+'Male opštine'!AA51</f>
        <v>86</v>
      </c>
      <c r="DG55">
        <f>+'Male opštine'!AB51</f>
        <v>113</v>
      </c>
      <c r="DH55">
        <f>+'Male opštine'!AC51</f>
        <v>147</v>
      </c>
      <c r="DI55">
        <f>+'Male opštine'!AD51</f>
        <v>73</v>
      </c>
      <c r="DJ55">
        <f>+'Male opštine'!AE51</f>
        <v>147</v>
      </c>
      <c r="DK55">
        <f>+'Male opštine'!AF51</f>
        <v>246</v>
      </c>
      <c r="DL55">
        <f>+'Male opštine'!AG51</f>
        <v>157</v>
      </c>
      <c r="DM55">
        <f>+'Male opštine'!AH51</f>
        <v>171</v>
      </c>
      <c r="DN55">
        <f>+'Male opštine'!AI51</f>
        <v>127</v>
      </c>
      <c r="DO55">
        <f>+'Male opštine'!AJ51</f>
        <v>56</v>
      </c>
      <c r="DP55">
        <f>+'Male opštine'!AK51</f>
        <v>83</v>
      </c>
      <c r="DQ55">
        <f>+'Male opštine'!AL51</f>
        <v>142</v>
      </c>
      <c r="DR55">
        <f>+'Male opštine'!AM51</f>
        <v>165</v>
      </c>
      <c r="DS55">
        <f>+'Male opštine'!AN51</f>
        <v>119</v>
      </c>
      <c r="DT55">
        <f>+'Male opštine'!AO51</f>
        <v>174</v>
      </c>
      <c r="DU55">
        <f>+'Male opštine'!AP51</f>
        <v>48</v>
      </c>
      <c r="DV55">
        <f>+'Male opštine'!AQ51</f>
        <v>122</v>
      </c>
      <c r="DW55">
        <f>+'Male opštine'!AR51</f>
        <v>245</v>
      </c>
      <c r="DX55">
        <f>+'Male opštine'!AS51</f>
        <v>190</v>
      </c>
      <c r="DY55">
        <f>+'Male opštine'!AT51</f>
        <v>237</v>
      </c>
      <c r="DZ55">
        <f>+'Male opštine'!AU51</f>
        <v>212</v>
      </c>
      <c r="EA55">
        <f>+'Male opštine'!AV51</f>
        <v>21</v>
      </c>
      <c r="EB55">
        <f>+'Male opštine'!AW51</f>
        <v>131</v>
      </c>
      <c r="EC55">
        <f>+'Male opštine'!AX51</f>
        <v>138</v>
      </c>
      <c r="ED55">
        <f>+'Male opštine'!AY51</f>
        <v>147</v>
      </c>
      <c r="EE55">
        <f>+'Male opštine'!AZ51</f>
        <v>284</v>
      </c>
      <c r="EF55">
        <f>+'Male opštine'!BA51</f>
        <v>137</v>
      </c>
      <c r="EG55">
        <f>+'Male opštine'!BB51</f>
        <v>48</v>
      </c>
      <c r="EH55">
        <f>+'Male opštine'!BC51</f>
        <v>73</v>
      </c>
      <c r="EI55">
        <f>+'Male opštine'!BD51</f>
        <v>0</v>
      </c>
      <c r="EJ55">
        <f>+'Male opštine'!BE51</f>
        <v>0</v>
      </c>
      <c r="EK55">
        <f>+'Male opštine'!BF51</f>
        <v>0</v>
      </c>
      <c r="EL55">
        <f>+'Male opštine'!BG51</f>
        <v>0</v>
      </c>
      <c r="EM55">
        <f>+'Male opštine'!BH51</f>
        <v>0</v>
      </c>
      <c r="EN55">
        <f>+'Male opštine'!BI51</f>
        <v>0</v>
      </c>
      <c r="EO55">
        <f>+'Male opštine'!BJ51</f>
        <v>0</v>
      </c>
      <c r="EP55">
        <f>+'Male opštine'!BK51</f>
        <v>0</v>
      </c>
      <c r="EQ55">
        <f>+'Male opštine'!BL51</f>
        <v>0</v>
      </c>
      <c r="ER55">
        <f>+'Male opštine'!BM51</f>
        <v>0</v>
      </c>
      <c r="ES55">
        <f>+'Male opštine'!BN51</f>
        <v>0</v>
      </c>
      <c r="ET55">
        <f>+'Male opštine'!BO51</f>
        <v>0</v>
      </c>
      <c r="EU55">
        <f>+'Male opštine'!BP51</f>
        <v>0</v>
      </c>
      <c r="EV55">
        <f>+'Male opštine'!BQ51</f>
        <v>0</v>
      </c>
      <c r="EW55">
        <f>+'Male opštine'!BR51</f>
        <v>0</v>
      </c>
      <c r="EX55">
        <f>+'Male opštine'!BS51</f>
        <v>0</v>
      </c>
      <c r="EY55">
        <f>+'Male opštine'!BT51</f>
        <v>0</v>
      </c>
      <c r="EZ55">
        <f>+'Male opštine'!BU51</f>
        <v>0</v>
      </c>
      <c r="FA55">
        <f>+'Male opštine'!BV51</f>
        <v>0</v>
      </c>
      <c r="FB55">
        <f>+'Male opštine'!BW51</f>
        <v>0</v>
      </c>
      <c r="FC55">
        <f>+'Male opštine'!BX51</f>
        <v>0</v>
      </c>
      <c r="FD55">
        <f>+'Male opštine'!BY51</f>
        <v>0</v>
      </c>
      <c r="FE55">
        <f>+'Male opštine'!BZ51</f>
        <v>0</v>
      </c>
      <c r="FF55">
        <f>+'Male opštine'!CA51</f>
        <v>0</v>
      </c>
      <c r="FG55">
        <f>+'Male opštine'!CB51</f>
        <v>0</v>
      </c>
      <c r="FH55">
        <f>+'Male opštine'!CC51</f>
        <v>0</v>
      </c>
      <c r="FI55">
        <f>+'Male opštine'!CD51</f>
        <v>0</v>
      </c>
      <c r="FJ55">
        <f>+'Male opštine'!CE51</f>
        <v>0</v>
      </c>
      <c r="FK55">
        <f>+'Male opštine'!CF51</f>
        <v>0</v>
      </c>
      <c r="FL55">
        <f>+'Male opštine'!CG51</f>
        <v>0</v>
      </c>
    </row>
    <row r="56" spans="84:168">
      <c r="CF56">
        <f>+'Male opštine'!A52</f>
        <v>71013</v>
      </c>
      <c r="CG56" t="str">
        <f>+'Male opštine'!B52</f>
        <v>Рача</v>
      </c>
      <c r="CH56" t="str">
        <f>+'Male opštine'!C52</f>
        <v>Мале општине</v>
      </c>
      <c r="CI56">
        <f>+'Male opštine'!D52</f>
        <v>10735</v>
      </c>
      <c r="CJ56">
        <f>+'Male opštine'!E52</f>
        <v>32818</v>
      </c>
      <c r="CK56">
        <f>+'Male opštine'!F52</f>
        <v>0.71193353146625593</v>
      </c>
      <c r="CL56">
        <f>+'Male opštine'!G52</f>
        <v>7642.606460290257</v>
      </c>
      <c r="CM56">
        <f>+'Male opštine'!H52</f>
        <v>4.1937587331159758</v>
      </c>
      <c r="CN56">
        <f>+'Male opštine'!I52</f>
        <v>5.8906605009582282</v>
      </c>
      <c r="CO56">
        <f>+'Male opštine'!J52</f>
        <v>45020</v>
      </c>
      <c r="CP56">
        <f>+'Male opštine'!K52</f>
        <v>4502</v>
      </c>
      <c r="CQ56">
        <f>+'Male opštine'!L52</f>
        <v>0</v>
      </c>
      <c r="CR56">
        <f>+'Male opštine'!M52</f>
        <v>0</v>
      </c>
      <c r="CS56">
        <f>+'Male opštine'!N52</f>
        <v>0</v>
      </c>
      <c r="CT56">
        <f>+'Male opštine'!O52</f>
        <v>2</v>
      </c>
      <c r="CU56">
        <f>+'Male opštine'!P52</f>
        <v>0</v>
      </c>
      <c r="CV56">
        <f>+'Male opštine'!Q52</f>
        <v>0</v>
      </c>
      <c r="CW56">
        <f>+'Male opštine'!R52</f>
        <v>0</v>
      </c>
      <c r="CX56">
        <f>+'Male opštine'!S52</f>
        <v>8</v>
      </c>
      <c r="CY56">
        <f>+'Male opštine'!T52</f>
        <v>0</v>
      </c>
      <c r="CZ56">
        <f>+'Male opštine'!U52</f>
        <v>17</v>
      </c>
      <c r="DA56">
        <f>+'Male opštine'!V52</f>
        <v>27</v>
      </c>
      <c r="DB56">
        <f>+'Male opštine'!W52</f>
        <v>35</v>
      </c>
      <c r="DC56">
        <f>+'Male opštine'!X52</f>
        <v>34</v>
      </c>
      <c r="DD56">
        <f>+'Male opštine'!Y52</f>
        <v>66</v>
      </c>
      <c r="DE56">
        <f>+'Male opštine'!Z52</f>
        <v>47</v>
      </c>
      <c r="DF56">
        <f>+'Male opštine'!AA52</f>
        <v>118</v>
      </c>
      <c r="DG56">
        <f>+'Male opštine'!AB52</f>
        <v>70</v>
      </c>
      <c r="DH56">
        <f>+'Male opštine'!AC52</f>
        <v>134</v>
      </c>
      <c r="DI56">
        <f>+'Male opštine'!AD52</f>
        <v>65</v>
      </c>
      <c r="DJ56">
        <f>+'Male opštine'!AE52</f>
        <v>146</v>
      </c>
      <c r="DK56">
        <f>+'Male opštine'!AF52</f>
        <v>281</v>
      </c>
      <c r="DL56">
        <f>+'Male opštine'!AG52</f>
        <v>240</v>
      </c>
      <c r="DM56">
        <f>+'Male opštine'!AH52</f>
        <v>291</v>
      </c>
      <c r="DN56">
        <f>+'Male opštine'!AI52</f>
        <v>151</v>
      </c>
      <c r="DO56">
        <f>+'Male opštine'!AJ52</f>
        <v>43</v>
      </c>
      <c r="DP56">
        <f>+'Male opštine'!AK52</f>
        <v>78</v>
      </c>
      <c r="DQ56">
        <f>+'Male opštine'!AL52</f>
        <v>187</v>
      </c>
      <c r="DR56">
        <f>+'Male opštine'!AM52</f>
        <v>159</v>
      </c>
      <c r="DS56">
        <f>+'Male opštine'!AN52</f>
        <v>179</v>
      </c>
      <c r="DT56">
        <f>+'Male opštine'!AO52</f>
        <v>146</v>
      </c>
      <c r="DU56">
        <f>+'Male opštine'!AP52</f>
        <v>43</v>
      </c>
      <c r="DV56">
        <f>+'Male opštine'!AQ52</f>
        <v>139</v>
      </c>
      <c r="DW56">
        <f>+'Male opštine'!AR52</f>
        <v>155</v>
      </c>
      <c r="DX56">
        <f>+'Male opštine'!AS52</f>
        <v>220</v>
      </c>
      <c r="DY56">
        <f>+'Male opštine'!AT52</f>
        <v>256</v>
      </c>
      <c r="DZ56">
        <f>+'Male opštine'!AU52</f>
        <v>205</v>
      </c>
      <c r="EA56">
        <f>+'Male opštine'!AV52</f>
        <v>72</v>
      </c>
      <c r="EB56">
        <f>+'Male opštine'!AW52</f>
        <v>95</v>
      </c>
      <c r="EC56">
        <f>+'Male opštine'!AX52</f>
        <v>198</v>
      </c>
      <c r="ED56">
        <f>+'Male opštine'!AY52</f>
        <v>116</v>
      </c>
      <c r="EE56">
        <f>+'Male opštine'!AZ52</f>
        <v>237</v>
      </c>
      <c r="EF56">
        <f>+'Male opštine'!BA52</f>
        <v>155</v>
      </c>
      <c r="EG56">
        <f>+'Male opštine'!BB52</f>
        <v>37</v>
      </c>
      <c r="EH56">
        <f>+'Male opštine'!BC52</f>
        <v>50</v>
      </c>
      <c r="EI56">
        <f>+'Male opštine'!BD52</f>
        <v>0</v>
      </c>
      <c r="EJ56">
        <f>+'Male opštine'!BE52</f>
        <v>0</v>
      </c>
      <c r="EK56">
        <f>+'Male opštine'!BF52</f>
        <v>0</v>
      </c>
      <c r="EL56">
        <f>+'Male opštine'!BG52</f>
        <v>0</v>
      </c>
      <c r="EM56">
        <f>+'Male opštine'!BH52</f>
        <v>0</v>
      </c>
      <c r="EN56">
        <f>+'Male opštine'!BI52</f>
        <v>0</v>
      </c>
      <c r="EO56">
        <f>+'Male opštine'!BJ52</f>
        <v>0</v>
      </c>
      <c r="EP56">
        <f>+'Male opštine'!BK52</f>
        <v>0</v>
      </c>
      <c r="EQ56">
        <f>+'Male opštine'!BL52</f>
        <v>0</v>
      </c>
      <c r="ER56">
        <f>+'Male opštine'!BM52</f>
        <v>0</v>
      </c>
      <c r="ES56">
        <f>+'Male opštine'!BN52</f>
        <v>0</v>
      </c>
      <c r="ET56">
        <f>+'Male opštine'!BO52</f>
        <v>0</v>
      </c>
      <c r="EU56">
        <f>+'Male opštine'!BP52</f>
        <v>0</v>
      </c>
      <c r="EV56">
        <f>+'Male opštine'!BQ52</f>
        <v>0</v>
      </c>
      <c r="EW56">
        <f>+'Male opštine'!BR52</f>
        <v>0</v>
      </c>
      <c r="EX56">
        <f>+'Male opštine'!BS52</f>
        <v>0</v>
      </c>
      <c r="EY56">
        <f>+'Male opštine'!BT52</f>
        <v>0</v>
      </c>
      <c r="EZ56">
        <f>+'Male opštine'!BU52</f>
        <v>0</v>
      </c>
      <c r="FA56">
        <f>+'Male opštine'!BV52</f>
        <v>0</v>
      </c>
      <c r="FB56">
        <f>+'Male opštine'!BW52</f>
        <v>0</v>
      </c>
      <c r="FC56">
        <f>+'Male opštine'!BX52</f>
        <v>0</v>
      </c>
      <c r="FD56">
        <f>+'Male opštine'!BY52</f>
        <v>0</v>
      </c>
      <c r="FE56">
        <f>+'Male opštine'!BZ52</f>
        <v>0</v>
      </c>
      <c r="FF56">
        <f>+'Male opštine'!CA52</f>
        <v>0</v>
      </c>
      <c r="FG56">
        <f>+'Male opštine'!CB52</f>
        <v>0</v>
      </c>
      <c r="FH56">
        <f>+'Male opštine'!CC52</f>
        <v>0</v>
      </c>
      <c r="FI56">
        <f>+'Male opštine'!CD52</f>
        <v>0</v>
      </c>
      <c r="FJ56">
        <f>+'Male opštine'!CE52</f>
        <v>0</v>
      </c>
      <c r="FK56">
        <f>+'Male opštine'!CF52</f>
        <v>0</v>
      </c>
      <c r="FL56">
        <f>+'Male opštine'!CG52</f>
        <v>0</v>
      </c>
    </row>
    <row r="57" spans="84:168">
      <c r="CF57">
        <f>+'Male opštine'!A53</f>
        <v>70777</v>
      </c>
      <c r="CG57" t="str">
        <f>+'Male opštine'!B53</f>
        <v>Љубовија</v>
      </c>
      <c r="CH57" t="str">
        <f>+'Male opštine'!C53</f>
        <v>Мале општине</v>
      </c>
      <c r="CI57">
        <f>+'Male opštine'!D53</f>
        <v>13256</v>
      </c>
      <c r="CJ57">
        <f>+'Male opštine'!E53</f>
        <v>38591</v>
      </c>
      <c r="CK57">
        <f>+'Male opštine'!F53</f>
        <v>0.83716944703559881</v>
      </c>
      <c r="CL57">
        <f>+'Male opštine'!G53</f>
        <v>11097.518189903898</v>
      </c>
      <c r="CM57">
        <f>+'Male opštine'!H53</f>
        <v>4.8445986722993357</v>
      </c>
      <c r="CN57">
        <f>+'Male opštine'!I53</f>
        <v>5.7868794536804566</v>
      </c>
      <c r="CO57">
        <f>+'Male opštine'!J53</f>
        <v>64220</v>
      </c>
      <c r="CP57">
        <f>+'Male opštine'!K53</f>
        <v>6422</v>
      </c>
      <c r="CQ57">
        <f>+'Male opštine'!L53</f>
        <v>0</v>
      </c>
      <c r="CR57">
        <f>+'Male opštine'!M53</f>
        <v>0</v>
      </c>
      <c r="CS57">
        <f>+'Male opštine'!N53</f>
        <v>0</v>
      </c>
      <c r="CT57">
        <f>+'Male opštine'!O53</f>
        <v>0</v>
      </c>
      <c r="CU57">
        <f>+'Male opštine'!P53</f>
        <v>1</v>
      </c>
      <c r="CV57">
        <f>+'Male opštine'!Q53</f>
        <v>5</v>
      </c>
      <c r="CW57">
        <f>+'Male opštine'!R53</f>
        <v>21</v>
      </c>
      <c r="CX57">
        <f>+'Male opštine'!S53</f>
        <v>7</v>
      </c>
      <c r="CY57">
        <f>+'Male opštine'!T53</f>
        <v>2</v>
      </c>
      <c r="CZ57">
        <f>+'Male opštine'!U53</f>
        <v>18</v>
      </c>
      <c r="DA57">
        <f>+'Male opštine'!V53</f>
        <v>36</v>
      </c>
      <c r="DB57">
        <f>+'Male opštine'!W53</f>
        <v>84</v>
      </c>
      <c r="DC57">
        <f>+'Male opštine'!X53</f>
        <v>19</v>
      </c>
      <c r="DD57">
        <f>+'Male opštine'!Y53</f>
        <v>104</v>
      </c>
      <c r="DE57">
        <f>+'Male opštine'!Z53</f>
        <v>100</v>
      </c>
      <c r="DF57">
        <f>+'Male opštine'!AA53</f>
        <v>100</v>
      </c>
      <c r="DG57">
        <f>+'Male opštine'!AB53</f>
        <v>111</v>
      </c>
      <c r="DH57">
        <f>+'Male opštine'!AC53</f>
        <v>222</v>
      </c>
      <c r="DI57">
        <f>+'Male opštine'!AD53</f>
        <v>100</v>
      </c>
      <c r="DJ57">
        <f>+'Male opštine'!AE53</f>
        <v>198</v>
      </c>
      <c r="DK57">
        <f>+'Male opštine'!AF53</f>
        <v>304</v>
      </c>
      <c r="DL57">
        <f>+'Male opštine'!AG53</f>
        <v>148</v>
      </c>
      <c r="DM57">
        <f>+'Male opštine'!AH53</f>
        <v>274</v>
      </c>
      <c r="DN57">
        <f>+'Male opštine'!AI53</f>
        <v>154</v>
      </c>
      <c r="DO57">
        <f>+'Male opštine'!AJ53</f>
        <v>45</v>
      </c>
      <c r="DP57">
        <f>+'Male opštine'!AK53</f>
        <v>172</v>
      </c>
      <c r="DQ57">
        <f>+'Male opštine'!AL53</f>
        <v>195</v>
      </c>
      <c r="DR57">
        <f>+'Male opštine'!AM53</f>
        <v>294</v>
      </c>
      <c r="DS57">
        <f>+'Male opštine'!AN53</f>
        <v>306</v>
      </c>
      <c r="DT57">
        <f>+'Male opštine'!AO53</f>
        <v>202</v>
      </c>
      <c r="DU57">
        <f>+'Male opštine'!AP53</f>
        <v>121</v>
      </c>
      <c r="DV57">
        <f>+'Male opštine'!AQ53</f>
        <v>139</v>
      </c>
      <c r="DW57">
        <f>+'Male opštine'!AR53</f>
        <v>173</v>
      </c>
      <c r="DX57">
        <f>+'Male opštine'!AS53</f>
        <v>273</v>
      </c>
      <c r="DY57">
        <f>+'Male opštine'!AT53</f>
        <v>277</v>
      </c>
      <c r="DZ57">
        <f>+'Male opštine'!AU53</f>
        <v>264</v>
      </c>
      <c r="EA57">
        <f>+'Male opštine'!AV53</f>
        <v>125</v>
      </c>
      <c r="EB57">
        <f>+'Male opštine'!AW53</f>
        <v>226</v>
      </c>
      <c r="EC57">
        <f>+'Male opštine'!AX53</f>
        <v>365</v>
      </c>
      <c r="ED57">
        <f>+'Male opštine'!AY53</f>
        <v>361</v>
      </c>
      <c r="EE57">
        <f>+'Male opštine'!AZ53</f>
        <v>374</v>
      </c>
      <c r="EF57">
        <f>+'Male opštine'!BA53</f>
        <v>269</v>
      </c>
      <c r="EG57">
        <f>+'Male opštine'!BB53</f>
        <v>63</v>
      </c>
      <c r="EH57">
        <f>+'Male opštine'!BC53</f>
        <v>170</v>
      </c>
      <c r="EI57">
        <f>+'Male opštine'!BD53</f>
        <v>0</v>
      </c>
      <c r="EJ57">
        <f>+'Male opštine'!BE53</f>
        <v>0</v>
      </c>
      <c r="EK57">
        <f>+'Male opštine'!BF53</f>
        <v>0</v>
      </c>
      <c r="EL57">
        <f>+'Male opštine'!BG53</f>
        <v>0</v>
      </c>
      <c r="EM57">
        <f>+'Male opštine'!BH53</f>
        <v>0</v>
      </c>
      <c r="EN57">
        <f>+'Male opštine'!BI53</f>
        <v>0</v>
      </c>
      <c r="EO57">
        <f>+'Male opštine'!BJ53</f>
        <v>0</v>
      </c>
      <c r="EP57">
        <f>+'Male opštine'!BK53</f>
        <v>0</v>
      </c>
      <c r="EQ57">
        <f>+'Male opštine'!BL53</f>
        <v>0</v>
      </c>
      <c r="ER57">
        <f>+'Male opštine'!BM53</f>
        <v>0</v>
      </c>
      <c r="ES57">
        <f>+'Male opštine'!BN53</f>
        <v>0</v>
      </c>
      <c r="ET57">
        <f>+'Male opštine'!BO53</f>
        <v>0</v>
      </c>
      <c r="EU57">
        <f>+'Male opštine'!BP53</f>
        <v>0</v>
      </c>
      <c r="EV57">
        <f>+'Male opštine'!BQ53</f>
        <v>0</v>
      </c>
      <c r="EW57">
        <f>+'Male opštine'!BR53</f>
        <v>0</v>
      </c>
      <c r="EX57">
        <f>+'Male opštine'!BS53</f>
        <v>0</v>
      </c>
      <c r="EY57">
        <f>+'Male opštine'!BT53</f>
        <v>0</v>
      </c>
      <c r="EZ57">
        <f>+'Male opštine'!BU53</f>
        <v>0</v>
      </c>
      <c r="FA57">
        <f>+'Male opštine'!BV53</f>
        <v>0</v>
      </c>
      <c r="FB57">
        <f>+'Male opštine'!BW53</f>
        <v>0</v>
      </c>
      <c r="FC57">
        <f>+'Male opštine'!BX53</f>
        <v>0</v>
      </c>
      <c r="FD57">
        <f>+'Male opštine'!BY53</f>
        <v>0</v>
      </c>
      <c r="FE57">
        <f>+'Male opštine'!BZ53</f>
        <v>0</v>
      </c>
      <c r="FF57">
        <f>+'Male opštine'!CA53</f>
        <v>0</v>
      </c>
      <c r="FG57">
        <f>+'Male opštine'!CB53</f>
        <v>0</v>
      </c>
      <c r="FH57">
        <f>+'Male opštine'!CC53</f>
        <v>0</v>
      </c>
      <c r="FI57">
        <f>+'Male opštine'!CD53</f>
        <v>0</v>
      </c>
      <c r="FJ57">
        <f>+'Male opštine'!CE53</f>
        <v>0</v>
      </c>
      <c r="FK57">
        <f>+'Male opštine'!CF53</f>
        <v>0</v>
      </c>
      <c r="FL57">
        <f>+'Male opštine'!CG53</f>
        <v>0</v>
      </c>
    </row>
    <row r="58" spans="84:168">
      <c r="CF58">
        <f>+'Male opštine'!A54</f>
        <v>70629</v>
      </c>
      <c r="CG58" t="str">
        <f>+'Male opštine'!B54</f>
        <v>Косјерић</v>
      </c>
      <c r="CH58" t="str">
        <f>+'Male opštine'!C54</f>
        <v>Мале општине</v>
      </c>
      <c r="CI58">
        <f>+'Male opštine'!D54</f>
        <v>11164</v>
      </c>
      <c r="CJ58">
        <f>+'Male opštine'!E54</f>
        <v>49848</v>
      </c>
      <c r="CK58">
        <f>+'Male opštine'!F54</f>
        <v>1.0813718897108271</v>
      </c>
      <c r="CL58">
        <f>+'Male opštine'!G54</f>
        <v>12072.435776731674</v>
      </c>
      <c r="CM58">
        <f>+'Male opštine'!H54</f>
        <v>6.1877463274811895</v>
      </c>
      <c r="CN58">
        <f>+'Male opštine'!I54</f>
        <v>5.7221261125401304</v>
      </c>
      <c r="CO58">
        <f>+'Male opštine'!J54</f>
        <v>69080</v>
      </c>
      <c r="CP58">
        <f>+'Male opštine'!K54</f>
        <v>6908</v>
      </c>
      <c r="CQ58">
        <f>+'Male opštine'!L54</f>
        <v>0</v>
      </c>
      <c r="CR58">
        <f>+'Male opštine'!M54</f>
        <v>0</v>
      </c>
      <c r="CS58">
        <f>+'Male opštine'!N54</f>
        <v>0</v>
      </c>
      <c r="CT58">
        <f>+'Male opštine'!O54</f>
        <v>11</v>
      </c>
      <c r="CU58">
        <f>+'Male opštine'!P54</f>
        <v>5</v>
      </c>
      <c r="CV58">
        <f>+'Male opštine'!Q54</f>
        <v>11</v>
      </c>
      <c r="CW58">
        <f>+'Male opštine'!R54</f>
        <v>2</v>
      </c>
      <c r="CX58">
        <f>+'Male opštine'!S54</f>
        <v>16</v>
      </c>
      <c r="CY58">
        <f>+'Male opštine'!T54</f>
        <v>0</v>
      </c>
      <c r="CZ58">
        <f>+'Male opštine'!U54</f>
        <v>36</v>
      </c>
      <c r="DA58">
        <f>+'Male opštine'!V54</f>
        <v>101</v>
      </c>
      <c r="DB58">
        <f>+'Male opštine'!W54</f>
        <v>56</v>
      </c>
      <c r="DC58">
        <f>+'Male opštine'!X54</f>
        <v>0</v>
      </c>
      <c r="DD58">
        <f>+'Male opštine'!Y54</f>
        <v>191</v>
      </c>
      <c r="DE58">
        <f>+'Male opštine'!Z54</f>
        <v>117</v>
      </c>
      <c r="DF58">
        <f>+'Male opštine'!AA54</f>
        <v>164</v>
      </c>
      <c r="DG58">
        <f>+'Male opštine'!AB54</f>
        <v>115</v>
      </c>
      <c r="DH58">
        <f>+'Male opštine'!AC54</f>
        <v>232</v>
      </c>
      <c r="DI58">
        <f>+'Male opštine'!AD54</f>
        <v>0</v>
      </c>
      <c r="DJ58">
        <f>+'Male opštine'!AE54</f>
        <v>301</v>
      </c>
      <c r="DK58">
        <f>+'Male opštine'!AF54</f>
        <v>230</v>
      </c>
      <c r="DL58">
        <f>+'Male opštine'!AG54</f>
        <v>292</v>
      </c>
      <c r="DM58">
        <f>+'Male opštine'!AH54</f>
        <v>205</v>
      </c>
      <c r="DN58">
        <f>+'Male opštine'!AI54</f>
        <v>263</v>
      </c>
      <c r="DO58">
        <f>+'Male opštine'!AJ54</f>
        <v>0</v>
      </c>
      <c r="DP58">
        <f>+'Male opštine'!AK54</f>
        <v>249</v>
      </c>
      <c r="DQ58">
        <f>+'Male opštine'!AL54</f>
        <v>163</v>
      </c>
      <c r="DR58">
        <f>+'Male opštine'!AM54</f>
        <v>210</v>
      </c>
      <c r="DS58">
        <f>+'Male opštine'!AN54</f>
        <v>230</v>
      </c>
      <c r="DT58">
        <f>+'Male opštine'!AO54</f>
        <v>257</v>
      </c>
      <c r="DU58">
        <f>+'Male opštine'!AP54</f>
        <v>0</v>
      </c>
      <c r="DV58">
        <f>+'Male opštine'!AQ54</f>
        <v>237</v>
      </c>
      <c r="DW58">
        <f>+'Male opštine'!AR54</f>
        <v>228</v>
      </c>
      <c r="DX58">
        <f>+'Male opštine'!AS54</f>
        <v>306</v>
      </c>
      <c r="DY58">
        <f>+'Male opštine'!AT54</f>
        <v>409</v>
      </c>
      <c r="DZ58">
        <f>+'Male opštine'!AU54</f>
        <v>396</v>
      </c>
      <c r="EA58">
        <f>+'Male opštine'!AV54</f>
        <v>0</v>
      </c>
      <c r="EB58">
        <f>+'Male opštine'!AW54</f>
        <v>243</v>
      </c>
      <c r="EC58">
        <f>+'Male opštine'!AX54</f>
        <v>345</v>
      </c>
      <c r="ED58">
        <f>+'Male opštine'!AY54</f>
        <v>339</v>
      </c>
      <c r="EE58">
        <f>+'Male opštine'!AZ54</f>
        <v>404</v>
      </c>
      <c r="EF58">
        <f>+'Male opštine'!BA54</f>
        <v>258</v>
      </c>
      <c r="EG58">
        <f>+'Male opštine'!BB54</f>
        <v>0</v>
      </c>
      <c r="EH58">
        <f>+'Male opštine'!BC54</f>
        <v>286</v>
      </c>
      <c r="EI58">
        <f>+'Male opštine'!BD54</f>
        <v>0</v>
      </c>
      <c r="EJ58">
        <f>+'Male opštine'!BE54</f>
        <v>0</v>
      </c>
      <c r="EK58">
        <f>+'Male opštine'!BF54</f>
        <v>0</v>
      </c>
      <c r="EL58">
        <f>+'Male opštine'!BG54</f>
        <v>0</v>
      </c>
      <c r="EM58">
        <f>+'Male opštine'!BH54</f>
        <v>0</v>
      </c>
      <c r="EN58">
        <f>+'Male opštine'!BI54</f>
        <v>0</v>
      </c>
      <c r="EO58">
        <f>+'Male opštine'!BJ54</f>
        <v>0</v>
      </c>
      <c r="EP58">
        <f>+'Male opštine'!BK54</f>
        <v>0</v>
      </c>
      <c r="EQ58">
        <f>+'Male opštine'!BL54</f>
        <v>0</v>
      </c>
      <c r="ER58">
        <f>+'Male opštine'!BM54</f>
        <v>0</v>
      </c>
      <c r="ES58">
        <f>+'Male opštine'!BN54</f>
        <v>0</v>
      </c>
      <c r="ET58">
        <f>+'Male opštine'!BO54</f>
        <v>0</v>
      </c>
      <c r="EU58">
        <f>+'Male opštine'!BP54</f>
        <v>0</v>
      </c>
      <c r="EV58">
        <f>+'Male opštine'!BQ54</f>
        <v>0</v>
      </c>
      <c r="EW58">
        <f>+'Male opštine'!BR54</f>
        <v>0</v>
      </c>
      <c r="EX58">
        <f>+'Male opštine'!BS54</f>
        <v>0</v>
      </c>
      <c r="EY58">
        <f>+'Male opštine'!BT54</f>
        <v>0</v>
      </c>
      <c r="EZ58">
        <f>+'Male opštine'!BU54</f>
        <v>0</v>
      </c>
      <c r="FA58">
        <f>+'Male opštine'!BV54</f>
        <v>0</v>
      </c>
      <c r="FB58">
        <f>+'Male opštine'!BW54</f>
        <v>0</v>
      </c>
      <c r="FC58">
        <f>+'Male opštine'!BX54</f>
        <v>0</v>
      </c>
      <c r="FD58">
        <f>+'Male opštine'!BY54</f>
        <v>0</v>
      </c>
      <c r="FE58">
        <f>+'Male opštine'!BZ54</f>
        <v>0</v>
      </c>
      <c r="FF58">
        <f>+'Male opštine'!CA54</f>
        <v>0</v>
      </c>
      <c r="FG58">
        <f>+'Male opštine'!CB54</f>
        <v>0</v>
      </c>
      <c r="FH58">
        <f>+'Male opštine'!CC54</f>
        <v>0</v>
      </c>
      <c r="FI58">
        <f>+'Male opštine'!CD54</f>
        <v>0</v>
      </c>
      <c r="FJ58">
        <f>+'Male opštine'!CE54</f>
        <v>0</v>
      </c>
      <c r="FK58">
        <f>+'Male opštine'!CF54</f>
        <v>0</v>
      </c>
      <c r="FL58">
        <f>+'Male opštine'!CG54</f>
        <v>0</v>
      </c>
    </row>
    <row r="59" spans="84:168">
      <c r="CF59">
        <f>+'Male opštine'!A55</f>
        <v>70319</v>
      </c>
      <c r="CG59" t="str">
        <f>+'Male opštine'!B55</f>
        <v>Бољевац</v>
      </c>
      <c r="CH59" t="str">
        <f>+'Male opštine'!C55</f>
        <v>Мале општине</v>
      </c>
      <c r="CI59">
        <f>+'Male opštine'!D55</f>
        <v>11761</v>
      </c>
      <c r="CJ59">
        <f>+'Male opštine'!E55</f>
        <v>34612</v>
      </c>
      <c r="CK59">
        <f>+'Male opštine'!F55</f>
        <v>0.75085146538820313</v>
      </c>
      <c r="CL59">
        <f>+'Male opštine'!G55</f>
        <v>8830.764084430657</v>
      </c>
      <c r="CM59">
        <f>+'Male opštine'!H55</f>
        <v>4.0081625712099314</v>
      </c>
      <c r="CN59">
        <f>+'Male opštine'!I55</f>
        <v>5.338156421040801</v>
      </c>
      <c r="CO59">
        <f>+'Male opštine'!J55</f>
        <v>47140</v>
      </c>
      <c r="CP59">
        <f>+'Male opštine'!K55</f>
        <v>4714</v>
      </c>
      <c r="CQ59">
        <f>+'Male opštine'!L55</f>
        <v>0</v>
      </c>
      <c r="CR59">
        <f>+'Male opštine'!M55</f>
        <v>0</v>
      </c>
      <c r="CS59">
        <f>+'Male opštine'!N55</f>
        <v>0</v>
      </c>
      <c r="CT59">
        <f>+'Male opštine'!O55</f>
        <v>0</v>
      </c>
      <c r="CU59">
        <f>+'Male opštine'!P55</f>
        <v>0</v>
      </c>
      <c r="CV59">
        <f>+'Male opštine'!Q55</f>
        <v>32</v>
      </c>
      <c r="CW59">
        <f>+'Male opštine'!R55</f>
        <v>15</v>
      </c>
      <c r="CX59">
        <f>+'Male opštine'!S55</f>
        <v>20</v>
      </c>
      <c r="CY59">
        <f>+'Male opštine'!T55</f>
        <v>26</v>
      </c>
      <c r="CZ59">
        <f>+'Male opštine'!U55</f>
        <v>41</v>
      </c>
      <c r="DA59">
        <f>+'Male opštine'!V55</f>
        <v>28</v>
      </c>
      <c r="DB59">
        <f>+'Male opštine'!W55</f>
        <v>29</v>
      </c>
      <c r="DC59">
        <f>+'Male opštine'!X55</f>
        <v>27</v>
      </c>
      <c r="DD59">
        <f>+'Male opštine'!Y55</f>
        <v>38</v>
      </c>
      <c r="DE59">
        <f>+'Male opštine'!Z55</f>
        <v>90</v>
      </c>
      <c r="DF59">
        <f>+'Male opštine'!AA55</f>
        <v>58</v>
      </c>
      <c r="DG59">
        <f>+'Male opštine'!AB55</f>
        <v>85</v>
      </c>
      <c r="DH59">
        <f>+'Male opštine'!AC55</f>
        <v>105</v>
      </c>
      <c r="DI59">
        <f>+'Male opštine'!AD55</f>
        <v>40</v>
      </c>
      <c r="DJ59">
        <f>+'Male opštine'!AE55</f>
        <v>145</v>
      </c>
      <c r="DK59">
        <f>+'Male opštine'!AF55</f>
        <v>200</v>
      </c>
      <c r="DL59">
        <f>+'Male opštine'!AG55</f>
        <v>174</v>
      </c>
      <c r="DM59">
        <f>+'Male opštine'!AH55</f>
        <v>204</v>
      </c>
      <c r="DN59">
        <f>+'Male opštine'!AI55</f>
        <v>98</v>
      </c>
      <c r="DO59">
        <f>+'Male opštine'!AJ55</f>
        <v>18</v>
      </c>
      <c r="DP59">
        <f>+'Male opštine'!AK55</f>
        <v>110</v>
      </c>
      <c r="DQ59">
        <f>+'Male opštine'!AL55</f>
        <v>151</v>
      </c>
      <c r="DR59">
        <f>+'Male opštine'!AM55</f>
        <v>164</v>
      </c>
      <c r="DS59">
        <f>+'Male opštine'!AN55</f>
        <v>196</v>
      </c>
      <c r="DT59">
        <f>+'Male opštine'!AO55</f>
        <v>141</v>
      </c>
      <c r="DU59">
        <f>+'Male opštine'!AP55</f>
        <v>46</v>
      </c>
      <c r="DV59">
        <f>+'Male opštine'!AQ55</f>
        <v>133</v>
      </c>
      <c r="DW59">
        <f>+'Male opštine'!AR55</f>
        <v>234</v>
      </c>
      <c r="DX59">
        <f>+'Male opštine'!AS55</f>
        <v>315</v>
      </c>
      <c r="DY59">
        <f>+'Male opštine'!AT55</f>
        <v>229</v>
      </c>
      <c r="DZ59">
        <f>+'Male opštine'!AU55</f>
        <v>204</v>
      </c>
      <c r="EA59">
        <f>+'Male opštine'!AV55</f>
        <v>51</v>
      </c>
      <c r="EB59">
        <f>+'Male opštine'!AW55</f>
        <v>159</v>
      </c>
      <c r="EC59">
        <f>+'Male opštine'!AX55</f>
        <v>207</v>
      </c>
      <c r="ED59">
        <f>+'Male opštine'!AY55</f>
        <v>245</v>
      </c>
      <c r="EE59">
        <f>+'Male opštine'!AZ55</f>
        <v>335</v>
      </c>
      <c r="EF59">
        <f>+'Male opštine'!BA55</f>
        <v>149</v>
      </c>
      <c r="EG59">
        <f>+'Male opštine'!BB55</f>
        <v>26</v>
      </c>
      <c r="EH59">
        <f>+'Male opštine'!BC55</f>
        <v>146</v>
      </c>
      <c r="EI59">
        <f>+'Male opštine'!BD55</f>
        <v>0</v>
      </c>
      <c r="EJ59">
        <f>+'Male opštine'!BE55</f>
        <v>0</v>
      </c>
      <c r="EK59">
        <f>+'Male opštine'!BF55</f>
        <v>0</v>
      </c>
      <c r="EL59">
        <f>+'Male opštine'!BG55</f>
        <v>0</v>
      </c>
      <c r="EM59">
        <f>+'Male opštine'!BH55</f>
        <v>0</v>
      </c>
      <c r="EN59">
        <f>+'Male opštine'!BI55</f>
        <v>0</v>
      </c>
      <c r="EO59">
        <f>+'Male opštine'!BJ55</f>
        <v>0</v>
      </c>
      <c r="EP59">
        <f>+'Male opštine'!BK55</f>
        <v>0</v>
      </c>
      <c r="EQ59">
        <f>+'Male opštine'!BL55</f>
        <v>0</v>
      </c>
      <c r="ER59">
        <f>+'Male opštine'!BM55</f>
        <v>0</v>
      </c>
      <c r="ES59">
        <f>+'Male opštine'!BN55</f>
        <v>0</v>
      </c>
      <c r="ET59">
        <f>+'Male opštine'!BO55</f>
        <v>0</v>
      </c>
      <c r="EU59">
        <f>+'Male opštine'!BP55</f>
        <v>0</v>
      </c>
      <c r="EV59">
        <f>+'Male opštine'!BQ55</f>
        <v>0</v>
      </c>
      <c r="EW59">
        <f>+'Male opštine'!BR55</f>
        <v>0</v>
      </c>
      <c r="EX59">
        <f>+'Male opštine'!BS55</f>
        <v>0</v>
      </c>
      <c r="EY59">
        <f>+'Male opštine'!BT55</f>
        <v>0</v>
      </c>
      <c r="EZ59">
        <f>+'Male opštine'!BU55</f>
        <v>0</v>
      </c>
      <c r="FA59">
        <f>+'Male opštine'!BV55</f>
        <v>0</v>
      </c>
      <c r="FB59">
        <f>+'Male opštine'!BW55</f>
        <v>0</v>
      </c>
      <c r="FC59">
        <f>+'Male opštine'!BX55</f>
        <v>0</v>
      </c>
      <c r="FD59">
        <f>+'Male opštine'!BY55</f>
        <v>0</v>
      </c>
      <c r="FE59">
        <f>+'Male opštine'!BZ55</f>
        <v>0</v>
      </c>
      <c r="FF59">
        <f>+'Male opštine'!CA55</f>
        <v>0</v>
      </c>
      <c r="FG59">
        <f>+'Male opštine'!CB55</f>
        <v>0</v>
      </c>
      <c r="FH59">
        <f>+'Male opštine'!CC55</f>
        <v>0</v>
      </c>
      <c r="FI59">
        <f>+'Male opštine'!CD55</f>
        <v>0</v>
      </c>
      <c r="FJ59">
        <f>+'Male opštine'!CE55</f>
        <v>0</v>
      </c>
      <c r="FK59">
        <f>+'Male opštine'!CF55</f>
        <v>0</v>
      </c>
      <c r="FL59">
        <f>+'Male opštine'!CG55</f>
        <v>0</v>
      </c>
    </row>
    <row r="60" spans="84:168">
      <c r="CF60">
        <f>+'Male opštine'!A56</f>
        <v>70882</v>
      </c>
      <c r="CG60" t="str">
        <f>+'Male opštine'!B56</f>
        <v>Осечина</v>
      </c>
      <c r="CH60" t="str">
        <f>+'Male opštine'!C56</f>
        <v>Мале општине</v>
      </c>
      <c r="CI60">
        <f>+'Male opštine'!D56</f>
        <v>11512</v>
      </c>
      <c r="CJ60">
        <f>+'Male opštine'!E56</f>
        <v>35889</v>
      </c>
      <c r="CK60">
        <f>+'Male opštine'!F56</f>
        <v>0.77855391891012427</v>
      </c>
      <c r="CL60">
        <f>+'Male opštine'!G56</f>
        <v>8962.7127144933511</v>
      </c>
      <c r="CM60">
        <f>+'Male opštine'!H56</f>
        <v>4.0036483669214729</v>
      </c>
      <c r="CN60">
        <f>+'Male opštine'!I56</f>
        <v>5.1424163049953791</v>
      </c>
      <c r="CO60">
        <f>+'Male opštine'!J56</f>
        <v>46090</v>
      </c>
      <c r="CP60">
        <f>+'Male opštine'!K56</f>
        <v>4609</v>
      </c>
      <c r="CQ60">
        <f>+'Male opštine'!L56</f>
        <v>0</v>
      </c>
      <c r="CR60">
        <f>+'Male opštine'!M56</f>
        <v>0</v>
      </c>
      <c r="CS60">
        <f>+'Male opštine'!N56</f>
        <v>0</v>
      </c>
      <c r="CT60">
        <f>+'Male opštine'!O56</f>
        <v>3</v>
      </c>
      <c r="CU60">
        <f>+'Male opštine'!P56</f>
        <v>6</v>
      </c>
      <c r="CV60">
        <f>+'Male opštine'!Q56</f>
        <v>9</v>
      </c>
      <c r="CW60">
        <f>+'Male opštine'!R56</f>
        <v>13</v>
      </c>
      <c r="CX60">
        <f>+'Male opštine'!S56</f>
        <v>0</v>
      </c>
      <c r="CY60">
        <f>+'Male opštine'!T56</f>
        <v>0</v>
      </c>
      <c r="CZ60">
        <f>+'Male opštine'!U56</f>
        <v>13</v>
      </c>
      <c r="DA60">
        <f>+'Male opštine'!V56</f>
        <v>4</v>
      </c>
      <c r="DB60">
        <f>+'Male opštine'!W56</f>
        <v>24</v>
      </c>
      <c r="DC60">
        <f>+'Male opštine'!X56</f>
        <v>0</v>
      </c>
      <c r="DD60">
        <f>+'Male opštine'!Y56</f>
        <v>55</v>
      </c>
      <c r="DE60">
        <f>+'Male opštine'!Z56</f>
        <v>59</v>
      </c>
      <c r="DF60">
        <f>+'Male opštine'!AA56</f>
        <v>54</v>
      </c>
      <c r="DG60">
        <f>+'Male opštine'!AB56</f>
        <v>79</v>
      </c>
      <c r="DH60">
        <f>+'Male opštine'!AC56</f>
        <v>112</v>
      </c>
      <c r="DI60">
        <f>+'Male opštine'!AD56</f>
        <v>33</v>
      </c>
      <c r="DJ60">
        <f>+'Male opštine'!AE56</f>
        <v>202</v>
      </c>
      <c r="DK60">
        <f>+'Male opštine'!AF56</f>
        <v>191</v>
      </c>
      <c r="DL60">
        <f>+'Male opštine'!AG56</f>
        <v>246</v>
      </c>
      <c r="DM60">
        <f>+'Male opštine'!AH56</f>
        <v>204</v>
      </c>
      <c r="DN60">
        <f>+'Male opštine'!AI56</f>
        <v>120</v>
      </c>
      <c r="DO60">
        <f>+'Male opštine'!AJ56</f>
        <v>13</v>
      </c>
      <c r="DP60">
        <f>+'Male opštine'!AK56</f>
        <v>123</v>
      </c>
      <c r="DQ60">
        <f>+'Male opštine'!AL56</f>
        <v>152</v>
      </c>
      <c r="DR60">
        <f>+'Male opštine'!AM56</f>
        <v>156</v>
      </c>
      <c r="DS60">
        <f>+'Male opštine'!AN56</f>
        <v>244</v>
      </c>
      <c r="DT60">
        <f>+'Male opštine'!AO56</f>
        <v>222</v>
      </c>
      <c r="DU60">
        <f>+'Male opštine'!AP56</f>
        <v>64</v>
      </c>
      <c r="DV60">
        <f>+'Male opštine'!AQ56</f>
        <v>141</v>
      </c>
      <c r="DW60">
        <f>+'Male opštine'!AR56</f>
        <v>187</v>
      </c>
      <c r="DX60">
        <f>+'Male opštine'!AS56</f>
        <v>222</v>
      </c>
      <c r="DY60">
        <f>+'Male opštine'!AT56</f>
        <v>305</v>
      </c>
      <c r="DZ60">
        <f>+'Male opštine'!AU56</f>
        <v>154</v>
      </c>
      <c r="EA60">
        <f>+'Male opštine'!AV56</f>
        <v>19</v>
      </c>
      <c r="EB60">
        <f>+'Male opštine'!AW56</f>
        <v>123</v>
      </c>
      <c r="EC60">
        <f>+'Male opštine'!AX56</f>
        <v>248</v>
      </c>
      <c r="ED60">
        <f>+'Male opštine'!AY56</f>
        <v>205</v>
      </c>
      <c r="EE60">
        <f>+'Male opštine'!AZ56</f>
        <v>333</v>
      </c>
      <c r="EF60">
        <f>+'Male opštine'!BA56</f>
        <v>152</v>
      </c>
      <c r="EG60">
        <f>+'Male opštine'!BB56</f>
        <v>30</v>
      </c>
      <c r="EH60">
        <f>+'Male opštine'!BC56</f>
        <v>89</v>
      </c>
      <c r="EI60">
        <f>+'Male opštine'!BD56</f>
        <v>0</v>
      </c>
      <c r="EJ60">
        <f>+'Male opštine'!BE56</f>
        <v>0</v>
      </c>
      <c r="EK60">
        <f>+'Male opštine'!BF56</f>
        <v>0</v>
      </c>
      <c r="EL60">
        <f>+'Male opštine'!BG56</f>
        <v>0</v>
      </c>
      <c r="EM60">
        <f>+'Male opštine'!BH56</f>
        <v>0</v>
      </c>
      <c r="EN60">
        <f>+'Male opštine'!BI56</f>
        <v>0</v>
      </c>
      <c r="EO60">
        <f>+'Male opštine'!BJ56</f>
        <v>0</v>
      </c>
      <c r="EP60">
        <f>+'Male opštine'!BK56</f>
        <v>0</v>
      </c>
      <c r="EQ60">
        <f>+'Male opštine'!BL56</f>
        <v>0</v>
      </c>
      <c r="ER60">
        <f>+'Male opštine'!BM56</f>
        <v>0</v>
      </c>
      <c r="ES60">
        <f>+'Male opštine'!BN56</f>
        <v>0</v>
      </c>
      <c r="ET60">
        <f>+'Male opštine'!BO56</f>
        <v>0</v>
      </c>
      <c r="EU60">
        <f>+'Male opštine'!BP56</f>
        <v>0</v>
      </c>
      <c r="EV60">
        <f>+'Male opštine'!BQ56</f>
        <v>0</v>
      </c>
      <c r="EW60">
        <f>+'Male opštine'!BR56</f>
        <v>0</v>
      </c>
      <c r="EX60">
        <f>+'Male opštine'!BS56</f>
        <v>0</v>
      </c>
      <c r="EY60">
        <f>+'Male opštine'!BT56</f>
        <v>0</v>
      </c>
      <c r="EZ60">
        <f>+'Male opštine'!BU56</f>
        <v>0</v>
      </c>
      <c r="FA60">
        <f>+'Male opštine'!BV56</f>
        <v>0</v>
      </c>
      <c r="FB60">
        <f>+'Male opštine'!BW56</f>
        <v>0</v>
      </c>
      <c r="FC60">
        <f>+'Male opštine'!BX56</f>
        <v>0</v>
      </c>
      <c r="FD60">
        <f>+'Male opštine'!BY56</f>
        <v>0</v>
      </c>
      <c r="FE60">
        <f>+'Male opštine'!BZ56</f>
        <v>0</v>
      </c>
      <c r="FF60">
        <f>+'Male opštine'!CA56</f>
        <v>0</v>
      </c>
      <c r="FG60">
        <f>+'Male opštine'!CB56</f>
        <v>0</v>
      </c>
      <c r="FH60">
        <f>+'Male opštine'!CC56</f>
        <v>0</v>
      </c>
      <c r="FI60">
        <f>+'Male opštine'!CD56</f>
        <v>0</v>
      </c>
      <c r="FJ60">
        <f>+'Male opštine'!CE56</f>
        <v>0</v>
      </c>
      <c r="FK60">
        <f>+'Male opštine'!CF56</f>
        <v>0</v>
      </c>
      <c r="FL60">
        <f>+'Male opštine'!CG56</f>
        <v>0</v>
      </c>
    </row>
    <row r="61" spans="84:168">
      <c r="CF61">
        <f>+'Male opštine'!A57</f>
        <v>70599</v>
      </c>
      <c r="CG61" t="str">
        <f>+'Male opštine'!B57</f>
        <v>Кнић</v>
      </c>
      <c r="CH61" t="str">
        <f>+'Male opštine'!C57</f>
        <v>Мале општине</v>
      </c>
      <c r="CI61">
        <f>+'Male opštine'!D57</f>
        <v>13258</v>
      </c>
      <c r="CJ61">
        <f>+'Male opštine'!E57</f>
        <v>36769</v>
      </c>
      <c r="CK61">
        <f>+'Male opštine'!F57</f>
        <v>0.79764409831442395</v>
      </c>
      <c r="CL61">
        <f>+'Male opštine'!G57</f>
        <v>10575.165455452632</v>
      </c>
      <c r="CM61">
        <f>+'Male opštine'!H57</f>
        <v>3.9583647608990797</v>
      </c>
      <c r="CN61">
        <f>+'Male opštine'!I57</f>
        <v>4.9625701102332096</v>
      </c>
      <c r="CO61">
        <f>+'Male opštine'!J57</f>
        <v>52480</v>
      </c>
      <c r="CP61">
        <f>+'Male opštine'!K57</f>
        <v>5248</v>
      </c>
      <c r="CQ61">
        <f>+'Male opštine'!L57</f>
        <v>0</v>
      </c>
      <c r="CR61">
        <f>+'Male opštine'!M57</f>
        <v>0</v>
      </c>
      <c r="CS61">
        <f>+'Male opštine'!N57</f>
        <v>0</v>
      </c>
      <c r="CT61">
        <f>+'Male opštine'!O57</f>
        <v>0</v>
      </c>
      <c r="CU61">
        <f>+'Male opštine'!P57</f>
        <v>1</v>
      </c>
      <c r="CV61">
        <f>+'Male opštine'!Q57</f>
        <v>6</v>
      </c>
      <c r="CW61">
        <f>+'Male opštine'!R57</f>
        <v>3</v>
      </c>
      <c r="CX61">
        <f>+'Male opštine'!S57</f>
        <v>7</v>
      </c>
      <c r="CY61">
        <f>+'Male opštine'!T57</f>
        <v>5</v>
      </c>
      <c r="CZ61">
        <f>+'Male opštine'!U57</f>
        <v>4</v>
      </c>
      <c r="DA61">
        <f>+'Male opštine'!V57</f>
        <v>54</v>
      </c>
      <c r="DB61">
        <f>+'Male opštine'!W57</f>
        <v>12</v>
      </c>
      <c r="DC61">
        <f>+'Male opštine'!X57</f>
        <v>3</v>
      </c>
      <c r="DD61">
        <f>+'Male opštine'!Y57</f>
        <v>94</v>
      </c>
      <c r="DE61">
        <f>+'Male opštine'!Z57</f>
        <v>142</v>
      </c>
      <c r="DF61">
        <f>+'Male opštine'!AA57</f>
        <v>91</v>
      </c>
      <c r="DG61">
        <f>+'Male opštine'!AB57</f>
        <v>128</v>
      </c>
      <c r="DH61">
        <f>+'Male opštine'!AC57</f>
        <v>145</v>
      </c>
      <c r="DI61">
        <f>+'Male opštine'!AD57</f>
        <v>0</v>
      </c>
      <c r="DJ61">
        <f>+'Male opštine'!AE57</f>
        <v>317</v>
      </c>
      <c r="DK61">
        <f>+'Male opštine'!AF57</f>
        <v>213</v>
      </c>
      <c r="DL61">
        <f>+'Male opštine'!AG57</f>
        <v>209</v>
      </c>
      <c r="DM61">
        <f>+'Male opštine'!AH57</f>
        <v>259</v>
      </c>
      <c r="DN61">
        <f>+'Male opštine'!AI57</f>
        <v>158</v>
      </c>
      <c r="DO61">
        <f>+'Male opštine'!AJ57</f>
        <v>0</v>
      </c>
      <c r="DP61">
        <f>+'Male opštine'!AK57</f>
        <v>221</v>
      </c>
      <c r="DQ61">
        <f>+'Male opštine'!AL57</f>
        <v>180</v>
      </c>
      <c r="DR61">
        <f>+'Male opštine'!AM57</f>
        <v>210</v>
      </c>
      <c r="DS61">
        <f>+'Male opštine'!AN57</f>
        <v>246</v>
      </c>
      <c r="DT61">
        <f>+'Male opštine'!AO57</f>
        <v>197</v>
      </c>
      <c r="DU61">
        <f>+'Male opštine'!AP57</f>
        <v>0</v>
      </c>
      <c r="DV61">
        <f>+'Male opštine'!AQ57</f>
        <v>151</v>
      </c>
      <c r="DW61">
        <f>+'Male opštine'!AR57</f>
        <v>166</v>
      </c>
      <c r="DX61">
        <f>+'Male opštine'!AS57</f>
        <v>262</v>
      </c>
      <c r="DY61">
        <f>+'Male opštine'!AT57</f>
        <v>192</v>
      </c>
      <c r="DZ61">
        <f>+'Male opštine'!AU57</f>
        <v>322</v>
      </c>
      <c r="EA61">
        <f>+'Male opštine'!AV57</f>
        <v>0</v>
      </c>
      <c r="EB61">
        <f>+'Male opštine'!AW57</f>
        <v>148</v>
      </c>
      <c r="EC61">
        <f>+'Male opštine'!AX57</f>
        <v>172</v>
      </c>
      <c r="ED61">
        <f>+'Male opštine'!AY57</f>
        <v>234</v>
      </c>
      <c r="EE61">
        <f>+'Male opštine'!AZ57</f>
        <v>287</v>
      </c>
      <c r="EF61">
        <f>+'Male opštine'!BA57</f>
        <v>265</v>
      </c>
      <c r="EG61">
        <f>+'Male opštine'!BB57</f>
        <v>0</v>
      </c>
      <c r="EH61">
        <f>+'Male opštine'!BC57</f>
        <v>144</v>
      </c>
      <c r="EI61">
        <f>+'Male opštine'!BD57</f>
        <v>0</v>
      </c>
      <c r="EJ61">
        <f>+'Male opštine'!BE57</f>
        <v>0</v>
      </c>
      <c r="EK61">
        <f>+'Male opštine'!BF57</f>
        <v>0</v>
      </c>
      <c r="EL61">
        <f>+'Male opštine'!BG57</f>
        <v>0</v>
      </c>
      <c r="EM61">
        <f>+'Male opštine'!BH57</f>
        <v>0</v>
      </c>
      <c r="EN61">
        <f>+'Male opštine'!BI57</f>
        <v>0</v>
      </c>
      <c r="EO61">
        <f>+'Male opštine'!BJ57</f>
        <v>0</v>
      </c>
      <c r="EP61">
        <f>+'Male opštine'!BK57</f>
        <v>0</v>
      </c>
      <c r="EQ61">
        <f>+'Male opštine'!BL57</f>
        <v>0</v>
      </c>
      <c r="ER61">
        <f>+'Male opštine'!BM57</f>
        <v>0</v>
      </c>
      <c r="ES61">
        <f>+'Male opštine'!BN57</f>
        <v>0</v>
      </c>
      <c r="ET61">
        <f>+'Male opštine'!BO57</f>
        <v>0</v>
      </c>
      <c r="EU61">
        <f>+'Male opštine'!BP57</f>
        <v>0</v>
      </c>
      <c r="EV61">
        <f>+'Male opštine'!BQ57</f>
        <v>0</v>
      </c>
      <c r="EW61">
        <f>+'Male opštine'!BR57</f>
        <v>0</v>
      </c>
      <c r="EX61">
        <f>+'Male opštine'!BS57</f>
        <v>0</v>
      </c>
      <c r="EY61">
        <f>+'Male opštine'!BT57</f>
        <v>0</v>
      </c>
      <c r="EZ61">
        <f>+'Male opštine'!BU57</f>
        <v>0</v>
      </c>
      <c r="FA61">
        <f>+'Male opštine'!BV57</f>
        <v>0</v>
      </c>
      <c r="FB61">
        <f>+'Male opštine'!BW57</f>
        <v>0</v>
      </c>
      <c r="FC61">
        <f>+'Male opštine'!BX57</f>
        <v>0</v>
      </c>
      <c r="FD61">
        <f>+'Male opštine'!BY57</f>
        <v>0</v>
      </c>
      <c r="FE61">
        <f>+'Male opštine'!BZ57</f>
        <v>0</v>
      </c>
      <c r="FF61">
        <f>+'Male opštine'!CA57</f>
        <v>0</v>
      </c>
      <c r="FG61">
        <f>+'Male opštine'!CB57</f>
        <v>0</v>
      </c>
      <c r="FH61">
        <f>+'Male opštine'!CC57</f>
        <v>0</v>
      </c>
      <c r="FI61">
        <f>+'Male opštine'!CD57</f>
        <v>0</v>
      </c>
      <c r="FJ61">
        <f>+'Male opštine'!CE57</f>
        <v>0</v>
      </c>
      <c r="FK61">
        <f>+'Male opštine'!CF57</f>
        <v>0</v>
      </c>
      <c r="FL61">
        <f>+'Male opštine'!CG57</f>
        <v>0</v>
      </c>
    </row>
    <row r="62" spans="84:168">
      <c r="CF62">
        <f>+'Male opštine'!A58</f>
        <v>71161</v>
      </c>
      <c r="CG62" t="str">
        <f>+'Male opštine'!B58</f>
        <v>Трговиште</v>
      </c>
      <c r="CH62" t="str">
        <f>+'Male opštine'!C58</f>
        <v>Мале општине</v>
      </c>
      <c r="CI62">
        <f>+'Male opštine'!D58</f>
        <v>4679</v>
      </c>
      <c r="CJ62">
        <f>+'Male opštine'!E58</f>
        <v>27657</v>
      </c>
      <c r="CK62">
        <f>+'Male opštine'!F58</f>
        <v>0.59997396793717594</v>
      </c>
      <c r="CL62">
        <f>+'Male opštine'!G58</f>
        <v>2807.2781959780464</v>
      </c>
      <c r="CM62">
        <f>+'Male opštine'!H58</f>
        <v>2.9130156016242785</v>
      </c>
      <c r="CN62">
        <f>+'Male opštine'!I58</f>
        <v>4.8552366557498781</v>
      </c>
      <c r="CO62">
        <f>+'Male opštine'!J58</f>
        <v>13630</v>
      </c>
      <c r="CP62">
        <f>+'Male opštine'!K58</f>
        <v>1363</v>
      </c>
      <c r="CQ62">
        <f>+'Male opštine'!L58</f>
        <v>0</v>
      </c>
      <c r="CR62">
        <f>+'Male opštine'!M58</f>
        <v>0</v>
      </c>
      <c r="CS62">
        <f>+'Male opštine'!N58</f>
        <v>0</v>
      </c>
      <c r="CT62">
        <f>+'Male opštine'!O58</f>
        <v>0</v>
      </c>
      <c r="CU62">
        <f>+'Male opštine'!P58</f>
        <v>0</v>
      </c>
      <c r="CV62">
        <f>+'Male opštine'!Q58</f>
        <v>0</v>
      </c>
      <c r="CW62">
        <f>+'Male opštine'!R58</f>
        <v>0</v>
      </c>
      <c r="CX62">
        <f>+'Male opštine'!S58</f>
        <v>0</v>
      </c>
      <c r="CY62">
        <f>+'Male opštine'!T58</f>
        <v>0</v>
      </c>
      <c r="CZ62">
        <f>+'Male opštine'!U58</f>
        <v>20</v>
      </c>
      <c r="DA62">
        <f>+'Male opštine'!V58</f>
        <v>0</v>
      </c>
      <c r="DB62">
        <f>+'Male opštine'!W58</f>
        <v>12</v>
      </c>
      <c r="DC62">
        <f>+'Male opštine'!X58</f>
        <v>0</v>
      </c>
      <c r="DD62">
        <f>+'Male opštine'!Y58</f>
        <v>24</v>
      </c>
      <c r="DE62">
        <f>+'Male opštine'!Z58</f>
        <v>10</v>
      </c>
      <c r="DF62">
        <f>+'Male opštine'!AA58</f>
        <v>99</v>
      </c>
      <c r="DG62">
        <f>+'Male opštine'!AB58</f>
        <v>4</v>
      </c>
      <c r="DH62">
        <f>+'Male opštine'!AC58</f>
        <v>45</v>
      </c>
      <c r="DI62">
        <f>+'Male opštine'!AD58</f>
        <v>0</v>
      </c>
      <c r="DJ62">
        <f>+'Male opštine'!AE58</f>
        <v>37</v>
      </c>
      <c r="DK62">
        <f>+'Male opštine'!AF58</f>
        <v>86</v>
      </c>
      <c r="DL62">
        <f>+'Male opštine'!AG58</f>
        <v>67</v>
      </c>
      <c r="DM62">
        <f>+'Male opštine'!AH58</f>
        <v>46</v>
      </c>
      <c r="DN62">
        <f>+'Male opštine'!AI58</f>
        <v>45</v>
      </c>
      <c r="DO62">
        <f>+'Male opštine'!AJ58</f>
        <v>0</v>
      </c>
      <c r="DP62">
        <f>+'Male opštine'!AK58</f>
        <v>37</v>
      </c>
      <c r="DQ62">
        <f>+'Male opštine'!AL58</f>
        <v>20</v>
      </c>
      <c r="DR62">
        <f>+'Male opštine'!AM58</f>
        <v>75</v>
      </c>
      <c r="DS62">
        <f>+'Male opštine'!AN58</f>
        <v>14</v>
      </c>
      <c r="DT62">
        <f>+'Male opštine'!AO58</f>
        <v>76</v>
      </c>
      <c r="DU62">
        <f>+'Male opštine'!AP58</f>
        <v>0</v>
      </c>
      <c r="DV62">
        <f>+'Male opštine'!AQ58</f>
        <v>62</v>
      </c>
      <c r="DW62">
        <f>+'Male opštine'!AR58</f>
        <v>40</v>
      </c>
      <c r="DX62">
        <f>+'Male opštine'!AS58</f>
        <v>70</v>
      </c>
      <c r="DY62">
        <f>+'Male opštine'!AT58</f>
        <v>34</v>
      </c>
      <c r="DZ62">
        <f>+'Male opštine'!AU58</f>
        <v>118</v>
      </c>
      <c r="EA62">
        <f>+'Male opštine'!AV58</f>
        <v>0</v>
      </c>
      <c r="EB62">
        <f>+'Male opštine'!AW58</f>
        <v>75</v>
      </c>
      <c r="EC62">
        <f>+'Male opštine'!AX58</f>
        <v>34</v>
      </c>
      <c r="ED62">
        <f>+'Male opštine'!AY58</f>
        <v>106</v>
      </c>
      <c r="EE62">
        <f>+'Male opštine'!AZ58</f>
        <v>49</v>
      </c>
      <c r="EF62">
        <f>+'Male opštine'!BA58</f>
        <v>52</v>
      </c>
      <c r="EG62">
        <f>+'Male opštine'!BB58</f>
        <v>0</v>
      </c>
      <c r="EH62">
        <f>+'Male opštine'!BC58</f>
        <v>6</v>
      </c>
      <c r="EI62">
        <f>+'Male opštine'!BD58</f>
        <v>0</v>
      </c>
      <c r="EJ62">
        <f>+'Male opštine'!BE58</f>
        <v>0</v>
      </c>
      <c r="EK62">
        <f>+'Male opštine'!BF58</f>
        <v>0</v>
      </c>
      <c r="EL62">
        <f>+'Male opštine'!BG58</f>
        <v>0</v>
      </c>
      <c r="EM62">
        <f>+'Male opštine'!BH58</f>
        <v>0</v>
      </c>
      <c r="EN62">
        <f>+'Male opštine'!BI58</f>
        <v>0</v>
      </c>
      <c r="EO62">
        <f>+'Male opštine'!BJ58</f>
        <v>0</v>
      </c>
      <c r="EP62">
        <f>+'Male opštine'!BK58</f>
        <v>0</v>
      </c>
      <c r="EQ62">
        <f>+'Male opštine'!BL58</f>
        <v>0</v>
      </c>
      <c r="ER62">
        <f>+'Male opštine'!BM58</f>
        <v>0</v>
      </c>
      <c r="ES62">
        <f>+'Male opštine'!BN58</f>
        <v>0</v>
      </c>
      <c r="ET62">
        <f>+'Male opštine'!BO58</f>
        <v>0</v>
      </c>
      <c r="EU62">
        <f>+'Male opštine'!BP58</f>
        <v>0</v>
      </c>
      <c r="EV62">
        <f>+'Male opštine'!BQ58</f>
        <v>0</v>
      </c>
      <c r="EW62">
        <f>+'Male opštine'!BR58</f>
        <v>0</v>
      </c>
      <c r="EX62">
        <f>+'Male opštine'!BS58</f>
        <v>0</v>
      </c>
      <c r="EY62">
        <f>+'Male opštine'!BT58</f>
        <v>0</v>
      </c>
      <c r="EZ62">
        <f>+'Male opštine'!BU58</f>
        <v>0</v>
      </c>
      <c r="FA62">
        <f>+'Male opštine'!BV58</f>
        <v>0</v>
      </c>
      <c r="FB62">
        <f>+'Male opštine'!BW58</f>
        <v>0</v>
      </c>
      <c r="FC62">
        <f>+'Male opštine'!BX58</f>
        <v>0</v>
      </c>
      <c r="FD62">
        <f>+'Male opštine'!BY58</f>
        <v>0</v>
      </c>
      <c r="FE62">
        <f>+'Male opštine'!BZ58</f>
        <v>0</v>
      </c>
      <c r="FF62">
        <f>+'Male opštine'!CA58</f>
        <v>0</v>
      </c>
      <c r="FG62">
        <f>+'Male opštine'!CB58</f>
        <v>0</v>
      </c>
      <c r="FH62">
        <f>+'Male opštine'!CC58</f>
        <v>0</v>
      </c>
      <c r="FI62">
        <f>+'Male opštine'!CD58</f>
        <v>0</v>
      </c>
      <c r="FJ62">
        <f>+'Male opštine'!CE58</f>
        <v>0</v>
      </c>
      <c r="FK62">
        <f>+'Male opštine'!CF58</f>
        <v>0</v>
      </c>
      <c r="FL62">
        <f>+'Male opštine'!CG58</f>
        <v>0</v>
      </c>
    </row>
    <row r="63" spans="84:168">
      <c r="CF63">
        <f>+'Male opštine'!A59</f>
        <v>70548</v>
      </c>
      <c r="CG63" t="str">
        <f>+'Male opštine'!B59</f>
        <v>Житорађа</v>
      </c>
      <c r="CH63" t="str">
        <f>+'Male opštine'!C59</f>
        <v>Мале општине</v>
      </c>
      <c r="CI63">
        <f>+'Male opštine'!D59</f>
        <v>15421</v>
      </c>
      <c r="CJ63">
        <f>+'Male opštine'!E59</f>
        <v>35268</v>
      </c>
      <c r="CK63">
        <f>+'Male opštine'!F59</f>
        <v>0.76508232639868101</v>
      </c>
      <c r="CL63">
        <f>+'Male opštine'!G59</f>
        <v>11798.33455539406</v>
      </c>
      <c r="CM63">
        <f>+'Male opštine'!H59</f>
        <v>3.707282277413916</v>
      </c>
      <c r="CN63">
        <f>+'Male opštine'!I59</f>
        <v>4.8455991590662721</v>
      </c>
      <c r="CO63">
        <f>+'Male opštine'!J59</f>
        <v>57170</v>
      </c>
      <c r="CP63">
        <f>+'Male opštine'!K59</f>
        <v>5717</v>
      </c>
      <c r="CQ63">
        <f>+'Male opštine'!L59</f>
        <v>0</v>
      </c>
      <c r="CR63">
        <f>+'Male opštine'!M59</f>
        <v>0</v>
      </c>
      <c r="CS63">
        <f>+'Male opštine'!N59</f>
        <v>0</v>
      </c>
      <c r="CT63">
        <f>+'Male opštine'!O59</f>
        <v>15</v>
      </c>
      <c r="CU63">
        <f>+'Male opštine'!P59</f>
        <v>3</v>
      </c>
      <c r="CV63">
        <f>+'Male opštine'!Q59</f>
        <v>10</v>
      </c>
      <c r="CW63">
        <f>+'Male opštine'!R59</f>
        <v>17</v>
      </c>
      <c r="CX63">
        <f>+'Male opštine'!S59</f>
        <v>1</v>
      </c>
      <c r="CY63">
        <f>+'Male opštine'!T59</f>
        <v>6</v>
      </c>
      <c r="CZ63">
        <f>+'Male opštine'!U59</f>
        <v>71</v>
      </c>
      <c r="DA63">
        <f>+'Male opštine'!V59</f>
        <v>38</v>
      </c>
      <c r="DB63">
        <f>+'Male opštine'!W59</f>
        <v>66</v>
      </c>
      <c r="DC63">
        <f>+'Male opštine'!X59</f>
        <v>9</v>
      </c>
      <c r="DD63">
        <f>+'Male opštine'!Y59</f>
        <v>249</v>
      </c>
      <c r="DE63">
        <f>+'Male opštine'!Z59</f>
        <v>88</v>
      </c>
      <c r="DF63">
        <f>+'Male opštine'!AA59</f>
        <v>180</v>
      </c>
      <c r="DG63">
        <f>+'Male opštine'!AB59</f>
        <v>139</v>
      </c>
      <c r="DH63">
        <f>+'Male opštine'!AC59</f>
        <v>92</v>
      </c>
      <c r="DI63">
        <f>+'Male opštine'!AD59</f>
        <v>27</v>
      </c>
      <c r="DJ63">
        <f>+'Male opštine'!AE59</f>
        <v>155</v>
      </c>
      <c r="DK63">
        <f>+'Male opštine'!AF59</f>
        <v>254</v>
      </c>
      <c r="DL63">
        <f>+'Male opštine'!AG59</f>
        <v>239</v>
      </c>
      <c r="DM63">
        <f>+'Male opštine'!AH59</f>
        <v>129</v>
      </c>
      <c r="DN63">
        <f>+'Male opštine'!AI59</f>
        <v>353</v>
      </c>
      <c r="DO63">
        <f>+'Male opštine'!AJ59</f>
        <v>15</v>
      </c>
      <c r="DP63">
        <f>+'Male opštine'!AK59</f>
        <v>182</v>
      </c>
      <c r="DQ63">
        <f>+'Male opštine'!AL59</f>
        <v>161</v>
      </c>
      <c r="DR63">
        <f>+'Male opštine'!AM59</f>
        <v>249</v>
      </c>
      <c r="DS63">
        <f>+'Male opštine'!AN59</f>
        <v>242</v>
      </c>
      <c r="DT63">
        <f>+'Male opštine'!AO59</f>
        <v>147</v>
      </c>
      <c r="DU63">
        <f>+'Male opštine'!AP59</f>
        <v>20</v>
      </c>
      <c r="DV63">
        <f>+'Male opštine'!AQ59</f>
        <v>186</v>
      </c>
      <c r="DW63">
        <f>+'Male opštine'!AR59</f>
        <v>203</v>
      </c>
      <c r="DX63">
        <f>+'Male opštine'!AS59</f>
        <v>257</v>
      </c>
      <c r="DY63">
        <f>+'Male opštine'!AT59</f>
        <v>284</v>
      </c>
      <c r="DZ63">
        <f>+'Male opštine'!AU59</f>
        <v>240</v>
      </c>
      <c r="EA63">
        <f>+'Male opštine'!AV59</f>
        <v>25</v>
      </c>
      <c r="EB63">
        <f>+'Male opštine'!AW59</f>
        <v>134</v>
      </c>
      <c r="EC63">
        <f>+'Male opštine'!AX59</f>
        <v>266</v>
      </c>
      <c r="ED63">
        <f>+'Male opštine'!AY59</f>
        <v>331</v>
      </c>
      <c r="EE63">
        <f>+'Male opštine'!AZ59</f>
        <v>304</v>
      </c>
      <c r="EF63">
        <f>+'Male opštine'!BA59</f>
        <v>181</v>
      </c>
      <c r="EG63">
        <f>+'Male opštine'!BB59</f>
        <v>9</v>
      </c>
      <c r="EH63">
        <f>+'Male opštine'!BC59</f>
        <v>140</v>
      </c>
      <c r="EI63">
        <f>+'Male opštine'!BD59</f>
        <v>0</v>
      </c>
      <c r="EJ63">
        <f>+'Male opštine'!BE59</f>
        <v>0</v>
      </c>
      <c r="EK63">
        <f>+'Male opštine'!BF59</f>
        <v>0</v>
      </c>
      <c r="EL63">
        <f>+'Male opštine'!BG59</f>
        <v>0</v>
      </c>
      <c r="EM63">
        <f>+'Male opštine'!BH59</f>
        <v>0</v>
      </c>
      <c r="EN63">
        <f>+'Male opštine'!BI59</f>
        <v>0</v>
      </c>
      <c r="EO63">
        <f>+'Male opštine'!BJ59</f>
        <v>0</v>
      </c>
      <c r="EP63">
        <f>+'Male opštine'!BK59</f>
        <v>0</v>
      </c>
      <c r="EQ63">
        <f>+'Male opštine'!BL59</f>
        <v>0</v>
      </c>
      <c r="ER63">
        <f>+'Male opštine'!BM59</f>
        <v>0</v>
      </c>
      <c r="ES63">
        <f>+'Male opštine'!BN59</f>
        <v>0</v>
      </c>
      <c r="ET63">
        <f>+'Male opštine'!BO59</f>
        <v>0</v>
      </c>
      <c r="EU63">
        <f>+'Male opštine'!BP59</f>
        <v>0</v>
      </c>
      <c r="EV63">
        <f>+'Male opštine'!BQ59</f>
        <v>0</v>
      </c>
      <c r="EW63">
        <f>+'Male opštine'!BR59</f>
        <v>0</v>
      </c>
      <c r="EX63">
        <f>+'Male opštine'!BS59</f>
        <v>0</v>
      </c>
      <c r="EY63">
        <f>+'Male opštine'!BT59</f>
        <v>0</v>
      </c>
      <c r="EZ63">
        <f>+'Male opštine'!BU59</f>
        <v>0</v>
      </c>
      <c r="FA63">
        <f>+'Male opštine'!BV59</f>
        <v>0</v>
      </c>
      <c r="FB63">
        <f>+'Male opštine'!BW59</f>
        <v>0</v>
      </c>
      <c r="FC63">
        <f>+'Male opštine'!BX59</f>
        <v>0</v>
      </c>
      <c r="FD63">
        <f>+'Male opštine'!BY59</f>
        <v>0</v>
      </c>
      <c r="FE63">
        <f>+'Male opštine'!BZ59</f>
        <v>0</v>
      </c>
      <c r="FF63">
        <f>+'Male opštine'!CA59</f>
        <v>0</v>
      </c>
      <c r="FG63">
        <f>+'Male opštine'!CB59</f>
        <v>0</v>
      </c>
      <c r="FH63">
        <f>+'Male opštine'!CC59</f>
        <v>0</v>
      </c>
      <c r="FI63">
        <f>+'Male opštine'!CD59</f>
        <v>0</v>
      </c>
      <c r="FJ63">
        <f>+'Male opštine'!CE59</f>
        <v>0</v>
      </c>
      <c r="FK63">
        <f>+'Male opštine'!CF59</f>
        <v>0</v>
      </c>
      <c r="FL63">
        <f>+'Male opštine'!CG59</f>
        <v>0</v>
      </c>
    </row>
    <row r="64" spans="84:168">
      <c r="CF64">
        <f>+'Male opštine'!A60</f>
        <v>70831</v>
      </c>
      <c r="CG64" t="str">
        <f>+'Male opštine'!B60</f>
        <v>Мионица</v>
      </c>
      <c r="CH64" t="str">
        <f>+'Male opštine'!C60</f>
        <v>Мале општине</v>
      </c>
      <c r="CI64">
        <f>+'Male opštine'!D60</f>
        <v>13456</v>
      </c>
      <c r="CJ64">
        <f>+'Male opštine'!E60</f>
        <v>34512</v>
      </c>
      <c r="CK64">
        <f>+'Male opštine'!F60</f>
        <v>0.74868212681953272</v>
      </c>
      <c r="CL64">
        <f>+'Male opštine'!G60</f>
        <v>10074.266698483632</v>
      </c>
      <c r="CM64">
        <f>+'Male opštine'!H60</f>
        <v>3.1889120095124852</v>
      </c>
      <c r="CN64">
        <f>+'Male opštine'!I60</f>
        <v>4.2593670868827376</v>
      </c>
      <c r="CO64">
        <f>+'Male opštine'!J60</f>
        <v>42910</v>
      </c>
      <c r="CP64">
        <f>+'Male opštine'!K60</f>
        <v>4291</v>
      </c>
      <c r="CQ64">
        <f>+'Male opštine'!L60</f>
        <v>0</v>
      </c>
      <c r="CR64">
        <f>+'Male opštine'!M60</f>
        <v>0</v>
      </c>
      <c r="CS64">
        <f>+'Male opštine'!N60</f>
        <v>0</v>
      </c>
      <c r="CT64">
        <f>+'Male opštine'!O60</f>
        <v>0</v>
      </c>
      <c r="CU64">
        <f>+'Male opštine'!P60</f>
        <v>0</v>
      </c>
      <c r="CV64">
        <f>+'Male opštine'!Q60</f>
        <v>0</v>
      </c>
      <c r="CW64">
        <f>+'Male opštine'!R60</f>
        <v>1</v>
      </c>
      <c r="CX64">
        <f>+'Male opštine'!S60</f>
        <v>2</v>
      </c>
      <c r="CY64">
        <f>+'Male opštine'!T60</f>
        <v>0</v>
      </c>
      <c r="CZ64">
        <f>+'Male opštine'!U60</f>
        <v>5</v>
      </c>
      <c r="DA64">
        <f>+'Male opštine'!V60</f>
        <v>19</v>
      </c>
      <c r="DB64">
        <f>+'Male opštine'!W60</f>
        <v>17</v>
      </c>
      <c r="DC64">
        <f>+'Male opštine'!X60</f>
        <v>0</v>
      </c>
      <c r="DD64">
        <f>+'Male opštine'!Y60</f>
        <v>118</v>
      </c>
      <c r="DE64">
        <f>+'Male opštine'!Z60</f>
        <v>31</v>
      </c>
      <c r="DF64">
        <f>+'Male opštine'!AA60</f>
        <v>37</v>
      </c>
      <c r="DG64">
        <f>+'Male opštine'!AB60</f>
        <v>38</v>
      </c>
      <c r="DH64">
        <f>+'Male opštine'!AC60</f>
        <v>83</v>
      </c>
      <c r="DI64">
        <f>+'Male opštine'!AD60</f>
        <v>0</v>
      </c>
      <c r="DJ64">
        <f>+'Male opštine'!AE60</f>
        <v>187</v>
      </c>
      <c r="DK64">
        <f>+'Male opštine'!AF60</f>
        <v>210</v>
      </c>
      <c r="DL64">
        <f>+'Male opštine'!AG60</f>
        <v>201</v>
      </c>
      <c r="DM64">
        <f>+'Male opštine'!AH60</f>
        <v>309</v>
      </c>
      <c r="DN64">
        <f>+'Male opštine'!AI60</f>
        <v>99</v>
      </c>
      <c r="DO64">
        <f>+'Male opštine'!AJ60</f>
        <v>0</v>
      </c>
      <c r="DP64">
        <f>+'Male opštine'!AK60</f>
        <v>178</v>
      </c>
      <c r="DQ64">
        <f>+'Male opštine'!AL60</f>
        <v>115</v>
      </c>
      <c r="DR64">
        <f>+'Male opštine'!AM60</f>
        <v>180</v>
      </c>
      <c r="DS64">
        <f>+'Male opštine'!AN60</f>
        <v>180</v>
      </c>
      <c r="DT64">
        <f>+'Male opštine'!AO60</f>
        <v>175</v>
      </c>
      <c r="DU64">
        <f>+'Male opštine'!AP60</f>
        <v>0</v>
      </c>
      <c r="DV64">
        <f>+'Male opštine'!AQ60</f>
        <v>157</v>
      </c>
      <c r="DW64">
        <f>+'Male opštine'!AR60</f>
        <v>176</v>
      </c>
      <c r="DX64">
        <f>+'Male opštine'!AS60</f>
        <v>251</v>
      </c>
      <c r="DY64">
        <f>+'Male opštine'!AT60</f>
        <v>286</v>
      </c>
      <c r="DZ64">
        <f>+'Male opštine'!AU60</f>
        <v>220</v>
      </c>
      <c r="EA64">
        <f>+'Male opštine'!AV60</f>
        <v>0</v>
      </c>
      <c r="EB64">
        <f>+'Male opštine'!AW60</f>
        <v>152</v>
      </c>
      <c r="EC64">
        <f>+'Male opštine'!AX60</f>
        <v>132</v>
      </c>
      <c r="ED64">
        <f>+'Male opštine'!AY60</f>
        <v>243</v>
      </c>
      <c r="EE64">
        <f>+'Male opštine'!AZ60</f>
        <v>166</v>
      </c>
      <c r="EF64">
        <f>+'Male opštine'!BA60</f>
        <v>233</v>
      </c>
      <c r="EG64">
        <f>+'Male opštine'!BB60</f>
        <v>0</v>
      </c>
      <c r="EH64">
        <f>+'Male opštine'!BC60</f>
        <v>90</v>
      </c>
      <c r="EI64">
        <f>+'Male opštine'!BD60</f>
        <v>0</v>
      </c>
      <c r="EJ64">
        <f>+'Male opštine'!BE60</f>
        <v>0</v>
      </c>
      <c r="EK64">
        <f>+'Male opštine'!BF60</f>
        <v>0</v>
      </c>
      <c r="EL64">
        <f>+'Male opštine'!BG60</f>
        <v>0</v>
      </c>
      <c r="EM64">
        <f>+'Male opštine'!BH60</f>
        <v>0</v>
      </c>
      <c r="EN64">
        <f>+'Male opštine'!BI60</f>
        <v>0</v>
      </c>
      <c r="EO64">
        <f>+'Male opštine'!BJ60</f>
        <v>0</v>
      </c>
      <c r="EP64">
        <f>+'Male opštine'!BK60</f>
        <v>0</v>
      </c>
      <c r="EQ64">
        <f>+'Male opštine'!BL60</f>
        <v>0</v>
      </c>
      <c r="ER64">
        <f>+'Male opštine'!BM60</f>
        <v>0</v>
      </c>
      <c r="ES64">
        <f>+'Male opštine'!BN60</f>
        <v>0</v>
      </c>
      <c r="ET64">
        <f>+'Male opštine'!BO60</f>
        <v>0</v>
      </c>
      <c r="EU64">
        <f>+'Male opštine'!BP60</f>
        <v>0</v>
      </c>
      <c r="EV64">
        <f>+'Male opštine'!BQ60</f>
        <v>0</v>
      </c>
      <c r="EW64">
        <f>+'Male opštine'!BR60</f>
        <v>0</v>
      </c>
      <c r="EX64">
        <f>+'Male opštine'!BS60</f>
        <v>0</v>
      </c>
      <c r="EY64">
        <f>+'Male opštine'!BT60</f>
        <v>0</v>
      </c>
      <c r="EZ64">
        <f>+'Male opštine'!BU60</f>
        <v>0</v>
      </c>
      <c r="FA64">
        <f>+'Male opštine'!BV60</f>
        <v>0</v>
      </c>
      <c r="FB64">
        <f>+'Male opštine'!BW60</f>
        <v>0</v>
      </c>
      <c r="FC64">
        <f>+'Male opštine'!BX60</f>
        <v>0</v>
      </c>
      <c r="FD64">
        <f>+'Male opštine'!BY60</f>
        <v>0</v>
      </c>
      <c r="FE64">
        <f>+'Male opštine'!BZ60</f>
        <v>0</v>
      </c>
      <c r="FF64">
        <f>+'Male opštine'!CA60</f>
        <v>0</v>
      </c>
      <c r="FG64">
        <f>+'Male opštine'!CB60</f>
        <v>0</v>
      </c>
      <c r="FH64">
        <f>+'Male opštine'!CC60</f>
        <v>0</v>
      </c>
      <c r="FI64">
        <f>+'Male opštine'!CD60</f>
        <v>0</v>
      </c>
      <c r="FJ64">
        <f>+'Male opštine'!CE60</f>
        <v>0</v>
      </c>
      <c r="FK64">
        <f>+'Male opštine'!CF60</f>
        <v>0</v>
      </c>
      <c r="FL64">
        <f>+'Male opštine'!CG60</f>
        <v>0</v>
      </c>
    </row>
    <row r="65" spans="84:168">
      <c r="CF65">
        <f>+'Male opštine'!A61</f>
        <v>70815</v>
      </c>
      <c r="CG65" t="str">
        <f>+'Male opštine'!B61</f>
        <v>Медвеђа</v>
      </c>
      <c r="CH65" t="str">
        <f>+'Male opštine'!C61</f>
        <v>Мале општине</v>
      </c>
      <c r="CI65">
        <f>+'Male opštine'!D61</f>
        <v>6842</v>
      </c>
      <c r="CJ65">
        <f>+'Male opštine'!E61</f>
        <v>43864</v>
      </c>
      <c r="CK65">
        <f>+'Male opštine'!F61</f>
        <v>0.95155866976158965</v>
      </c>
      <c r="CL65">
        <f>+'Male opštine'!G61</f>
        <v>6510.5644185087967</v>
      </c>
      <c r="CM65">
        <f>+'Male opštine'!H61</f>
        <v>3.643671441099094</v>
      </c>
      <c r="CN65">
        <f>+'Male opštine'!I61</f>
        <v>3.8291610984029032</v>
      </c>
      <c r="CO65">
        <f>+'Male opštine'!J61</f>
        <v>24930</v>
      </c>
      <c r="CP65">
        <f>+'Male opštine'!K61</f>
        <v>2493</v>
      </c>
      <c r="CQ65">
        <f>+'Male opštine'!L61</f>
        <v>0</v>
      </c>
      <c r="CR65">
        <f>+'Male opštine'!M61</f>
        <v>0</v>
      </c>
      <c r="CS65">
        <f>+'Male opštine'!N61</f>
        <v>0</v>
      </c>
      <c r="CT65">
        <f>+'Male opštine'!O61</f>
        <v>0</v>
      </c>
      <c r="CU65">
        <f>+'Male opštine'!P61</f>
        <v>23</v>
      </c>
      <c r="CV65">
        <f>+'Male opštine'!Q61</f>
        <v>0</v>
      </c>
      <c r="CW65">
        <f>+'Male opštine'!R61</f>
        <v>0</v>
      </c>
      <c r="CX65">
        <f>+'Male opštine'!S61</f>
        <v>12</v>
      </c>
      <c r="CY65">
        <f>+'Male opštine'!T61</f>
        <v>0</v>
      </c>
      <c r="CZ65">
        <f>+'Male opštine'!U61</f>
        <v>18</v>
      </c>
      <c r="DA65">
        <f>+'Male opštine'!V61</f>
        <v>23</v>
      </c>
      <c r="DB65">
        <f>+'Male opštine'!W61</f>
        <v>46</v>
      </c>
      <c r="DC65">
        <f>+'Male opštine'!X61</f>
        <v>0</v>
      </c>
      <c r="DD65">
        <f>+'Male opštine'!Y61</f>
        <v>74</v>
      </c>
      <c r="DE65">
        <f>+'Male opštine'!Z61</f>
        <v>74</v>
      </c>
      <c r="DF65">
        <f>+'Male opštine'!AA61</f>
        <v>56</v>
      </c>
      <c r="DG65">
        <f>+'Male opštine'!AB61</f>
        <v>27</v>
      </c>
      <c r="DH65">
        <f>+'Male opštine'!AC61</f>
        <v>83</v>
      </c>
      <c r="DI65">
        <f>+'Male opštine'!AD61</f>
        <v>12</v>
      </c>
      <c r="DJ65">
        <f>+'Male opštine'!AE61</f>
        <v>99</v>
      </c>
      <c r="DK65">
        <f>+'Male opštine'!AF61</f>
        <v>78</v>
      </c>
      <c r="DL65">
        <f>+'Male opštine'!AG61</f>
        <v>126</v>
      </c>
      <c r="DM65">
        <f>+'Male opštine'!AH61</f>
        <v>75</v>
      </c>
      <c r="DN65">
        <f>+'Male opštine'!AI61</f>
        <v>69</v>
      </c>
      <c r="DO65">
        <f>+'Male opštine'!AJ61</f>
        <v>0</v>
      </c>
      <c r="DP65">
        <f>+'Male opštine'!AK61</f>
        <v>85</v>
      </c>
      <c r="DQ65">
        <f>+'Male opštine'!AL61</f>
        <v>35</v>
      </c>
      <c r="DR65">
        <f>+'Male opštine'!AM61</f>
        <v>117</v>
      </c>
      <c r="DS65">
        <f>+'Male opštine'!AN61</f>
        <v>121</v>
      </c>
      <c r="DT65">
        <f>+'Male opštine'!AO61</f>
        <v>75</v>
      </c>
      <c r="DU65">
        <f>+'Male opštine'!AP61</f>
        <v>24</v>
      </c>
      <c r="DV65">
        <f>+'Male opštine'!AQ61</f>
        <v>139</v>
      </c>
      <c r="DW65">
        <f>+'Male opštine'!AR61</f>
        <v>89</v>
      </c>
      <c r="DX65">
        <f>+'Male opštine'!AS61</f>
        <v>98</v>
      </c>
      <c r="DY65">
        <f>+'Male opštine'!AT61</f>
        <v>84</v>
      </c>
      <c r="DZ65">
        <f>+'Male opštine'!AU61</f>
        <v>105</v>
      </c>
      <c r="EA65">
        <f>+'Male opštine'!AV61</f>
        <v>48</v>
      </c>
      <c r="EB65">
        <f>+'Male opštine'!AW61</f>
        <v>58</v>
      </c>
      <c r="EC65">
        <f>+'Male opštine'!AX61</f>
        <v>96</v>
      </c>
      <c r="ED65">
        <f>+'Male opštine'!AY61</f>
        <v>117</v>
      </c>
      <c r="EE65">
        <f>+'Male opštine'!AZ61</f>
        <v>105</v>
      </c>
      <c r="EF65">
        <f>+'Male opštine'!BA61</f>
        <v>141</v>
      </c>
      <c r="EG65">
        <f>+'Male opštine'!BB61</f>
        <v>9</v>
      </c>
      <c r="EH65">
        <f>+'Male opštine'!BC61</f>
        <v>52</v>
      </c>
      <c r="EI65">
        <f>+'Male opštine'!BD61</f>
        <v>0</v>
      </c>
      <c r="EJ65">
        <f>+'Male opštine'!BE61</f>
        <v>0</v>
      </c>
      <c r="EK65">
        <f>+'Male opštine'!BF61</f>
        <v>0</v>
      </c>
      <c r="EL65">
        <f>+'Male opštine'!BG61</f>
        <v>0</v>
      </c>
      <c r="EM65">
        <f>+'Male opštine'!BH61</f>
        <v>0</v>
      </c>
      <c r="EN65">
        <f>+'Male opštine'!BI61</f>
        <v>0</v>
      </c>
      <c r="EO65">
        <f>+'Male opštine'!BJ61</f>
        <v>0</v>
      </c>
      <c r="EP65">
        <f>+'Male opštine'!BK61</f>
        <v>0</v>
      </c>
      <c r="EQ65">
        <f>+'Male opštine'!BL61</f>
        <v>0</v>
      </c>
      <c r="ER65">
        <f>+'Male opštine'!BM61</f>
        <v>0</v>
      </c>
      <c r="ES65">
        <f>+'Male opštine'!BN61</f>
        <v>0</v>
      </c>
      <c r="ET65">
        <f>+'Male opštine'!BO61</f>
        <v>0</v>
      </c>
      <c r="EU65">
        <f>+'Male opštine'!BP61</f>
        <v>0</v>
      </c>
      <c r="EV65">
        <f>+'Male opštine'!BQ61</f>
        <v>0</v>
      </c>
      <c r="EW65">
        <f>+'Male opštine'!BR61</f>
        <v>0</v>
      </c>
      <c r="EX65">
        <f>+'Male opštine'!BS61</f>
        <v>0</v>
      </c>
      <c r="EY65">
        <f>+'Male opštine'!BT61</f>
        <v>0</v>
      </c>
      <c r="EZ65">
        <f>+'Male opštine'!BU61</f>
        <v>0</v>
      </c>
      <c r="FA65">
        <f>+'Male opštine'!BV61</f>
        <v>0</v>
      </c>
      <c r="FB65">
        <f>+'Male opštine'!BW61</f>
        <v>0</v>
      </c>
      <c r="FC65">
        <f>+'Male opštine'!BX61</f>
        <v>0</v>
      </c>
      <c r="FD65">
        <f>+'Male opštine'!BY61</f>
        <v>0</v>
      </c>
      <c r="FE65">
        <f>+'Male opštine'!BZ61</f>
        <v>0</v>
      </c>
      <c r="FF65">
        <f>+'Male opštine'!CA61</f>
        <v>0</v>
      </c>
      <c r="FG65">
        <f>+'Male opštine'!CB61</f>
        <v>0</v>
      </c>
      <c r="FH65">
        <f>+'Male opštine'!CC61</f>
        <v>0</v>
      </c>
      <c r="FI65">
        <f>+'Male opštine'!CD61</f>
        <v>0</v>
      </c>
      <c r="FJ65">
        <f>+'Male opštine'!CE61</f>
        <v>0</v>
      </c>
      <c r="FK65">
        <f>+'Male opštine'!CF61</f>
        <v>0</v>
      </c>
      <c r="FL65">
        <f>+'Male opštine'!CG61</f>
        <v>0</v>
      </c>
    </row>
    <row r="66" spans="84:168">
      <c r="CF66">
        <f>+'Male opštine'!A62</f>
        <v>70700</v>
      </c>
      <c r="CG66" t="str">
        <f>+'Male opštine'!B62</f>
        <v>Лајковац</v>
      </c>
      <c r="CH66" t="str">
        <f>+'Male opštine'!C62</f>
        <v>Мале општине</v>
      </c>
      <c r="CI66">
        <f>+'Male opštine'!D62</f>
        <v>14962</v>
      </c>
      <c r="CJ66">
        <f>+'Male opštine'!E62</f>
        <v>62078</v>
      </c>
      <c r="CK66">
        <f>+'Male opštine'!F62</f>
        <v>1.3466819966592185</v>
      </c>
      <c r="CL66">
        <f>+'Male opštine'!G62</f>
        <v>20149.056034015226</v>
      </c>
      <c r="CM66">
        <f>+'Male opštine'!H62</f>
        <v>4.615693089159203</v>
      </c>
      <c r="CN66">
        <f>+'Male opštine'!I62</f>
        <v>3.4274558512028706</v>
      </c>
      <c r="CO66">
        <f>+'Male opštine'!J62</f>
        <v>69060</v>
      </c>
      <c r="CP66">
        <f>+'Male opštine'!K62</f>
        <v>6906</v>
      </c>
      <c r="CQ66">
        <f>+'Male opštine'!L62</f>
        <v>0</v>
      </c>
      <c r="CR66">
        <f>+'Male opštine'!M62</f>
        <v>0</v>
      </c>
      <c r="CS66">
        <f>+'Male opštine'!N62</f>
        <v>0</v>
      </c>
      <c r="CT66">
        <f>+'Male opštine'!O62</f>
        <v>11</v>
      </c>
      <c r="CU66">
        <f>+'Male opštine'!P62</f>
        <v>0</v>
      </c>
      <c r="CV66">
        <f>+'Male opštine'!Q62</f>
        <v>3</v>
      </c>
      <c r="CW66">
        <f>+'Male opštine'!R62</f>
        <v>6</v>
      </c>
      <c r="CX66">
        <f>+'Male opštine'!S62</f>
        <v>13</v>
      </c>
      <c r="CY66">
        <f>+'Male opštine'!T62</f>
        <v>0</v>
      </c>
      <c r="CZ66">
        <f>+'Male opštine'!U62</f>
        <v>42</v>
      </c>
      <c r="DA66">
        <f>+'Male opštine'!V62</f>
        <v>36</v>
      </c>
      <c r="DB66">
        <f>+'Male opštine'!W62</f>
        <v>34</v>
      </c>
      <c r="DC66">
        <f>+'Male opštine'!X62</f>
        <v>0</v>
      </c>
      <c r="DD66">
        <f>+'Male opštine'!Y62</f>
        <v>237</v>
      </c>
      <c r="DE66">
        <f>+'Male opštine'!Z62</f>
        <v>190</v>
      </c>
      <c r="DF66">
        <f>+'Male opštine'!AA62</f>
        <v>108</v>
      </c>
      <c r="DG66">
        <f>+'Male opštine'!AB62</f>
        <v>92</v>
      </c>
      <c r="DH66">
        <f>+'Male opštine'!AC62</f>
        <v>193</v>
      </c>
      <c r="DI66">
        <f>+'Male opštine'!AD62</f>
        <v>0</v>
      </c>
      <c r="DJ66">
        <f>+'Male opštine'!AE62</f>
        <v>398</v>
      </c>
      <c r="DK66">
        <f>+'Male opštine'!AF62</f>
        <v>288</v>
      </c>
      <c r="DL66">
        <f>+'Male opštine'!AG62</f>
        <v>330</v>
      </c>
      <c r="DM66">
        <f>+'Male opštine'!AH62</f>
        <v>200</v>
      </c>
      <c r="DN66">
        <f>+'Male opštine'!AI62</f>
        <v>152</v>
      </c>
      <c r="DO66">
        <f>+'Male opštine'!AJ62</f>
        <v>0</v>
      </c>
      <c r="DP66">
        <f>+'Male opštine'!AK62</f>
        <v>219</v>
      </c>
      <c r="DQ66">
        <f>+'Male opštine'!AL62</f>
        <v>191</v>
      </c>
      <c r="DR66">
        <f>+'Male opštine'!AM62</f>
        <v>254</v>
      </c>
      <c r="DS66">
        <f>+'Male opštine'!AN62</f>
        <v>284</v>
      </c>
      <c r="DT66">
        <f>+'Male opštine'!AO62</f>
        <v>225</v>
      </c>
      <c r="DU66">
        <f>+'Male opštine'!AP62</f>
        <v>0</v>
      </c>
      <c r="DV66">
        <f>+'Male opštine'!AQ62</f>
        <v>303</v>
      </c>
      <c r="DW66">
        <f>+'Male opštine'!AR62</f>
        <v>239</v>
      </c>
      <c r="DX66">
        <f>+'Male opštine'!AS62</f>
        <v>345</v>
      </c>
      <c r="DY66">
        <f>+'Male opštine'!AT62</f>
        <v>400</v>
      </c>
      <c r="DZ66">
        <f>+'Male opštine'!AU62</f>
        <v>284</v>
      </c>
      <c r="EA66">
        <f>+'Male opštine'!AV62</f>
        <v>0</v>
      </c>
      <c r="EB66">
        <f>+'Male opštine'!AW62</f>
        <v>268</v>
      </c>
      <c r="EC66">
        <f>+'Male opštine'!AX62</f>
        <v>230</v>
      </c>
      <c r="ED66">
        <f>+'Male opštine'!AY62</f>
        <v>395</v>
      </c>
      <c r="EE66">
        <f>+'Male opštine'!AZ62</f>
        <v>525</v>
      </c>
      <c r="EF66">
        <f>+'Male opštine'!BA62</f>
        <v>216</v>
      </c>
      <c r="EG66">
        <f>+'Male opštine'!BB62</f>
        <v>0</v>
      </c>
      <c r="EH66">
        <f>+'Male opštine'!BC62</f>
        <v>195</v>
      </c>
      <c r="EI66">
        <f>+'Male opštine'!BD62</f>
        <v>0</v>
      </c>
      <c r="EJ66">
        <f>+'Male opštine'!BE62</f>
        <v>0</v>
      </c>
      <c r="EK66">
        <f>+'Male opštine'!BF62</f>
        <v>0</v>
      </c>
      <c r="EL66">
        <f>+'Male opštine'!BG62</f>
        <v>0</v>
      </c>
      <c r="EM66">
        <f>+'Male opštine'!BH62</f>
        <v>0</v>
      </c>
      <c r="EN66">
        <f>+'Male opštine'!BI62</f>
        <v>0</v>
      </c>
      <c r="EO66">
        <f>+'Male opštine'!BJ62</f>
        <v>0</v>
      </c>
      <c r="EP66">
        <f>+'Male opštine'!BK62</f>
        <v>0</v>
      </c>
      <c r="EQ66">
        <f>+'Male opštine'!BL62</f>
        <v>0</v>
      </c>
      <c r="ER66">
        <f>+'Male opštine'!BM62</f>
        <v>0</v>
      </c>
      <c r="ES66">
        <f>+'Male opštine'!BN62</f>
        <v>0</v>
      </c>
      <c r="ET66">
        <f>+'Male opštine'!BO62</f>
        <v>0</v>
      </c>
      <c r="EU66">
        <f>+'Male opštine'!BP62</f>
        <v>0</v>
      </c>
      <c r="EV66">
        <f>+'Male opštine'!BQ62</f>
        <v>0</v>
      </c>
      <c r="EW66">
        <f>+'Male opštine'!BR62</f>
        <v>0</v>
      </c>
      <c r="EX66">
        <f>+'Male opštine'!BS62</f>
        <v>0</v>
      </c>
      <c r="EY66">
        <f>+'Male opštine'!BT62</f>
        <v>0</v>
      </c>
      <c r="EZ66">
        <f>+'Male opštine'!BU62</f>
        <v>0</v>
      </c>
      <c r="FA66">
        <f>+'Male opštine'!BV62</f>
        <v>0</v>
      </c>
      <c r="FB66">
        <f>+'Male opštine'!BW62</f>
        <v>0</v>
      </c>
      <c r="FC66">
        <f>+'Male opštine'!BX62</f>
        <v>0</v>
      </c>
      <c r="FD66">
        <f>+'Male opštine'!BY62</f>
        <v>0</v>
      </c>
      <c r="FE66">
        <f>+'Male opštine'!BZ62</f>
        <v>0</v>
      </c>
      <c r="FF66">
        <f>+'Male opštine'!CA62</f>
        <v>0</v>
      </c>
      <c r="FG66">
        <f>+'Male opštine'!CB62</f>
        <v>0</v>
      </c>
      <c r="FH66">
        <f>+'Male opštine'!CC62</f>
        <v>0</v>
      </c>
      <c r="FI66">
        <f>+'Male opštine'!CD62</f>
        <v>0</v>
      </c>
      <c r="FJ66">
        <f>+'Male opštine'!CE62</f>
        <v>0</v>
      </c>
      <c r="FK66">
        <f>+'Male opštine'!CF62</f>
        <v>0</v>
      </c>
      <c r="FL66">
        <f>+'Male opštine'!CG62</f>
        <v>0</v>
      </c>
    </row>
    <row r="67" spans="84:168">
      <c r="CF67">
        <f>+'Male opštine'!A63</f>
        <v>70823</v>
      </c>
      <c r="CG67" t="str">
        <f>+'Male opštine'!B63</f>
        <v>Мерошина</v>
      </c>
      <c r="CH67" t="str">
        <f>+'Male opštine'!C63</f>
        <v>Мале општине</v>
      </c>
      <c r="CI67">
        <f>+'Male opštine'!D63</f>
        <v>13301</v>
      </c>
      <c r="CJ67">
        <f>+'Male opštine'!E63</f>
        <v>33301</v>
      </c>
      <c r="CK67">
        <f>+'Male opštine'!F63</f>
        <v>0.72241143675293407</v>
      </c>
      <c r="CL67">
        <f>+'Male opštine'!G63</f>
        <v>9608.7945202507763</v>
      </c>
      <c r="CM67">
        <f>+'Male opštine'!H63</f>
        <v>2.2269002330651833</v>
      </c>
      <c r="CN67">
        <f>+'Male opštine'!I63</f>
        <v>3.0825927162429281</v>
      </c>
      <c r="CO67">
        <f>+'Male opštine'!J63</f>
        <v>29620</v>
      </c>
      <c r="CP67">
        <f>+'Male opštine'!K63</f>
        <v>2962</v>
      </c>
      <c r="CQ67">
        <f>+'Male opštine'!L63</f>
        <v>0</v>
      </c>
      <c r="CR67">
        <f>+'Male opštine'!M63</f>
        <v>1</v>
      </c>
      <c r="CS67">
        <f>+'Male opštine'!N63</f>
        <v>0</v>
      </c>
      <c r="CT67">
        <f>+'Male opštine'!O63</f>
        <v>0</v>
      </c>
      <c r="CU67">
        <f>+'Male opštine'!P63</f>
        <v>0</v>
      </c>
      <c r="CV67">
        <f>+'Male opštine'!Q63</f>
        <v>6</v>
      </c>
      <c r="CW67">
        <f>+'Male opštine'!R63</f>
        <v>2</v>
      </c>
      <c r="CX67">
        <f>+'Male opštine'!S63</f>
        <v>7</v>
      </c>
      <c r="CY67">
        <f>+'Male opštine'!T63</f>
        <v>17</v>
      </c>
      <c r="CZ67">
        <f>+'Male opštine'!U63</f>
        <v>14</v>
      </c>
      <c r="DA67">
        <f>+'Male opštine'!V63</f>
        <v>35</v>
      </c>
      <c r="DB67">
        <f>+'Male opštine'!W63</f>
        <v>16</v>
      </c>
      <c r="DC67">
        <f>+'Male opštine'!X63</f>
        <v>6</v>
      </c>
      <c r="DD67">
        <f>+'Male opštine'!Y63</f>
        <v>64</v>
      </c>
      <c r="DE67">
        <f>+'Male opštine'!Z63</f>
        <v>51</v>
      </c>
      <c r="DF67">
        <f>+'Male opštine'!AA63</f>
        <v>67</v>
      </c>
      <c r="DG67">
        <f>+'Male opštine'!AB63</f>
        <v>46</v>
      </c>
      <c r="DH67">
        <f>+'Male opštine'!AC63</f>
        <v>51</v>
      </c>
      <c r="DI67">
        <f>+'Male opštine'!AD63</f>
        <v>38</v>
      </c>
      <c r="DJ67">
        <f>+'Male opštine'!AE63</f>
        <v>121</v>
      </c>
      <c r="DK67">
        <f>+'Male opštine'!AF63</f>
        <v>101</v>
      </c>
      <c r="DL67">
        <f>+'Male opštine'!AG63</f>
        <v>157</v>
      </c>
      <c r="DM67">
        <f>+'Male opštine'!AH63</f>
        <v>114</v>
      </c>
      <c r="DN67">
        <f>+'Male opštine'!AI63</f>
        <v>66</v>
      </c>
      <c r="DO67">
        <f>+'Male opštine'!AJ63</f>
        <v>3</v>
      </c>
      <c r="DP67">
        <f>+'Male opštine'!AK63</f>
        <v>83</v>
      </c>
      <c r="DQ67">
        <f>+'Male opštine'!AL63</f>
        <v>70</v>
      </c>
      <c r="DR67">
        <f>+'Male opštine'!AM63</f>
        <v>80</v>
      </c>
      <c r="DS67">
        <f>+'Male opštine'!AN63</f>
        <v>114</v>
      </c>
      <c r="DT67">
        <f>+'Male opštine'!AO63</f>
        <v>126</v>
      </c>
      <c r="DU67">
        <f>+'Male opštine'!AP63</f>
        <v>12</v>
      </c>
      <c r="DV67">
        <f>+'Male opštine'!AQ63</f>
        <v>104</v>
      </c>
      <c r="DW67">
        <f>+'Male opštine'!AR63</f>
        <v>100</v>
      </c>
      <c r="DX67">
        <f>+'Male opštine'!AS63</f>
        <v>202</v>
      </c>
      <c r="DY67">
        <f>+'Male opštine'!AT63</f>
        <v>234</v>
      </c>
      <c r="DZ67">
        <f>+'Male opštine'!AU63</f>
        <v>92</v>
      </c>
      <c r="EA67">
        <f>+'Male opštine'!AV63</f>
        <v>0</v>
      </c>
      <c r="EB67">
        <f>+'Male opštine'!AW63</f>
        <v>107</v>
      </c>
      <c r="EC67">
        <f>+'Male opštine'!AX63</f>
        <v>144</v>
      </c>
      <c r="ED67">
        <f>+'Male opštine'!AY63</f>
        <v>163</v>
      </c>
      <c r="EE67">
        <f>+'Male opštine'!AZ63</f>
        <v>166</v>
      </c>
      <c r="EF67">
        <f>+'Male opštine'!BA63</f>
        <v>100</v>
      </c>
      <c r="EG67">
        <f>+'Male opštine'!BB63</f>
        <v>8</v>
      </c>
      <c r="EH67">
        <f>+'Male opštine'!BC63</f>
        <v>74</v>
      </c>
      <c r="EI67">
        <f>+'Male opštine'!BD63</f>
        <v>0</v>
      </c>
      <c r="EJ67">
        <f>+'Male opštine'!BE63</f>
        <v>0</v>
      </c>
      <c r="EK67">
        <f>+'Male opštine'!BF63</f>
        <v>0</v>
      </c>
      <c r="EL67">
        <f>+'Male opštine'!BG63</f>
        <v>0</v>
      </c>
      <c r="EM67">
        <f>+'Male opštine'!BH63</f>
        <v>0</v>
      </c>
      <c r="EN67">
        <f>+'Male opštine'!BI63</f>
        <v>0</v>
      </c>
      <c r="EO67">
        <f>+'Male opštine'!BJ63</f>
        <v>0</v>
      </c>
      <c r="EP67">
        <f>+'Male opštine'!BK63</f>
        <v>0</v>
      </c>
      <c r="EQ67">
        <f>+'Male opštine'!BL63</f>
        <v>0</v>
      </c>
      <c r="ER67">
        <f>+'Male opštine'!BM63</f>
        <v>0</v>
      </c>
      <c r="ES67">
        <f>+'Male opštine'!BN63</f>
        <v>0</v>
      </c>
      <c r="ET67">
        <f>+'Male opštine'!BO63</f>
        <v>0</v>
      </c>
      <c r="EU67">
        <f>+'Male opštine'!BP63</f>
        <v>0</v>
      </c>
      <c r="EV67">
        <f>+'Male opštine'!BQ63</f>
        <v>0</v>
      </c>
      <c r="EW67">
        <f>+'Male opštine'!BR63</f>
        <v>0</v>
      </c>
      <c r="EX67">
        <f>+'Male opštine'!BS63</f>
        <v>0</v>
      </c>
      <c r="EY67">
        <f>+'Male opštine'!BT63</f>
        <v>0</v>
      </c>
      <c r="EZ67">
        <f>+'Male opštine'!BU63</f>
        <v>0</v>
      </c>
      <c r="FA67">
        <f>+'Male opštine'!BV63</f>
        <v>0</v>
      </c>
      <c r="FB67">
        <f>+'Male opštine'!BW63</f>
        <v>0</v>
      </c>
      <c r="FC67">
        <f>+'Male opštine'!BX63</f>
        <v>0</v>
      </c>
      <c r="FD67">
        <f>+'Male opštine'!BY63</f>
        <v>0</v>
      </c>
      <c r="FE67">
        <f>+'Male opštine'!BZ63</f>
        <v>0</v>
      </c>
      <c r="FF67">
        <f>+'Male opštine'!CA63</f>
        <v>0</v>
      </c>
      <c r="FG67">
        <f>+'Male opštine'!CB63</f>
        <v>0</v>
      </c>
      <c r="FH67">
        <f>+'Male opštine'!CC63</f>
        <v>0</v>
      </c>
      <c r="FI67">
        <f>+'Male opštine'!CD63</f>
        <v>0</v>
      </c>
      <c r="FJ67">
        <f>+'Male opštine'!CE63</f>
        <v>0</v>
      </c>
      <c r="FK67">
        <f>+'Male opštine'!CF63</f>
        <v>0</v>
      </c>
      <c r="FL67">
        <f>+'Male opštine'!CG63</f>
        <v>0</v>
      </c>
    </row>
    <row r="68" spans="84:168">
      <c r="CF68">
        <f>+'Male opštine'!A64</f>
        <v>90352</v>
      </c>
      <c r="CG68" t="str">
        <f>+'Male opštine'!B64</f>
        <v>Звечан</v>
      </c>
      <c r="CH68" t="str">
        <f>+'Male opštine'!C64</f>
        <v>Мале општине</v>
      </c>
      <c r="CI68">
        <f>+'Male opštine'!D64</f>
        <v>7341</v>
      </c>
      <c r="CJ68">
        <f>+'Male opštine'!E64</f>
        <v>53465.371969295615</v>
      </c>
      <c r="CK68">
        <f>+'Male opštine'!F64</f>
        <v>1.1598449350130293</v>
      </c>
      <c r="CL68">
        <f>+'Male opštine'!G64</f>
        <v>8514.4216679306483</v>
      </c>
      <c r="CM68">
        <f>+'Male opštine'!H64</f>
        <v>0.29287563002315758</v>
      </c>
      <c r="CN68">
        <f>+'Male opštine'!I64</f>
        <v>0.25251274647318911</v>
      </c>
      <c r="CO68">
        <f>+'Male opštine'!J64</f>
        <v>2150</v>
      </c>
      <c r="CP68">
        <f>+'Male opštine'!K64</f>
        <v>215</v>
      </c>
      <c r="CQ68">
        <f>+'Male opštine'!L64</f>
        <v>0</v>
      </c>
      <c r="CR68">
        <f>+'Male opštine'!M64</f>
        <v>0</v>
      </c>
      <c r="CS68">
        <f>+'Male opštine'!N64</f>
        <v>0</v>
      </c>
      <c r="CT68">
        <f>+'Male opštine'!O64</f>
        <v>0</v>
      </c>
      <c r="CU68">
        <f>+'Male opštine'!P64</f>
        <v>0</v>
      </c>
      <c r="CV68">
        <f>+'Male opštine'!Q64</f>
        <v>0</v>
      </c>
      <c r="CW68">
        <f>+'Male opštine'!R64</f>
        <v>0</v>
      </c>
      <c r="CX68">
        <f>+'Male opštine'!S64</f>
        <v>0</v>
      </c>
      <c r="CY68">
        <f>+'Male opštine'!T64</f>
        <v>0</v>
      </c>
      <c r="CZ68">
        <f>+'Male opštine'!U64</f>
        <v>1</v>
      </c>
      <c r="DA68">
        <f>+'Male opštine'!V64</f>
        <v>1</v>
      </c>
      <c r="DB68">
        <f>+'Male opštine'!W64</f>
        <v>9</v>
      </c>
      <c r="DC68">
        <f>+'Male opštine'!X64</f>
        <v>1</v>
      </c>
      <c r="DD68">
        <f>+'Male opštine'!Y64</f>
        <v>10</v>
      </c>
      <c r="DE68">
        <f>+'Male opštine'!Z64</f>
        <v>6</v>
      </c>
      <c r="DF68">
        <f>+'Male opštine'!AA64</f>
        <v>9</v>
      </c>
      <c r="DG68">
        <f>+'Male opštine'!AB64</f>
        <v>10</v>
      </c>
      <c r="DH68">
        <f>+'Male opštine'!AC64</f>
        <v>10</v>
      </c>
      <c r="DI68">
        <f>+'Male opštine'!AD64</f>
        <v>3</v>
      </c>
      <c r="DJ68">
        <f>+'Male opštine'!AE64</f>
        <v>9</v>
      </c>
      <c r="DK68">
        <f>+'Male opštine'!AF64</f>
        <v>3</v>
      </c>
      <c r="DL68">
        <f>+'Male opštine'!AG64</f>
        <v>5</v>
      </c>
      <c r="DM68">
        <f>+'Male opštine'!AH64</f>
        <v>9</v>
      </c>
      <c r="DN68">
        <f>+'Male opštine'!AI64</f>
        <v>1</v>
      </c>
      <c r="DO68">
        <f>+'Male opštine'!AJ64</f>
        <v>0</v>
      </c>
      <c r="DP68">
        <f>+'Male opštine'!AK64</f>
        <v>1</v>
      </c>
      <c r="DQ68">
        <f>+'Male opštine'!AL64</f>
        <v>2</v>
      </c>
      <c r="DR68">
        <f>+'Male opštine'!AM64</f>
        <v>5</v>
      </c>
      <c r="DS68">
        <f>+'Male opštine'!AN64</f>
        <v>5</v>
      </c>
      <c r="DT68">
        <f>+'Male opštine'!AO64</f>
        <v>0</v>
      </c>
      <c r="DU68">
        <f>+'Male opštine'!AP64</f>
        <v>0</v>
      </c>
      <c r="DV68">
        <f>+'Male opštine'!AQ64</f>
        <v>19</v>
      </c>
      <c r="DW68">
        <f>+'Male opštine'!AR64</f>
        <v>22</v>
      </c>
      <c r="DX68">
        <f>+'Male opštine'!AS64</f>
        <v>5</v>
      </c>
      <c r="DY68">
        <f>+'Male opštine'!AT64</f>
        <v>19</v>
      </c>
      <c r="DZ68">
        <f>+'Male opštine'!AU64</f>
        <v>1</v>
      </c>
      <c r="EA68">
        <f>+'Male opštine'!AV64</f>
        <v>0</v>
      </c>
      <c r="EB68">
        <f>+'Male opštine'!AW64</f>
        <v>0</v>
      </c>
      <c r="EC68">
        <f>+'Male opštine'!AX64</f>
        <v>0</v>
      </c>
      <c r="ED68">
        <f>+'Male opštine'!AY64</f>
        <v>16</v>
      </c>
      <c r="EE68">
        <f>+'Male opštine'!AZ64</f>
        <v>10</v>
      </c>
      <c r="EF68">
        <f>+'Male opštine'!BA64</f>
        <v>4</v>
      </c>
      <c r="EG68">
        <f>+'Male opštine'!BB64</f>
        <v>7</v>
      </c>
      <c r="EH68">
        <f>+'Male opštine'!BC64</f>
        <v>12</v>
      </c>
      <c r="EI68">
        <f>+'Male opštine'!BD64</f>
        <v>0</v>
      </c>
      <c r="EJ68">
        <f>+'Male opštine'!BE64</f>
        <v>0</v>
      </c>
      <c r="EK68">
        <f>+'Male opštine'!BF64</f>
        <v>0</v>
      </c>
      <c r="EL68">
        <f>+'Male opštine'!BG64</f>
        <v>0</v>
      </c>
      <c r="EM68">
        <f>+'Male opštine'!BH64</f>
        <v>0</v>
      </c>
      <c r="EN68">
        <f>+'Male opštine'!BI64</f>
        <v>0</v>
      </c>
      <c r="EO68">
        <f>+'Male opštine'!BJ64</f>
        <v>0</v>
      </c>
      <c r="EP68">
        <f>+'Male opštine'!BK64</f>
        <v>0</v>
      </c>
      <c r="EQ68">
        <f>+'Male opštine'!BL64</f>
        <v>0</v>
      </c>
      <c r="ER68">
        <f>+'Male opštine'!BM64</f>
        <v>0</v>
      </c>
      <c r="ES68">
        <f>+'Male opštine'!BN64</f>
        <v>0</v>
      </c>
      <c r="ET68">
        <f>+'Male opštine'!BO64</f>
        <v>0</v>
      </c>
      <c r="EU68">
        <f>+'Male opštine'!BP64</f>
        <v>0</v>
      </c>
      <c r="EV68">
        <f>+'Male opštine'!BQ64</f>
        <v>0</v>
      </c>
      <c r="EW68">
        <f>+'Male opštine'!BR64</f>
        <v>0</v>
      </c>
      <c r="EX68">
        <f>+'Male opštine'!BS64</f>
        <v>0</v>
      </c>
      <c r="EY68">
        <f>+'Male opštine'!BT64</f>
        <v>0</v>
      </c>
      <c r="EZ68">
        <f>+'Male opštine'!BU64</f>
        <v>0</v>
      </c>
      <c r="FA68">
        <f>+'Male opštine'!BV64</f>
        <v>0</v>
      </c>
      <c r="FB68">
        <f>+'Male opštine'!BW64</f>
        <v>0</v>
      </c>
      <c r="FC68">
        <f>+'Male opštine'!BX64</f>
        <v>0</v>
      </c>
      <c r="FD68">
        <f>+'Male opštine'!BY64</f>
        <v>0</v>
      </c>
      <c r="FE68">
        <f>+'Male opštine'!BZ64</f>
        <v>0</v>
      </c>
      <c r="FF68">
        <f>+'Male opštine'!CA64</f>
        <v>0</v>
      </c>
      <c r="FG68">
        <f>+'Male opštine'!CB64</f>
        <v>0</v>
      </c>
      <c r="FH68">
        <f>+'Male opštine'!CC64</f>
        <v>0</v>
      </c>
      <c r="FI68">
        <f>+'Male opštine'!CD64</f>
        <v>0</v>
      </c>
      <c r="FJ68">
        <f>+'Male opštine'!CE64</f>
        <v>0</v>
      </c>
      <c r="FK68">
        <f>+'Male opštine'!CF64</f>
        <v>0</v>
      </c>
      <c r="FL68">
        <f>+'Male opštine'!CG64</f>
        <v>0</v>
      </c>
    </row>
    <row r="69" spans="84:168">
      <c r="CF69">
        <f>+'Male opštine'!A65</f>
        <v>90158</v>
      </c>
      <c r="CG69" t="str">
        <f>+'Male opštine'!B65</f>
        <v>Лепосавић</v>
      </c>
      <c r="CH69" t="str">
        <f>+'Male opštine'!C65</f>
        <v>Мале општине</v>
      </c>
      <c r="CI69">
        <f>+'Male opštine'!D65</f>
        <v>13515</v>
      </c>
      <c r="CJ69">
        <f>+'Male opštine'!E65</f>
        <v>51163.008922715482</v>
      </c>
      <c r="CK69">
        <f>+'Male opštine'!F65</f>
        <v>1.1098988854527514</v>
      </c>
      <c r="CL69">
        <f>+'Male opštine'!G65</f>
        <v>15000.283436893935</v>
      </c>
      <c r="CM69">
        <f>+'Male opštine'!H65</f>
        <v>0.13244543100258971</v>
      </c>
      <c r="CN69">
        <f>+'Male opštine'!I65</f>
        <v>0.11933107847798441</v>
      </c>
      <c r="CO69">
        <f>+'Male opštine'!J65</f>
        <v>1790</v>
      </c>
      <c r="CP69">
        <f>+'Male opštine'!K65</f>
        <v>179</v>
      </c>
      <c r="CQ69">
        <f>+'Male opštine'!L65</f>
        <v>0</v>
      </c>
      <c r="CR69">
        <f>+'Male opštine'!M65</f>
        <v>0</v>
      </c>
      <c r="CS69">
        <f>+'Male opštine'!N65</f>
        <v>0</v>
      </c>
      <c r="CT69">
        <f>+'Male opštine'!O65</f>
        <v>0</v>
      </c>
      <c r="CU69">
        <f>+'Male opštine'!P65</f>
        <v>0</v>
      </c>
      <c r="CV69">
        <f>+'Male opštine'!Q65</f>
        <v>0</v>
      </c>
      <c r="CW69">
        <f>+'Male opštine'!R65</f>
        <v>0</v>
      </c>
      <c r="CX69">
        <f>+'Male opštine'!S65</f>
        <v>0</v>
      </c>
      <c r="CY69">
        <f>+'Male opštine'!T65</f>
        <v>0</v>
      </c>
      <c r="CZ69">
        <f>+'Male opštine'!U65</f>
        <v>1</v>
      </c>
      <c r="DA69">
        <f>+'Male opštine'!V65</f>
        <v>2</v>
      </c>
      <c r="DB69">
        <f>+'Male opštine'!W65</f>
        <v>3</v>
      </c>
      <c r="DC69">
        <f>+'Male opštine'!X65</f>
        <v>0</v>
      </c>
      <c r="DD69">
        <f>+'Male opštine'!Y65</f>
        <v>3</v>
      </c>
      <c r="DE69">
        <f>+'Male opštine'!Z65</f>
        <v>6</v>
      </c>
      <c r="DF69">
        <f>+'Male opštine'!AA65</f>
        <v>12</v>
      </c>
      <c r="DG69">
        <f>+'Male opštine'!AB65</f>
        <v>6</v>
      </c>
      <c r="DH69">
        <f>+'Male opštine'!AC65</f>
        <v>3</v>
      </c>
      <c r="DI69">
        <f>+'Male opštine'!AD65</f>
        <v>0</v>
      </c>
      <c r="DJ69">
        <f>+'Male opštine'!AE65</f>
        <v>4</v>
      </c>
      <c r="DK69">
        <f>+'Male opštine'!AF65</f>
        <v>9</v>
      </c>
      <c r="DL69">
        <f>+'Male opštine'!AG65</f>
        <v>6</v>
      </c>
      <c r="DM69">
        <f>+'Male opštine'!AH65</f>
        <v>4</v>
      </c>
      <c r="DN69">
        <f>+'Male opštine'!AI65</f>
        <v>8</v>
      </c>
      <c r="DO69">
        <f>+'Male opštine'!AJ65</f>
        <v>0</v>
      </c>
      <c r="DP69">
        <f>+'Male opštine'!AK65</f>
        <v>8</v>
      </c>
      <c r="DQ69">
        <f>+'Male opštine'!AL65</f>
        <v>0</v>
      </c>
      <c r="DR69">
        <f>+'Male opštine'!AM65</f>
        <v>6</v>
      </c>
      <c r="DS69">
        <f>+'Male opštine'!AN65</f>
        <v>4</v>
      </c>
      <c r="DT69">
        <f>+'Male opštine'!AO65</f>
        <v>20</v>
      </c>
      <c r="DU69">
        <f>+'Male opštine'!AP65</f>
        <v>0</v>
      </c>
      <c r="DV69">
        <f>+'Male opštine'!AQ65</f>
        <v>6</v>
      </c>
      <c r="DW69">
        <f>+'Male opštine'!AR65</f>
        <v>7</v>
      </c>
      <c r="DX69">
        <f>+'Male opštine'!AS65</f>
        <v>3</v>
      </c>
      <c r="DY69">
        <f>+'Male opštine'!AT65</f>
        <v>1</v>
      </c>
      <c r="DZ69">
        <f>+'Male opštine'!AU65</f>
        <v>11</v>
      </c>
      <c r="EA69">
        <f>+'Male opštine'!AV65</f>
        <v>0</v>
      </c>
      <c r="EB69">
        <f>+'Male opštine'!AW65</f>
        <v>4</v>
      </c>
      <c r="EC69">
        <f>+'Male opštine'!AX65</f>
        <v>17</v>
      </c>
      <c r="ED69">
        <f>+'Male opštine'!AY65</f>
        <v>7</v>
      </c>
      <c r="EE69">
        <f>+'Male opštine'!AZ65</f>
        <v>10</v>
      </c>
      <c r="EF69">
        <f>+'Male opštine'!BA65</f>
        <v>2</v>
      </c>
      <c r="EG69">
        <f>+'Male opštine'!BB65</f>
        <v>2</v>
      </c>
      <c r="EH69">
        <f>+'Male opštine'!BC65</f>
        <v>4</v>
      </c>
      <c r="EI69">
        <f>+'Male opštine'!BD65</f>
        <v>0</v>
      </c>
      <c r="EJ69">
        <f>+'Male opštine'!BE65</f>
        <v>0</v>
      </c>
      <c r="EK69">
        <f>+'Male opštine'!BF65</f>
        <v>0</v>
      </c>
      <c r="EL69">
        <f>+'Male opštine'!BG65</f>
        <v>0</v>
      </c>
      <c r="EM69">
        <f>+'Male opštine'!BH65</f>
        <v>0</v>
      </c>
      <c r="EN69">
        <f>+'Male opštine'!BI65</f>
        <v>0</v>
      </c>
      <c r="EO69">
        <f>+'Male opštine'!BJ65</f>
        <v>0</v>
      </c>
      <c r="EP69">
        <f>+'Male opštine'!BK65</f>
        <v>0</v>
      </c>
      <c r="EQ69">
        <f>+'Male opštine'!BL65</f>
        <v>0</v>
      </c>
      <c r="ER69">
        <f>+'Male opštine'!BM65</f>
        <v>0</v>
      </c>
      <c r="ES69">
        <f>+'Male opštine'!BN65</f>
        <v>0</v>
      </c>
      <c r="ET69">
        <f>+'Male opštine'!BO65</f>
        <v>0</v>
      </c>
      <c r="EU69">
        <f>+'Male opštine'!BP65</f>
        <v>0</v>
      </c>
      <c r="EV69">
        <f>+'Male opštine'!BQ65</f>
        <v>0</v>
      </c>
      <c r="EW69">
        <f>+'Male opštine'!BR65</f>
        <v>0</v>
      </c>
      <c r="EX69">
        <f>+'Male opštine'!BS65</f>
        <v>0</v>
      </c>
      <c r="EY69">
        <f>+'Male opštine'!BT65</f>
        <v>0</v>
      </c>
      <c r="EZ69">
        <f>+'Male opštine'!BU65</f>
        <v>0</v>
      </c>
      <c r="FA69">
        <f>+'Male opštine'!BV65</f>
        <v>0</v>
      </c>
      <c r="FB69">
        <f>+'Male opštine'!BW65</f>
        <v>0</v>
      </c>
      <c r="FC69">
        <f>+'Male opštine'!BX65</f>
        <v>0</v>
      </c>
      <c r="FD69">
        <f>+'Male opštine'!BY65</f>
        <v>0</v>
      </c>
      <c r="FE69">
        <f>+'Male opštine'!BZ65</f>
        <v>0</v>
      </c>
      <c r="FF69">
        <f>+'Male opštine'!CA65</f>
        <v>0</v>
      </c>
      <c r="FG69">
        <f>+'Male opštine'!CB65</f>
        <v>0</v>
      </c>
      <c r="FH69">
        <f>+'Male opštine'!CC65</f>
        <v>0</v>
      </c>
      <c r="FI69">
        <f>+'Male opštine'!CD65</f>
        <v>0</v>
      </c>
      <c r="FJ69">
        <f>+'Male opštine'!CE65</f>
        <v>0</v>
      </c>
      <c r="FK69">
        <f>+'Male opštine'!CF65</f>
        <v>0</v>
      </c>
      <c r="FL69">
        <f>+'Male opštine'!CG65</f>
        <v>0</v>
      </c>
    </row>
    <row r="70" spans="84:168">
      <c r="CF70">
        <f>+'Male opštine'!A66</f>
        <v>90093</v>
      </c>
      <c r="CG70" t="str">
        <f>+'Male opštine'!B66</f>
        <v>Зубин Поток</v>
      </c>
      <c r="CH70" t="str">
        <f>+'Male opštine'!C66</f>
        <v>Мале општине</v>
      </c>
      <c r="CI70">
        <f>+'Male opštine'!D66</f>
        <v>6537</v>
      </c>
      <c r="CJ70">
        <f>+'Male opštine'!E66</f>
        <v>44943.845633365207</v>
      </c>
      <c r="CK70">
        <f>+'Male opštine'!F66</f>
        <v>0.97498417756828437</v>
      </c>
      <c r="CL70">
        <f>+'Male opštine'!G66</f>
        <v>6373.4715687638745</v>
      </c>
      <c r="CM70">
        <f>+'Male opštine'!H66</f>
        <v>2.2946305644791189E-2</v>
      </c>
      <c r="CN70">
        <f>+'Male opštine'!I66</f>
        <v>2.353505438623809E-2</v>
      </c>
      <c r="CO70">
        <f>+'Male opštine'!J66</f>
        <v>150</v>
      </c>
      <c r="CP70">
        <f>+'Male opštine'!K66</f>
        <v>15</v>
      </c>
      <c r="CQ70">
        <f>+'Male opštine'!L66</f>
        <v>0</v>
      </c>
      <c r="CR70">
        <f>+'Male opštine'!M66</f>
        <v>0</v>
      </c>
      <c r="CS70">
        <f>+'Male opštine'!N66</f>
        <v>0</v>
      </c>
      <c r="CT70">
        <f>+'Male opštine'!O66</f>
        <v>1</v>
      </c>
      <c r="CU70">
        <f>+'Male opštine'!P66</f>
        <v>0</v>
      </c>
      <c r="CV70">
        <f>+'Male opštine'!Q66</f>
        <v>0</v>
      </c>
      <c r="CW70">
        <f>+'Male opštine'!R66</f>
        <v>0</v>
      </c>
      <c r="CX70">
        <f>+'Male opštine'!S66</f>
        <v>0</v>
      </c>
      <c r="CY70">
        <f>+'Male opštine'!T66</f>
        <v>0</v>
      </c>
      <c r="CZ70">
        <f>+'Male opštine'!U66</f>
        <v>0</v>
      </c>
      <c r="DA70">
        <f>+'Male opštine'!V66</f>
        <v>0</v>
      </c>
      <c r="DB70">
        <f>+'Male opštine'!W66</f>
        <v>3</v>
      </c>
      <c r="DC70">
        <f>+'Male opštine'!X66</f>
        <v>0</v>
      </c>
      <c r="DD70">
        <f>+'Male opštine'!Y66</f>
        <v>0</v>
      </c>
      <c r="DE70">
        <f>+'Male opštine'!Z66</f>
        <v>0</v>
      </c>
      <c r="DF70">
        <f>+'Male opštine'!AA66</f>
        <v>0</v>
      </c>
      <c r="DG70">
        <f>+'Male opštine'!AB66</f>
        <v>0</v>
      </c>
      <c r="DH70">
        <f>+'Male opštine'!AC66</f>
        <v>0</v>
      </c>
      <c r="DI70">
        <f>+'Male opštine'!AD66</f>
        <v>0</v>
      </c>
      <c r="DJ70">
        <f>+'Male opštine'!AE66</f>
        <v>1</v>
      </c>
      <c r="DK70">
        <f>+'Male opštine'!AF66</f>
        <v>0</v>
      </c>
      <c r="DL70">
        <f>+'Male opštine'!AG66</f>
        <v>0</v>
      </c>
      <c r="DM70">
        <f>+'Male opštine'!AH66</f>
        <v>1</v>
      </c>
      <c r="DN70">
        <f>+'Male opštine'!AI66</f>
        <v>3</v>
      </c>
      <c r="DO70">
        <f>+'Male opštine'!AJ66</f>
        <v>0</v>
      </c>
      <c r="DP70">
        <f>+'Male opštine'!AK66</f>
        <v>0</v>
      </c>
      <c r="DQ70">
        <f>+'Male opštine'!AL66</f>
        <v>0</v>
      </c>
      <c r="DR70">
        <f>+'Male opštine'!AM66</f>
        <v>0</v>
      </c>
      <c r="DS70">
        <f>+'Male opštine'!AN66</f>
        <v>0</v>
      </c>
      <c r="DT70">
        <f>+'Male opštine'!AO66</f>
        <v>0</v>
      </c>
      <c r="DU70">
        <f>+'Male opštine'!AP66</f>
        <v>0</v>
      </c>
      <c r="DV70">
        <f>+'Male opštine'!AQ66</f>
        <v>0</v>
      </c>
      <c r="DW70">
        <f>+'Male opštine'!AR66</f>
        <v>0</v>
      </c>
      <c r="DX70">
        <f>+'Male opštine'!AS66</f>
        <v>2</v>
      </c>
      <c r="DY70">
        <f>+'Male opštine'!AT66</f>
        <v>0</v>
      </c>
      <c r="DZ70">
        <f>+'Male opštine'!AU66</f>
        <v>0</v>
      </c>
      <c r="EA70">
        <f>+'Male opštine'!AV66</f>
        <v>0</v>
      </c>
      <c r="EB70">
        <f>+'Male opštine'!AW66</f>
        <v>1</v>
      </c>
      <c r="EC70">
        <f>+'Male opštine'!AX66</f>
        <v>2</v>
      </c>
      <c r="ED70">
        <f>+'Male opštine'!AY66</f>
        <v>0</v>
      </c>
      <c r="EE70">
        <f>+'Male opštine'!AZ66</f>
        <v>0</v>
      </c>
      <c r="EF70">
        <f>+'Male opštine'!BA66</f>
        <v>0</v>
      </c>
      <c r="EG70">
        <f>+'Male opštine'!BB66</f>
        <v>1</v>
      </c>
      <c r="EH70">
        <f>+'Male opštine'!BC66</f>
        <v>0</v>
      </c>
      <c r="EI70">
        <f>+'Male opštine'!BD66</f>
        <v>0</v>
      </c>
      <c r="EJ70">
        <f>+'Male opštine'!BE66</f>
        <v>0</v>
      </c>
      <c r="EK70">
        <f>+'Male opštine'!BF66</f>
        <v>0</v>
      </c>
      <c r="EL70">
        <f>+'Male opštine'!BG66</f>
        <v>0</v>
      </c>
      <c r="EM70">
        <f>+'Male opštine'!BH66</f>
        <v>0</v>
      </c>
      <c r="EN70">
        <f>+'Male opštine'!BI66</f>
        <v>0</v>
      </c>
      <c r="EO70">
        <f>+'Male opštine'!BJ66</f>
        <v>0</v>
      </c>
      <c r="EP70">
        <f>+'Male opštine'!BK66</f>
        <v>0</v>
      </c>
      <c r="EQ70">
        <f>+'Male opštine'!BL66</f>
        <v>0</v>
      </c>
      <c r="ER70">
        <f>+'Male opštine'!BM66</f>
        <v>0</v>
      </c>
      <c r="ES70">
        <f>+'Male opštine'!BN66</f>
        <v>0</v>
      </c>
      <c r="ET70">
        <f>+'Male opštine'!BO66</f>
        <v>0</v>
      </c>
      <c r="EU70">
        <f>+'Male opštine'!BP66</f>
        <v>0</v>
      </c>
      <c r="EV70">
        <f>+'Male opštine'!BQ66</f>
        <v>0</v>
      </c>
      <c r="EW70">
        <f>+'Male opštine'!BR66</f>
        <v>0</v>
      </c>
      <c r="EX70">
        <f>+'Male opštine'!BS66</f>
        <v>0</v>
      </c>
      <c r="EY70">
        <f>+'Male opštine'!BT66</f>
        <v>0</v>
      </c>
      <c r="EZ70">
        <f>+'Male opštine'!BU66</f>
        <v>0</v>
      </c>
      <c r="FA70">
        <f>+'Male opštine'!BV66</f>
        <v>0</v>
      </c>
      <c r="FB70">
        <f>+'Male opštine'!BW66</f>
        <v>0</v>
      </c>
      <c r="FC70">
        <f>+'Male opštine'!BX66</f>
        <v>0</v>
      </c>
      <c r="FD70">
        <f>+'Male opštine'!BY66</f>
        <v>0</v>
      </c>
      <c r="FE70">
        <f>+'Male opštine'!BZ66</f>
        <v>0</v>
      </c>
      <c r="FF70">
        <f>+'Male opštine'!CA66</f>
        <v>0</v>
      </c>
      <c r="FG70">
        <f>+'Male opštine'!CB66</f>
        <v>0</v>
      </c>
      <c r="FH70">
        <f>+'Male opštine'!CC66</f>
        <v>0</v>
      </c>
      <c r="FI70">
        <f>+'Male opštine'!CD66</f>
        <v>0</v>
      </c>
      <c r="FJ70">
        <f>+'Male opštine'!CE66</f>
        <v>0</v>
      </c>
      <c r="FK70">
        <f>+'Male opštine'!CF66</f>
        <v>0</v>
      </c>
      <c r="FL70">
        <f>+'Male opštine'!CG66</f>
        <v>0</v>
      </c>
    </row>
    <row r="71" spans="84:168">
      <c r="CF71">
        <f>+'Male opštine'!A67</f>
        <v>90328</v>
      </c>
      <c r="CG71" t="str">
        <f>+'Male opštine'!B67</f>
        <v>Штрпце</v>
      </c>
      <c r="CH71" t="str">
        <f>+'Male opštine'!C67</f>
        <v>Мале општине</v>
      </c>
      <c r="CI71">
        <f>+'Male opštine'!D67</f>
        <v>6949</v>
      </c>
      <c r="CJ71">
        <f>+'Male opštine'!E67</f>
        <v>46097</v>
      </c>
      <c r="CK71">
        <f>+'Male opštine'!F67</f>
        <v>1</v>
      </c>
      <c r="CL71">
        <f>+'Male opštine'!G67</f>
        <v>6949</v>
      </c>
      <c r="CM71">
        <f>+'Male opštine'!H67</f>
        <v>1.4390559792775939E-2</v>
      </c>
      <c r="CN71">
        <f>+'Male opštine'!I67</f>
        <v>1.4390559792775939E-2</v>
      </c>
      <c r="CO71">
        <f>+'Male opštine'!J67</f>
        <v>100</v>
      </c>
      <c r="CP71">
        <f>+'Male opštine'!K67</f>
        <v>10</v>
      </c>
      <c r="CQ71">
        <f>+'Male opštine'!L67</f>
        <v>0</v>
      </c>
      <c r="CR71">
        <f>+'Male opštine'!M67</f>
        <v>0</v>
      </c>
      <c r="CS71">
        <f>+'Male opštine'!N67</f>
        <v>0</v>
      </c>
      <c r="CT71">
        <f>+'Male opštine'!O67</f>
        <v>0</v>
      </c>
      <c r="CU71">
        <f>+'Male opštine'!P67</f>
        <v>0</v>
      </c>
      <c r="CV71">
        <f>+'Male opštine'!Q67</f>
        <v>0</v>
      </c>
      <c r="CW71">
        <f>+'Male opštine'!R67</f>
        <v>0</v>
      </c>
      <c r="CX71">
        <f>+'Male opštine'!S67</f>
        <v>0</v>
      </c>
      <c r="CY71">
        <f>+'Male opštine'!T67</f>
        <v>0</v>
      </c>
      <c r="CZ71">
        <f>+'Male opštine'!U67</f>
        <v>0</v>
      </c>
      <c r="DA71">
        <f>+'Male opštine'!V67</f>
        <v>0</v>
      </c>
      <c r="DB71">
        <f>+'Male opštine'!W67</f>
        <v>0</v>
      </c>
      <c r="DC71">
        <f>+'Male opštine'!X67</f>
        <v>0</v>
      </c>
      <c r="DD71">
        <f>+'Male opštine'!Y67</f>
        <v>0</v>
      </c>
      <c r="DE71">
        <f>+'Male opštine'!Z67</f>
        <v>5</v>
      </c>
      <c r="DF71">
        <f>+'Male opštine'!AA67</f>
        <v>0</v>
      </c>
      <c r="DG71">
        <f>+'Male opštine'!AB67</f>
        <v>0</v>
      </c>
      <c r="DH71">
        <f>+'Male opštine'!AC67</f>
        <v>2</v>
      </c>
      <c r="DI71">
        <f>+'Male opštine'!AD67</f>
        <v>2</v>
      </c>
      <c r="DJ71">
        <f>+'Male opštine'!AE67</f>
        <v>0</v>
      </c>
      <c r="DK71">
        <f>+'Male opštine'!AF67</f>
        <v>0</v>
      </c>
      <c r="DL71">
        <f>+'Male opštine'!AG67</f>
        <v>0</v>
      </c>
      <c r="DM71">
        <f>+'Male opštine'!AH67</f>
        <v>0</v>
      </c>
      <c r="DN71">
        <f>+'Male opštine'!AI67</f>
        <v>0</v>
      </c>
      <c r="DO71">
        <f>+'Male opštine'!AJ67</f>
        <v>0</v>
      </c>
      <c r="DP71">
        <f>+'Male opštine'!AK67</f>
        <v>0</v>
      </c>
      <c r="DQ71">
        <f>+'Male opštine'!AL67</f>
        <v>1</v>
      </c>
      <c r="DR71">
        <f>+'Male opštine'!AM67</f>
        <v>0</v>
      </c>
      <c r="DS71">
        <f>+'Male opštine'!AN67</f>
        <v>0</v>
      </c>
      <c r="DT71">
        <f>+'Male opštine'!AO67</f>
        <v>0</v>
      </c>
      <c r="DU71">
        <f>+'Male opštine'!AP67</f>
        <v>0</v>
      </c>
      <c r="DV71">
        <f>+'Male opštine'!AQ67</f>
        <v>0</v>
      </c>
      <c r="DW71">
        <f>+'Male opštine'!AR67</f>
        <v>0</v>
      </c>
      <c r="DX71">
        <f>+'Male opštine'!AS67</f>
        <v>0</v>
      </c>
      <c r="DY71">
        <f>+'Male opštine'!AT67</f>
        <v>0</v>
      </c>
      <c r="DZ71">
        <f>+'Male opštine'!AU67</f>
        <v>0</v>
      </c>
      <c r="EA71">
        <f>+'Male opštine'!AV67</f>
        <v>0</v>
      </c>
      <c r="EB71">
        <f>+'Male opštine'!AW67</f>
        <v>0</v>
      </c>
      <c r="EC71">
        <f>+'Male opštine'!AX67</f>
        <v>0</v>
      </c>
      <c r="ED71">
        <f>+'Male opštine'!AY67</f>
        <v>0</v>
      </c>
      <c r="EE71">
        <f>+'Male opštine'!AZ67</f>
        <v>0</v>
      </c>
      <c r="EF71">
        <f>+'Male opštine'!BA67</f>
        <v>0</v>
      </c>
      <c r="EG71">
        <f>+'Male opštine'!BB67</f>
        <v>0</v>
      </c>
      <c r="EH71">
        <f>+'Male opštine'!BC67</f>
        <v>0</v>
      </c>
      <c r="EI71">
        <f>+'Male opštine'!BD67</f>
        <v>0</v>
      </c>
      <c r="EJ71">
        <f>+'Male opštine'!BE67</f>
        <v>0</v>
      </c>
      <c r="EK71">
        <f>+'Male opštine'!BF67</f>
        <v>0</v>
      </c>
      <c r="EL71">
        <f>+'Male opštine'!BG67</f>
        <v>0</v>
      </c>
      <c r="EM71">
        <f>+'Male opštine'!BH67</f>
        <v>0</v>
      </c>
      <c r="EN71">
        <f>+'Male opštine'!BI67</f>
        <v>0</v>
      </c>
      <c r="EO71">
        <f>+'Male opštine'!BJ67</f>
        <v>0</v>
      </c>
      <c r="EP71">
        <f>+'Male opštine'!BK67</f>
        <v>0</v>
      </c>
      <c r="EQ71">
        <f>+'Male opštine'!BL67</f>
        <v>0</v>
      </c>
      <c r="ER71">
        <f>+'Male opštine'!BM67</f>
        <v>0</v>
      </c>
      <c r="ES71">
        <f>+'Male opštine'!BN67</f>
        <v>0</v>
      </c>
      <c r="ET71">
        <f>+'Male opštine'!BO67</f>
        <v>0</v>
      </c>
      <c r="EU71">
        <f>+'Male opštine'!BP67</f>
        <v>0</v>
      </c>
      <c r="EV71">
        <f>+'Male opštine'!BQ67</f>
        <v>0</v>
      </c>
      <c r="EW71">
        <f>+'Male opštine'!BR67</f>
        <v>0</v>
      </c>
      <c r="EX71">
        <f>+'Male opštine'!BS67</f>
        <v>0</v>
      </c>
      <c r="EY71">
        <f>+'Male opštine'!BT67</f>
        <v>0</v>
      </c>
      <c r="EZ71">
        <f>+'Male opštine'!BU67</f>
        <v>0</v>
      </c>
      <c r="FA71">
        <f>+'Male opštine'!BV67</f>
        <v>0</v>
      </c>
      <c r="FB71">
        <f>+'Male opštine'!BW67</f>
        <v>0</v>
      </c>
      <c r="FC71">
        <f>+'Male opštine'!BX67</f>
        <v>0</v>
      </c>
      <c r="FD71">
        <f>+'Male opštine'!BY67</f>
        <v>0</v>
      </c>
      <c r="FE71">
        <f>+'Male opštine'!BZ67</f>
        <v>0</v>
      </c>
      <c r="FF71">
        <f>+'Male opštine'!CA67</f>
        <v>0</v>
      </c>
      <c r="FG71">
        <f>+'Male opštine'!CB67</f>
        <v>0</v>
      </c>
      <c r="FH71">
        <f>+'Male opštine'!CC67</f>
        <v>0</v>
      </c>
      <c r="FI71">
        <f>+'Male opštine'!CD67</f>
        <v>0</v>
      </c>
      <c r="FJ71">
        <f>+'Male opštine'!CE67</f>
        <v>0</v>
      </c>
      <c r="FK71">
        <f>+'Male opštine'!CF67</f>
        <v>0</v>
      </c>
      <c r="FL71">
        <f>+'Male opštine'!CG67</f>
        <v>0</v>
      </c>
    </row>
    <row r="72" spans="84:168">
      <c r="CF72">
        <f>+'Male opštine'!A68</f>
        <v>90182</v>
      </c>
      <c r="CG72" t="str">
        <f>+'Male opštine'!B68</f>
        <v>Ново Брдо</v>
      </c>
      <c r="CH72" t="str">
        <f>+'Male opštine'!C68</f>
        <v>Мале општине</v>
      </c>
      <c r="CI72">
        <f>+'Male opštine'!D68</f>
        <v>6729</v>
      </c>
      <c r="CJ72">
        <f>+'Male opštine'!E68</f>
        <v>49602.413133433605</v>
      </c>
      <c r="CK72">
        <f>+'Male opštine'!F68</f>
        <v>1.0760442790948133</v>
      </c>
      <c r="CL72">
        <f>+'Male opštine'!G68</f>
        <v>7240.7019540289984</v>
      </c>
      <c r="CM72">
        <f>+'Male opštine'!H68</f>
        <v>0</v>
      </c>
      <c r="CN72">
        <f>+'Male opštine'!I68</f>
        <v>0</v>
      </c>
      <c r="CO72">
        <f>+'Male opštine'!J68</f>
        <v>0</v>
      </c>
      <c r="CP72">
        <f>+'Male opštine'!K68</f>
        <v>0</v>
      </c>
      <c r="CQ72">
        <f>+'Male opštine'!L68</f>
        <v>0</v>
      </c>
      <c r="CR72">
        <f>+'Male opštine'!M68</f>
        <v>0</v>
      </c>
      <c r="CS72">
        <f>+'Male opštine'!N68</f>
        <v>0</v>
      </c>
      <c r="CT72">
        <f>+'Male opštine'!O68</f>
        <v>0</v>
      </c>
      <c r="CU72">
        <f>+'Male opštine'!P68</f>
        <v>0</v>
      </c>
      <c r="CV72">
        <f>+'Male opštine'!Q68</f>
        <v>0</v>
      </c>
      <c r="CW72">
        <f>+'Male opštine'!R68</f>
        <v>0</v>
      </c>
      <c r="CX72">
        <f>+'Male opštine'!S68</f>
        <v>0</v>
      </c>
      <c r="CY72">
        <f>+'Male opštine'!T68</f>
        <v>0</v>
      </c>
      <c r="CZ72">
        <f>+'Male opštine'!U68</f>
        <v>0</v>
      </c>
      <c r="DA72">
        <f>+'Male opštine'!V68</f>
        <v>0</v>
      </c>
      <c r="DB72">
        <f>+'Male opštine'!W68</f>
        <v>0</v>
      </c>
      <c r="DC72">
        <f>+'Male opštine'!X68</f>
        <v>0</v>
      </c>
      <c r="DD72">
        <f>+'Male opštine'!Y68</f>
        <v>0</v>
      </c>
      <c r="DE72">
        <f>+'Male opštine'!Z68</f>
        <v>0</v>
      </c>
      <c r="DF72">
        <f>+'Male opštine'!AA68</f>
        <v>0</v>
      </c>
      <c r="DG72">
        <f>+'Male opštine'!AB68</f>
        <v>0</v>
      </c>
      <c r="DH72">
        <f>+'Male opštine'!AC68</f>
        <v>0</v>
      </c>
      <c r="DI72">
        <f>+'Male opštine'!AD68</f>
        <v>0</v>
      </c>
      <c r="DJ72">
        <f>+'Male opštine'!AE68</f>
        <v>0</v>
      </c>
      <c r="DK72">
        <f>+'Male opštine'!AF68</f>
        <v>0</v>
      </c>
      <c r="DL72">
        <f>+'Male opštine'!AG68</f>
        <v>0</v>
      </c>
      <c r="DM72">
        <f>+'Male opštine'!AH68</f>
        <v>0</v>
      </c>
      <c r="DN72">
        <f>+'Male opštine'!AI68</f>
        <v>0</v>
      </c>
      <c r="DO72">
        <f>+'Male opštine'!AJ68</f>
        <v>0</v>
      </c>
      <c r="DP72">
        <f>+'Male opštine'!AK68</f>
        <v>0</v>
      </c>
      <c r="DQ72">
        <f>+'Male opštine'!AL68</f>
        <v>0</v>
      </c>
      <c r="DR72">
        <f>+'Male opštine'!AM68</f>
        <v>0</v>
      </c>
      <c r="DS72">
        <f>+'Male opštine'!AN68</f>
        <v>0</v>
      </c>
      <c r="DT72">
        <f>+'Male opštine'!AO68</f>
        <v>0</v>
      </c>
      <c r="DU72">
        <f>+'Male opštine'!AP68</f>
        <v>0</v>
      </c>
      <c r="DV72">
        <f>+'Male opštine'!AQ68</f>
        <v>0</v>
      </c>
      <c r="DW72">
        <f>+'Male opštine'!AR68</f>
        <v>0</v>
      </c>
      <c r="DX72">
        <f>+'Male opštine'!AS68</f>
        <v>0</v>
      </c>
      <c r="DY72">
        <f>+'Male opštine'!AT68</f>
        <v>0</v>
      </c>
      <c r="DZ72">
        <f>+'Male opštine'!AU68</f>
        <v>0</v>
      </c>
      <c r="EA72">
        <f>+'Male opštine'!AV68</f>
        <v>0</v>
      </c>
      <c r="EB72">
        <f>+'Male opštine'!AW68</f>
        <v>0</v>
      </c>
      <c r="EC72">
        <f>+'Male opštine'!AX68</f>
        <v>0</v>
      </c>
      <c r="ED72">
        <f>+'Male opštine'!AY68</f>
        <v>0</v>
      </c>
      <c r="EE72">
        <f>+'Male opštine'!AZ68</f>
        <v>0</v>
      </c>
      <c r="EF72">
        <f>+'Male opštine'!BA68</f>
        <v>0</v>
      </c>
      <c r="EG72">
        <f>+'Male opštine'!BB68</f>
        <v>0</v>
      </c>
      <c r="EH72">
        <f>+'Male opštine'!BC68</f>
        <v>0</v>
      </c>
      <c r="EI72">
        <f>+'Male opštine'!BD68</f>
        <v>0</v>
      </c>
      <c r="EJ72">
        <f>+'Male opštine'!BE68</f>
        <v>0</v>
      </c>
      <c r="EK72">
        <f>+'Male opštine'!BF68</f>
        <v>0</v>
      </c>
      <c r="EL72">
        <f>+'Male opštine'!BG68</f>
        <v>0</v>
      </c>
      <c r="EM72">
        <f>+'Male opštine'!BH68</f>
        <v>0</v>
      </c>
      <c r="EN72">
        <f>+'Male opštine'!BI68</f>
        <v>0</v>
      </c>
      <c r="EO72">
        <f>+'Male opštine'!BJ68</f>
        <v>0</v>
      </c>
      <c r="EP72">
        <f>+'Male opštine'!BK68</f>
        <v>0</v>
      </c>
      <c r="EQ72">
        <f>+'Male opštine'!BL68</f>
        <v>0</v>
      </c>
      <c r="ER72">
        <f>+'Male opštine'!BM68</f>
        <v>0</v>
      </c>
      <c r="ES72">
        <f>+'Male opštine'!BN68</f>
        <v>0</v>
      </c>
      <c r="ET72">
        <f>+'Male opštine'!BO68</f>
        <v>0</v>
      </c>
      <c r="EU72">
        <f>+'Male opštine'!BP68</f>
        <v>0</v>
      </c>
      <c r="EV72">
        <f>+'Male opštine'!BQ68</f>
        <v>0</v>
      </c>
      <c r="EW72">
        <f>+'Male opštine'!BR68</f>
        <v>0</v>
      </c>
      <c r="EX72">
        <f>+'Male opštine'!BS68</f>
        <v>0</v>
      </c>
      <c r="EY72">
        <f>+'Male opštine'!BT68</f>
        <v>0</v>
      </c>
      <c r="EZ72">
        <f>+'Male opštine'!BU68</f>
        <v>0</v>
      </c>
      <c r="FA72">
        <f>+'Male opštine'!BV68</f>
        <v>0</v>
      </c>
      <c r="FB72">
        <f>+'Male opštine'!BW68</f>
        <v>0</v>
      </c>
      <c r="FC72">
        <f>+'Male opštine'!BX68</f>
        <v>0</v>
      </c>
      <c r="FD72">
        <f>+'Male opštine'!BY68</f>
        <v>0</v>
      </c>
      <c r="FE72">
        <f>+'Male opštine'!BZ68</f>
        <v>0</v>
      </c>
      <c r="FF72">
        <f>+'Male opštine'!CA68</f>
        <v>0</v>
      </c>
      <c r="FG72">
        <f>+'Male opštine'!CB68</f>
        <v>0</v>
      </c>
      <c r="FH72">
        <f>+'Male opštine'!CC68</f>
        <v>0</v>
      </c>
      <c r="FI72">
        <f>+'Male opštine'!CD68</f>
        <v>0</v>
      </c>
      <c r="FJ72">
        <f>+'Male opštine'!CE68</f>
        <v>0</v>
      </c>
      <c r="FK72">
        <f>+'Male opštine'!CF68</f>
        <v>0</v>
      </c>
      <c r="FL72">
        <f>+'Male opštine'!CG68</f>
        <v>0</v>
      </c>
    </row>
    <row r="73" spans="84:168">
      <c r="CF73">
        <f>+'Srednje opštine'!A3</f>
        <v>70220</v>
      </c>
      <c r="CG73" t="str">
        <f>+'Srednje opštine'!B3</f>
        <v>Савски венац, ГО Београд</v>
      </c>
      <c r="CH73" t="str">
        <f>+'Srednje opštine'!C3</f>
        <v>Средње општине</v>
      </c>
      <c r="CI73">
        <f>+'Srednje opštine'!D3</f>
        <v>36739</v>
      </c>
      <c r="CJ73">
        <f>+'Srednje opštine'!E3</f>
        <v>50372</v>
      </c>
      <c r="CK73">
        <f>+'Srednje opštine'!F3</f>
        <v>1.0927392238106601</v>
      </c>
      <c r="CL73">
        <f>+'Srednje opštine'!G3</f>
        <v>40146.146343579843</v>
      </c>
      <c r="CM73">
        <f>+'Srednje opštine'!H3</f>
        <v>25.018645036609598</v>
      </c>
      <c r="CN73">
        <f>+'Srednje opštine'!I3</f>
        <v>22.895348214337183</v>
      </c>
      <c r="CO73">
        <f>+'Srednje opštine'!J3</f>
        <v>919160</v>
      </c>
      <c r="CP73">
        <f>+'Srednje opštine'!K3</f>
        <v>91916</v>
      </c>
      <c r="CQ73">
        <f>+'Srednje opštine'!L3</f>
        <v>6</v>
      </c>
      <c r="CR73">
        <f>+'Srednje opštine'!M3</f>
        <v>24</v>
      </c>
      <c r="CS73">
        <f>+'Srednje opštine'!N3</f>
        <v>9</v>
      </c>
      <c r="CT73">
        <f>+'Srednje opštine'!O3</f>
        <v>46</v>
      </c>
      <c r="CU73">
        <f>+'Srednje opštine'!P3</f>
        <v>36</v>
      </c>
      <c r="CV73">
        <f>+'Srednje opštine'!Q3</f>
        <v>110</v>
      </c>
      <c r="CW73">
        <f>+'Srednje opštine'!R3</f>
        <v>154</v>
      </c>
      <c r="CX73">
        <f>+'Srednje opštine'!S3</f>
        <v>179</v>
      </c>
      <c r="CY73">
        <f>+'Srednje opštine'!T3</f>
        <v>138</v>
      </c>
      <c r="CZ73">
        <f>+'Srednje opštine'!U3</f>
        <v>719</v>
      </c>
      <c r="DA73">
        <f>+'Srednje opštine'!V3</f>
        <v>537</v>
      </c>
      <c r="DB73">
        <f>+'Srednje opštine'!W3</f>
        <v>508</v>
      </c>
      <c r="DC73">
        <f>+'Srednje opštine'!X3</f>
        <v>726</v>
      </c>
      <c r="DD73">
        <f>+'Srednje opštine'!Y3</f>
        <v>1582</v>
      </c>
      <c r="DE73">
        <f>+'Srednje opštine'!Z3</f>
        <v>1240</v>
      </c>
      <c r="DF73">
        <f>+'Srednje opštine'!AA3</f>
        <v>1595</v>
      </c>
      <c r="DG73">
        <f>+'Srednje opštine'!AB3</f>
        <v>1973</v>
      </c>
      <c r="DH73">
        <f>+'Srednje opštine'!AC3</f>
        <v>1839</v>
      </c>
      <c r="DI73">
        <f>+'Srednje opštine'!AD3</f>
        <v>1122</v>
      </c>
      <c r="DJ73">
        <f>+'Srednje opštine'!AE3</f>
        <v>3273</v>
      </c>
      <c r="DK73">
        <f>+'Srednje opštine'!AF3</f>
        <v>3224</v>
      </c>
      <c r="DL73">
        <f>+'Srednje opštine'!AG3</f>
        <v>4388</v>
      </c>
      <c r="DM73">
        <f>+'Srednje opštine'!AH3</f>
        <v>4369</v>
      </c>
      <c r="DN73">
        <f>+'Srednje opštine'!AI3</f>
        <v>2851</v>
      </c>
      <c r="DO73">
        <f>+'Srednje opštine'!AJ3</f>
        <v>671</v>
      </c>
      <c r="DP73">
        <f>+'Srednje opštine'!AK3</f>
        <v>1819</v>
      </c>
      <c r="DQ73">
        <f>+'Srednje opštine'!AL3</f>
        <v>2154</v>
      </c>
      <c r="DR73">
        <f>+'Srednje opštine'!AM3</f>
        <v>2556</v>
      </c>
      <c r="DS73">
        <f>+'Srednje opštine'!AN3</f>
        <v>3267</v>
      </c>
      <c r="DT73">
        <f>+'Srednje opštine'!AO3</f>
        <v>4580</v>
      </c>
      <c r="DU73">
        <f>+'Srednje opštine'!AP3</f>
        <v>737</v>
      </c>
      <c r="DV73">
        <f>+'Srednje opštine'!AQ3</f>
        <v>2754</v>
      </c>
      <c r="DW73">
        <f>+'Srednje opštine'!AR3</f>
        <v>3395</v>
      </c>
      <c r="DX73">
        <f>+'Srednje opštine'!AS3</f>
        <v>4087</v>
      </c>
      <c r="DY73">
        <f>+'Srednje opštine'!AT3</f>
        <v>6002</v>
      </c>
      <c r="DZ73">
        <f>+'Srednje opštine'!AU3</f>
        <v>5216</v>
      </c>
      <c r="EA73">
        <f>+'Srednje opštine'!AV3</f>
        <v>663</v>
      </c>
      <c r="EB73">
        <f>+'Srednje opštine'!AW3</f>
        <v>2462</v>
      </c>
      <c r="EC73">
        <f>+'Srednje opštine'!AX3</f>
        <v>3263</v>
      </c>
      <c r="ED73">
        <f>+'Srednje opštine'!AY3</f>
        <v>4687</v>
      </c>
      <c r="EE73">
        <f>+'Srednje opštine'!AZ3</f>
        <v>5114</v>
      </c>
      <c r="EF73">
        <f>+'Srednje opštine'!BA3</f>
        <v>4905</v>
      </c>
      <c r="EG73">
        <f>+'Srednje opštine'!BB3</f>
        <v>791</v>
      </c>
      <c r="EH73">
        <f>+'Srednje opštine'!BC3</f>
        <v>2145</v>
      </c>
      <c r="EI73">
        <f>+'Srednje opštine'!BD3</f>
        <v>0</v>
      </c>
      <c r="EJ73">
        <f>+'Srednje opštine'!BE3</f>
        <v>0</v>
      </c>
      <c r="EK73">
        <f>+'Srednje opštine'!BF3</f>
        <v>0</v>
      </c>
      <c r="EL73">
        <f>+'Srednje opštine'!BG3</f>
        <v>0</v>
      </c>
      <c r="EM73">
        <f>+'Srednje opštine'!BH3</f>
        <v>0</v>
      </c>
      <c r="EN73">
        <f>+'Srednje opštine'!BI3</f>
        <v>0</v>
      </c>
      <c r="EO73">
        <f>+'Srednje opštine'!BJ3</f>
        <v>0</v>
      </c>
      <c r="EP73">
        <f>+'Srednje opštine'!BK3</f>
        <v>0</v>
      </c>
      <c r="EQ73">
        <f>+'Srednje opštine'!BL3</f>
        <v>0</v>
      </c>
      <c r="ER73">
        <f>+'Srednje opštine'!BM3</f>
        <v>0</v>
      </c>
      <c r="ES73">
        <f>+'Srednje opštine'!BN3</f>
        <v>0</v>
      </c>
      <c r="ET73">
        <f>+'Srednje opštine'!BO3</f>
        <v>0</v>
      </c>
      <c r="EU73">
        <f>+'Srednje opštine'!BP3</f>
        <v>0</v>
      </c>
      <c r="EV73">
        <f>+'Srednje opštine'!BQ3</f>
        <v>0</v>
      </c>
      <c r="EW73">
        <f>+'Srednje opštine'!BR3</f>
        <v>0</v>
      </c>
      <c r="EX73">
        <f>+'Srednje opštine'!BS3</f>
        <v>0</v>
      </c>
      <c r="EY73">
        <f>+'Srednje opštine'!BT3</f>
        <v>0</v>
      </c>
      <c r="EZ73">
        <f>+'Srednje opštine'!BU3</f>
        <v>0</v>
      </c>
      <c r="FA73">
        <f>+'Srednje opštine'!BV3</f>
        <v>0</v>
      </c>
      <c r="FB73">
        <f>+'Srednje opštine'!BW3</f>
        <v>0</v>
      </c>
      <c r="FC73">
        <f>+'Srednje opštine'!BX3</f>
        <v>0</v>
      </c>
      <c r="FD73">
        <f>+'Srednje opštine'!BY3</f>
        <v>0</v>
      </c>
      <c r="FE73">
        <f>+'Srednje opštine'!BZ3</f>
        <v>0</v>
      </c>
      <c r="FF73">
        <f>+'Srednje opštine'!CA3</f>
        <v>0</v>
      </c>
      <c r="FG73">
        <f>+'Srednje opštine'!CB3</f>
        <v>0</v>
      </c>
      <c r="FH73">
        <f>+'Srednje opštine'!CC3</f>
        <v>0</v>
      </c>
      <c r="FI73">
        <f>+'Srednje opštine'!CD3</f>
        <v>0</v>
      </c>
      <c r="FJ73">
        <f>+'Srednje opštine'!CE3</f>
        <v>0</v>
      </c>
      <c r="FK73">
        <f>+'Srednje opštine'!CF3</f>
        <v>0</v>
      </c>
      <c r="FL73">
        <f>+'Srednje opštine'!CG3</f>
        <v>0</v>
      </c>
    </row>
    <row r="74" spans="84:168">
      <c r="CF74">
        <f>+'Srednje opštine'!A4</f>
        <v>80233</v>
      </c>
      <c r="CG74" t="str">
        <f>+'Srednje opštine'!B4</f>
        <v>Кула</v>
      </c>
      <c r="CH74" t="str">
        <f>+'Srednje opštine'!C4</f>
        <v>Средње општине</v>
      </c>
      <c r="CI74">
        <f>+'Srednje opštine'!D4</f>
        <v>40550</v>
      </c>
      <c r="CJ74">
        <f>+'Srednje opštine'!E4</f>
        <v>38459</v>
      </c>
      <c r="CK74">
        <f>+'Srednje opštine'!F4</f>
        <v>0.83430592012495386</v>
      </c>
      <c r="CL74">
        <f>+'Srednje opštine'!G4</f>
        <v>33831.105061066883</v>
      </c>
      <c r="CM74">
        <f>+'Srednje opštine'!H4</f>
        <v>12.139827373612823</v>
      </c>
      <c r="CN74">
        <f>+'Srednje opštine'!I4</f>
        <v>14.550810536972628</v>
      </c>
      <c r="CO74">
        <f>+'Srednje opštine'!J4</f>
        <v>492270</v>
      </c>
      <c r="CP74">
        <f>+'Srednje opštine'!K4</f>
        <v>49227</v>
      </c>
      <c r="CQ74">
        <f>+'Srednje opštine'!L4</f>
        <v>0</v>
      </c>
      <c r="CR74">
        <f>+'Srednje opštine'!M4</f>
        <v>11</v>
      </c>
      <c r="CS74">
        <f>+'Srednje opštine'!N4</f>
        <v>0</v>
      </c>
      <c r="CT74">
        <f>+'Srednje opštine'!O4</f>
        <v>36</v>
      </c>
      <c r="CU74">
        <f>+'Srednje opštine'!P4</f>
        <v>36</v>
      </c>
      <c r="CV74">
        <f>+'Srednje opštine'!Q4</f>
        <v>38</v>
      </c>
      <c r="CW74">
        <f>+'Srednje opštine'!R4</f>
        <v>78</v>
      </c>
      <c r="CX74">
        <f>+'Srednje opštine'!S4</f>
        <v>91</v>
      </c>
      <c r="CY74">
        <f>+'Srednje opštine'!T4</f>
        <v>34</v>
      </c>
      <c r="CZ74">
        <f>+'Srednje opštine'!U4</f>
        <v>310</v>
      </c>
      <c r="DA74">
        <f>+'Srednje opštine'!V4</f>
        <v>407</v>
      </c>
      <c r="DB74">
        <f>+'Srednje opštine'!W4</f>
        <v>374</v>
      </c>
      <c r="DC74">
        <f>+'Srednje opštine'!X4</f>
        <v>89</v>
      </c>
      <c r="DD74">
        <f>+'Srednje opštine'!Y4</f>
        <v>1369</v>
      </c>
      <c r="DE74">
        <f>+'Srednje opštine'!Z4</f>
        <v>823</v>
      </c>
      <c r="DF74">
        <f>+'Srednje opštine'!AA4</f>
        <v>912</v>
      </c>
      <c r="DG74">
        <f>+'Srednje opštine'!AB4</f>
        <v>1234</v>
      </c>
      <c r="DH74">
        <f>+'Srednje opštine'!AC4</f>
        <v>1495</v>
      </c>
      <c r="DI74">
        <f>+'Srednje opštine'!AD4</f>
        <v>412</v>
      </c>
      <c r="DJ74">
        <f>+'Srednje opštine'!AE4</f>
        <v>2271</v>
      </c>
      <c r="DK74">
        <f>+'Srednje opštine'!AF4</f>
        <v>2097</v>
      </c>
      <c r="DL74">
        <f>+'Srednje opštine'!AG4</f>
        <v>2310</v>
      </c>
      <c r="DM74">
        <f>+'Srednje opštine'!AH4</f>
        <v>1860</v>
      </c>
      <c r="DN74">
        <f>+'Srednje opštine'!AI4</f>
        <v>1135</v>
      </c>
      <c r="DO74">
        <f>+'Srednje opštine'!AJ4</f>
        <v>265</v>
      </c>
      <c r="DP74">
        <f>+'Srednje opštine'!AK4</f>
        <v>1107</v>
      </c>
      <c r="DQ74">
        <f>+'Srednje opštine'!AL4</f>
        <v>1584</v>
      </c>
      <c r="DR74">
        <f>+'Srednje opštine'!AM4</f>
        <v>2047</v>
      </c>
      <c r="DS74">
        <f>+'Srednje opštine'!AN4</f>
        <v>1813</v>
      </c>
      <c r="DT74">
        <f>+'Srednje opštine'!AO4</f>
        <v>1596</v>
      </c>
      <c r="DU74">
        <f>+'Srednje opštine'!AP4</f>
        <v>429</v>
      </c>
      <c r="DV74">
        <f>+'Srednje opštine'!AQ4</f>
        <v>1675</v>
      </c>
      <c r="DW74">
        <f>+'Srednje opštine'!AR4</f>
        <v>1849</v>
      </c>
      <c r="DX74">
        <f>+'Srednje opštine'!AS4</f>
        <v>2424</v>
      </c>
      <c r="DY74">
        <f>+'Srednje opštine'!AT4</f>
        <v>2715</v>
      </c>
      <c r="DZ74">
        <f>+'Srednje opštine'!AU4</f>
        <v>1725</v>
      </c>
      <c r="EA74">
        <f>+'Srednje opštine'!AV4</f>
        <v>314</v>
      </c>
      <c r="EB74">
        <f>+'Srednje opštine'!AW4</f>
        <v>1215</v>
      </c>
      <c r="EC74">
        <f>+'Srednje opštine'!AX4</f>
        <v>2339</v>
      </c>
      <c r="ED74">
        <f>+'Srednje opštine'!AY4</f>
        <v>2533</v>
      </c>
      <c r="EE74">
        <f>+'Srednje opštine'!AZ4</f>
        <v>3026</v>
      </c>
      <c r="EF74">
        <f>+'Srednje opštine'!BA4</f>
        <v>1434</v>
      </c>
      <c r="EG74">
        <f>+'Srednje opštine'!BB4</f>
        <v>215</v>
      </c>
      <c r="EH74">
        <f>+'Srednje opštine'!BC4</f>
        <v>1500</v>
      </c>
      <c r="EI74">
        <f>+'Srednje opštine'!BD4</f>
        <v>0</v>
      </c>
      <c r="EJ74">
        <f>+'Srednje opštine'!BE4</f>
        <v>0</v>
      </c>
      <c r="EK74">
        <f>+'Srednje opštine'!BF4</f>
        <v>0</v>
      </c>
      <c r="EL74">
        <f>+'Srednje opštine'!BG4</f>
        <v>0</v>
      </c>
      <c r="EM74">
        <f>+'Srednje opštine'!BH4</f>
        <v>0</v>
      </c>
      <c r="EN74">
        <f>+'Srednje opštine'!BI4</f>
        <v>0</v>
      </c>
      <c r="EO74">
        <f>+'Srednje opštine'!BJ4</f>
        <v>0</v>
      </c>
      <c r="EP74">
        <f>+'Srednje opštine'!BK4</f>
        <v>0</v>
      </c>
      <c r="EQ74">
        <f>+'Srednje opštine'!BL4</f>
        <v>0</v>
      </c>
      <c r="ER74">
        <f>+'Srednje opštine'!BM4</f>
        <v>0</v>
      </c>
      <c r="ES74">
        <f>+'Srednje opštine'!BN4</f>
        <v>0</v>
      </c>
      <c r="ET74">
        <f>+'Srednje opštine'!BO4</f>
        <v>0</v>
      </c>
      <c r="EU74">
        <f>+'Srednje opštine'!BP4</f>
        <v>0</v>
      </c>
      <c r="EV74">
        <f>+'Srednje opštine'!BQ4</f>
        <v>0</v>
      </c>
      <c r="EW74">
        <f>+'Srednje opštine'!BR4</f>
        <v>0</v>
      </c>
      <c r="EX74">
        <f>+'Srednje opštine'!BS4</f>
        <v>0</v>
      </c>
      <c r="EY74">
        <f>+'Srednje opštine'!BT4</f>
        <v>0</v>
      </c>
      <c r="EZ74">
        <f>+'Srednje opštine'!BU4</f>
        <v>0</v>
      </c>
      <c r="FA74">
        <f>+'Srednje opštine'!BV4</f>
        <v>0</v>
      </c>
      <c r="FB74">
        <f>+'Srednje opštine'!BW4</f>
        <v>0</v>
      </c>
      <c r="FC74">
        <f>+'Srednje opštine'!BX4</f>
        <v>0</v>
      </c>
      <c r="FD74">
        <f>+'Srednje opštine'!BY4</f>
        <v>0</v>
      </c>
      <c r="FE74">
        <f>+'Srednje opštine'!BZ4</f>
        <v>0</v>
      </c>
      <c r="FF74">
        <f>+'Srednje opštine'!CA4</f>
        <v>0</v>
      </c>
      <c r="FG74">
        <f>+'Srednje opštine'!CB4</f>
        <v>0</v>
      </c>
      <c r="FH74">
        <f>+'Srednje opštine'!CC4</f>
        <v>0</v>
      </c>
      <c r="FI74">
        <f>+'Srednje opštine'!CD4</f>
        <v>0</v>
      </c>
      <c r="FJ74">
        <f>+'Srednje opštine'!CE4</f>
        <v>0</v>
      </c>
      <c r="FK74">
        <f>+'Srednje opštine'!CF4</f>
        <v>0</v>
      </c>
      <c r="FL74">
        <f>+'Srednje opštine'!CG4</f>
        <v>0</v>
      </c>
    </row>
    <row r="75" spans="84:168">
      <c r="CF75">
        <f>+'Srednje opštine'!A5</f>
        <v>70998</v>
      </c>
      <c r="CG75" t="str">
        <f>+'Srednje opštine'!B5</f>
        <v>Прокупље</v>
      </c>
      <c r="CH75" t="str">
        <f>+'Srednje opštine'!C5</f>
        <v>Средње општине</v>
      </c>
      <c r="CI75">
        <f>+'Srednje opštine'!D5</f>
        <v>42068</v>
      </c>
      <c r="CJ75">
        <f>+'Srednje opštine'!E5</f>
        <v>34231</v>
      </c>
      <c r="CK75">
        <f>+'Srednje opštine'!F5</f>
        <v>0.74258628544156891</v>
      </c>
      <c r="CL75">
        <f>+'Srednje opštine'!G5</f>
        <v>31239.11985595592</v>
      </c>
      <c r="CM75">
        <f>+'Srednje opštine'!H5</f>
        <v>10.602833507654275</v>
      </c>
      <c r="CN75">
        <f>+'Srednje opštine'!I5</f>
        <v>14.278251181745759</v>
      </c>
      <c r="CO75">
        <f>+'Srednje opštine'!J5</f>
        <v>446040</v>
      </c>
      <c r="CP75">
        <f>+'Srednje opštine'!K5</f>
        <v>44604</v>
      </c>
      <c r="CQ75">
        <f>+'Srednje opštine'!L5</f>
        <v>0</v>
      </c>
      <c r="CR75">
        <f>+'Srednje opštine'!M5</f>
        <v>9</v>
      </c>
      <c r="CS75">
        <f>+'Srednje opštine'!N5</f>
        <v>1</v>
      </c>
      <c r="CT75">
        <f>+'Srednje opštine'!O5</f>
        <v>41</v>
      </c>
      <c r="CU75">
        <f>+'Srednje opštine'!P5</f>
        <v>64</v>
      </c>
      <c r="CV75">
        <f>+'Srednje opštine'!Q5</f>
        <v>66</v>
      </c>
      <c r="CW75">
        <f>+'Srednje opštine'!R5</f>
        <v>79</v>
      </c>
      <c r="CX75">
        <f>+'Srednje opštine'!S5</f>
        <v>95</v>
      </c>
      <c r="CY75">
        <f>+'Srednje opštine'!T5</f>
        <v>71</v>
      </c>
      <c r="CZ75">
        <f>+'Srednje opštine'!U5</f>
        <v>483</v>
      </c>
      <c r="DA75">
        <f>+'Srednje opštine'!V5</f>
        <v>322</v>
      </c>
      <c r="DB75">
        <f>+'Srednje opštine'!W5</f>
        <v>488</v>
      </c>
      <c r="DC75">
        <f>+'Srednje opštine'!X5</f>
        <v>455</v>
      </c>
      <c r="DD75">
        <f>+'Srednje opštine'!Y5</f>
        <v>1153</v>
      </c>
      <c r="DE75">
        <f>+'Srednje opštine'!Z5</f>
        <v>692</v>
      </c>
      <c r="DF75">
        <f>+'Srednje opštine'!AA5</f>
        <v>1145</v>
      </c>
      <c r="DG75">
        <f>+'Srednje opštine'!AB5</f>
        <v>1149</v>
      </c>
      <c r="DH75">
        <f>+'Srednje opštine'!AC5</f>
        <v>1230</v>
      </c>
      <c r="DI75">
        <f>+'Srednje opštine'!AD5</f>
        <v>493</v>
      </c>
      <c r="DJ75">
        <f>+'Srednje opštine'!AE5</f>
        <v>1777</v>
      </c>
      <c r="DK75">
        <f>+'Srednje opštine'!AF5</f>
        <v>1607</v>
      </c>
      <c r="DL75">
        <f>+'Srednje opštine'!AG5</f>
        <v>1807</v>
      </c>
      <c r="DM75">
        <f>+'Srednje opštine'!AH5</f>
        <v>1801</v>
      </c>
      <c r="DN75">
        <f>+'Srednje opštine'!AI5</f>
        <v>1216</v>
      </c>
      <c r="DO75">
        <f>+'Srednje opštine'!AJ5</f>
        <v>265</v>
      </c>
      <c r="DP75">
        <f>+'Srednje opštine'!AK5</f>
        <v>1223</v>
      </c>
      <c r="DQ75">
        <f>+'Srednje opštine'!AL5</f>
        <v>1126</v>
      </c>
      <c r="DR75">
        <f>+'Srednje opštine'!AM5</f>
        <v>1593</v>
      </c>
      <c r="DS75">
        <f>+'Srednje opštine'!AN5</f>
        <v>1492</v>
      </c>
      <c r="DT75">
        <f>+'Srednje opštine'!AO5</f>
        <v>1664</v>
      </c>
      <c r="DU75">
        <f>+'Srednje opštine'!AP5</f>
        <v>404</v>
      </c>
      <c r="DV75">
        <f>+'Srednje opštine'!AQ5</f>
        <v>1617</v>
      </c>
      <c r="DW75">
        <f>+'Srednje opštine'!AR5</f>
        <v>1707</v>
      </c>
      <c r="DX75">
        <f>+'Srednje opštine'!AS5</f>
        <v>2072</v>
      </c>
      <c r="DY75">
        <f>+'Srednje opštine'!AT5</f>
        <v>2374</v>
      </c>
      <c r="DZ75">
        <f>+'Srednje opštine'!AU5</f>
        <v>2226</v>
      </c>
      <c r="EA75">
        <f>+'Srednje opštine'!AV5</f>
        <v>452</v>
      </c>
      <c r="EB75">
        <f>+'Srednje opštine'!AW5</f>
        <v>1272</v>
      </c>
      <c r="EC75">
        <f>+'Srednje opštine'!AX5</f>
        <v>1896</v>
      </c>
      <c r="ED75">
        <f>+'Srednje opštine'!AY5</f>
        <v>2074</v>
      </c>
      <c r="EE75">
        <f>+'Srednje opštine'!AZ5</f>
        <v>2291</v>
      </c>
      <c r="EF75">
        <f>+'Srednje opštine'!BA5</f>
        <v>1352</v>
      </c>
      <c r="EG75">
        <f>+'Srednje opštine'!BB5</f>
        <v>294</v>
      </c>
      <c r="EH75">
        <f>+'Srednje opštine'!BC5</f>
        <v>966</v>
      </c>
      <c r="EI75">
        <f>+'Srednje opštine'!BD5</f>
        <v>0</v>
      </c>
      <c r="EJ75">
        <f>+'Srednje opštine'!BE5</f>
        <v>0</v>
      </c>
      <c r="EK75">
        <f>+'Srednje opštine'!BF5</f>
        <v>0</v>
      </c>
      <c r="EL75">
        <f>+'Srednje opštine'!BG5</f>
        <v>0</v>
      </c>
      <c r="EM75">
        <f>+'Srednje opštine'!BH5</f>
        <v>0</v>
      </c>
      <c r="EN75">
        <f>+'Srednje opštine'!BI5</f>
        <v>0</v>
      </c>
      <c r="EO75">
        <f>+'Srednje opštine'!BJ5</f>
        <v>0</v>
      </c>
      <c r="EP75">
        <f>+'Srednje opštine'!BK5</f>
        <v>0</v>
      </c>
      <c r="EQ75">
        <f>+'Srednje opštine'!BL5</f>
        <v>0</v>
      </c>
      <c r="ER75">
        <f>+'Srednje opštine'!BM5</f>
        <v>0</v>
      </c>
      <c r="ES75">
        <f>+'Srednje opštine'!BN5</f>
        <v>0</v>
      </c>
      <c r="ET75">
        <f>+'Srednje opštine'!BO5</f>
        <v>0</v>
      </c>
      <c r="EU75">
        <f>+'Srednje opštine'!BP5</f>
        <v>0</v>
      </c>
      <c r="EV75">
        <f>+'Srednje opštine'!BQ5</f>
        <v>0</v>
      </c>
      <c r="EW75">
        <f>+'Srednje opštine'!BR5</f>
        <v>0</v>
      </c>
      <c r="EX75">
        <f>+'Srednje opštine'!BS5</f>
        <v>0</v>
      </c>
      <c r="EY75">
        <f>+'Srednje opštine'!BT5</f>
        <v>0</v>
      </c>
      <c r="EZ75">
        <f>+'Srednje opštine'!BU5</f>
        <v>0</v>
      </c>
      <c r="FA75">
        <f>+'Srednje opštine'!BV5</f>
        <v>0</v>
      </c>
      <c r="FB75">
        <f>+'Srednje opštine'!BW5</f>
        <v>0</v>
      </c>
      <c r="FC75">
        <f>+'Srednje opštine'!BX5</f>
        <v>0</v>
      </c>
      <c r="FD75">
        <f>+'Srednje opštine'!BY5</f>
        <v>0</v>
      </c>
      <c r="FE75">
        <f>+'Srednje opštine'!BZ5</f>
        <v>0</v>
      </c>
      <c r="FF75">
        <f>+'Srednje opštine'!CA5</f>
        <v>0</v>
      </c>
      <c r="FG75">
        <f>+'Srednje opštine'!CB5</f>
        <v>0</v>
      </c>
      <c r="FH75">
        <f>+'Srednje opštine'!CC5</f>
        <v>0</v>
      </c>
      <c r="FI75">
        <f>+'Srednje opštine'!CD5</f>
        <v>0</v>
      </c>
      <c r="FJ75">
        <f>+'Srednje opštine'!CE5</f>
        <v>0</v>
      </c>
      <c r="FK75">
        <f>+'Srednje opštine'!CF5</f>
        <v>0</v>
      </c>
      <c r="FL75">
        <f>+'Srednje opštine'!CG5</f>
        <v>0</v>
      </c>
    </row>
    <row r="76" spans="84:168">
      <c r="CF76">
        <f>+'Srednje opštine'!A6</f>
        <v>70424</v>
      </c>
      <c r="CG76" t="str">
        <f>+'Srednje opštine'!B6</f>
        <v>Власотинце</v>
      </c>
      <c r="CH76" t="str">
        <f>+'Srednje opštine'!C6</f>
        <v>Средње општине</v>
      </c>
      <c r="CI76">
        <f>+'Srednje opštine'!D6</f>
        <v>28327</v>
      </c>
      <c r="CJ76">
        <f>+'Srednje opštine'!E6</f>
        <v>31874</v>
      </c>
      <c r="CK76">
        <f>+'Srednje opštine'!F6</f>
        <v>0.69145497537800726</v>
      </c>
      <c r="CL76">
        <f>+'Srednje opštine'!G6</f>
        <v>19586.845087532813</v>
      </c>
      <c r="CM76">
        <f>+'Srednje opštine'!H6</f>
        <v>9.7673597627705018</v>
      </c>
      <c r="CN76">
        <f>+'Srednje opštine'!I6</f>
        <v>14.125807334643653</v>
      </c>
      <c r="CO76">
        <f>+'Srednje opštine'!J6</f>
        <v>276680</v>
      </c>
      <c r="CP76">
        <f>+'Srednje opštine'!K6</f>
        <v>27668</v>
      </c>
      <c r="CQ76">
        <f>+'Srednje opštine'!L6</f>
        <v>0</v>
      </c>
      <c r="CR76">
        <f>+'Srednje opštine'!M6</f>
        <v>10</v>
      </c>
      <c r="CS76">
        <f>+'Srednje opštine'!N6</f>
        <v>0</v>
      </c>
      <c r="CT76">
        <f>+'Srednje opštine'!O6</f>
        <v>37</v>
      </c>
      <c r="CU76">
        <f>+'Srednje opštine'!P6</f>
        <v>0</v>
      </c>
      <c r="CV76">
        <f>+'Srednje opštine'!Q6</f>
        <v>51</v>
      </c>
      <c r="CW76">
        <f>+'Srednje opštine'!R6</f>
        <v>60</v>
      </c>
      <c r="CX76">
        <f>+'Srednje opštine'!S6</f>
        <v>113</v>
      </c>
      <c r="CY76">
        <f>+'Srednje opštine'!T6</f>
        <v>28</v>
      </c>
      <c r="CZ76">
        <f>+'Srednje opštine'!U6</f>
        <v>360</v>
      </c>
      <c r="DA76">
        <f>+'Srednje opštine'!V6</f>
        <v>110</v>
      </c>
      <c r="DB76">
        <f>+'Srednje opštine'!W6</f>
        <v>176</v>
      </c>
      <c r="DC76">
        <f>+'Srednje opštine'!X6</f>
        <v>132</v>
      </c>
      <c r="DD76">
        <f>+'Srednje opštine'!Y6</f>
        <v>961</v>
      </c>
      <c r="DE76">
        <f>+'Srednje opštine'!Z6</f>
        <v>109</v>
      </c>
      <c r="DF76">
        <f>+'Srednje opštine'!AA6</f>
        <v>618</v>
      </c>
      <c r="DG76">
        <f>+'Srednje opštine'!AB6</f>
        <v>543</v>
      </c>
      <c r="DH76">
        <f>+'Srednje opštine'!AC6</f>
        <v>1420</v>
      </c>
      <c r="DI76">
        <f>+'Srednje opštine'!AD6</f>
        <v>259</v>
      </c>
      <c r="DJ76">
        <f>+'Srednje opštine'!AE6</f>
        <v>1500</v>
      </c>
      <c r="DK76">
        <f>+'Srednje opštine'!AF6</f>
        <v>1419</v>
      </c>
      <c r="DL76">
        <f>+'Srednje opštine'!AG6</f>
        <v>650</v>
      </c>
      <c r="DM76">
        <f>+'Srednje opštine'!AH6</f>
        <v>2220</v>
      </c>
      <c r="DN76">
        <f>+'Srednje opštine'!AI6</f>
        <v>864</v>
      </c>
      <c r="DO76">
        <f>+'Srednje opštine'!AJ6</f>
        <v>145</v>
      </c>
      <c r="DP76">
        <f>+'Srednje opštine'!AK6</f>
        <v>713</v>
      </c>
      <c r="DQ76">
        <f>+'Srednje opštine'!AL6</f>
        <v>550</v>
      </c>
      <c r="DR76">
        <f>+'Srednje opštine'!AM6</f>
        <v>1196</v>
      </c>
      <c r="DS76">
        <f>+'Srednje opštine'!AN6</f>
        <v>456</v>
      </c>
      <c r="DT76">
        <f>+'Srednje opštine'!AO6</f>
        <v>1100</v>
      </c>
      <c r="DU76">
        <f>+'Srednje opštine'!AP6</f>
        <v>100</v>
      </c>
      <c r="DV76">
        <f>+'Srednje opštine'!AQ6</f>
        <v>863</v>
      </c>
      <c r="DW76">
        <f>+'Srednje opštine'!AR6</f>
        <v>281</v>
      </c>
      <c r="DX76">
        <f>+'Srednje opštine'!AS6</f>
        <v>1448</v>
      </c>
      <c r="DY76">
        <f>+'Srednje opštine'!AT6</f>
        <v>1917</v>
      </c>
      <c r="DZ76">
        <f>+'Srednje opštine'!AU6</f>
        <v>1064</v>
      </c>
      <c r="EA76">
        <f>+'Srednje opštine'!AV6</f>
        <v>30</v>
      </c>
      <c r="EB76">
        <f>+'Srednje opštine'!AW6</f>
        <v>977</v>
      </c>
      <c r="EC76">
        <f>+'Srednje opštine'!AX6</f>
        <v>748</v>
      </c>
      <c r="ED76">
        <f>+'Srednje opštine'!AY6</f>
        <v>1283</v>
      </c>
      <c r="EE76">
        <f>+'Srednje opštine'!AZ6</f>
        <v>1395</v>
      </c>
      <c r="EF76">
        <f>+'Srednje opštine'!BA6</f>
        <v>1058</v>
      </c>
      <c r="EG76">
        <f>+'Srednje opštine'!BB6</f>
        <v>170</v>
      </c>
      <c r="EH76">
        <f>+'Srednje opštine'!BC6</f>
        <v>534</v>
      </c>
      <c r="EI76">
        <f>+'Srednje opštine'!BD6</f>
        <v>0</v>
      </c>
      <c r="EJ76">
        <f>+'Srednje opštine'!BE6</f>
        <v>0</v>
      </c>
      <c r="EK76">
        <f>+'Srednje opštine'!BF6</f>
        <v>0</v>
      </c>
      <c r="EL76">
        <f>+'Srednje opštine'!BG6</f>
        <v>0</v>
      </c>
      <c r="EM76">
        <f>+'Srednje opštine'!BH6</f>
        <v>0</v>
      </c>
      <c r="EN76">
        <f>+'Srednje opštine'!BI6</f>
        <v>0</v>
      </c>
      <c r="EO76">
        <f>+'Srednje opštine'!BJ6</f>
        <v>0</v>
      </c>
      <c r="EP76">
        <f>+'Srednje opštine'!BK6</f>
        <v>0</v>
      </c>
      <c r="EQ76">
        <f>+'Srednje opštine'!BL6</f>
        <v>0</v>
      </c>
      <c r="ER76">
        <f>+'Srednje opštine'!BM6</f>
        <v>0</v>
      </c>
      <c r="ES76">
        <f>+'Srednje opštine'!BN6</f>
        <v>0</v>
      </c>
      <c r="ET76">
        <f>+'Srednje opštine'!BO6</f>
        <v>0</v>
      </c>
      <c r="EU76">
        <f>+'Srednje opštine'!BP6</f>
        <v>0</v>
      </c>
      <c r="EV76">
        <f>+'Srednje opštine'!BQ6</f>
        <v>0</v>
      </c>
      <c r="EW76">
        <f>+'Srednje opštine'!BR6</f>
        <v>0</v>
      </c>
      <c r="EX76">
        <f>+'Srednje opštine'!BS6</f>
        <v>0</v>
      </c>
      <c r="EY76">
        <f>+'Srednje opštine'!BT6</f>
        <v>0</v>
      </c>
      <c r="EZ76">
        <f>+'Srednje opštine'!BU6</f>
        <v>0</v>
      </c>
      <c r="FA76">
        <f>+'Srednje opštine'!BV6</f>
        <v>0</v>
      </c>
      <c r="FB76">
        <f>+'Srednje opštine'!BW6</f>
        <v>0</v>
      </c>
      <c r="FC76">
        <f>+'Srednje opštine'!BX6</f>
        <v>0</v>
      </c>
      <c r="FD76">
        <f>+'Srednje opštine'!BY6</f>
        <v>0</v>
      </c>
      <c r="FE76">
        <f>+'Srednje opštine'!BZ6</f>
        <v>0</v>
      </c>
      <c r="FF76">
        <f>+'Srednje opštine'!CA6</f>
        <v>0</v>
      </c>
      <c r="FG76">
        <f>+'Srednje opštine'!CB6</f>
        <v>0</v>
      </c>
      <c r="FH76">
        <f>+'Srednje opštine'!CC6</f>
        <v>0</v>
      </c>
      <c r="FI76">
        <f>+'Srednje opštine'!CD6</f>
        <v>0</v>
      </c>
      <c r="FJ76">
        <f>+'Srednje opštine'!CE6</f>
        <v>0</v>
      </c>
      <c r="FK76">
        <f>+'Srednje opštine'!CF6</f>
        <v>0</v>
      </c>
      <c r="FL76">
        <f>+'Srednje opštine'!CG6</f>
        <v>0</v>
      </c>
    </row>
    <row r="77" spans="84:168">
      <c r="CF77">
        <f>+'Srednje opštine'!A7</f>
        <v>80071</v>
      </c>
      <c r="CG77" t="str">
        <f>+'Srednje opštine'!B7</f>
        <v>Бачка Топола</v>
      </c>
      <c r="CH77" t="str">
        <f>+'Srednje opštine'!C7</f>
        <v>Средње општине</v>
      </c>
      <c r="CI77">
        <f>+'Srednje opštine'!D7</f>
        <v>31517</v>
      </c>
      <c r="CJ77">
        <f>+'Srednje opštine'!E7</f>
        <v>38450</v>
      </c>
      <c r="CK77">
        <f>+'Srednje opštine'!F7</f>
        <v>0.83411067965377361</v>
      </c>
      <c r="CL77">
        <f>+'Srednje opštine'!G7</f>
        <v>26288.666290647983</v>
      </c>
      <c r="CM77">
        <f>+'Srednje opštine'!H7</f>
        <v>10.983913443538407</v>
      </c>
      <c r="CN77">
        <f>+'Srednje opštine'!I7</f>
        <v>13.168412431906109</v>
      </c>
      <c r="CO77">
        <f>+'Srednje opštine'!J7</f>
        <v>346180</v>
      </c>
      <c r="CP77">
        <f>+'Srednje opštine'!K7</f>
        <v>34618</v>
      </c>
      <c r="CQ77">
        <f>+'Srednje opštine'!L7</f>
        <v>0</v>
      </c>
      <c r="CR77">
        <f>+'Srednje opštine'!M7</f>
        <v>1</v>
      </c>
      <c r="CS77">
        <f>+'Srednje opštine'!N7</f>
        <v>0</v>
      </c>
      <c r="CT77">
        <f>+'Srednje opštine'!O7</f>
        <v>28</v>
      </c>
      <c r="CU77">
        <f>+'Srednje opštine'!P7</f>
        <v>37</v>
      </c>
      <c r="CV77">
        <f>+'Srednje opštine'!Q7</f>
        <v>45</v>
      </c>
      <c r="CW77">
        <f>+'Srednje opštine'!R7</f>
        <v>56</v>
      </c>
      <c r="CX77">
        <f>+'Srednje opštine'!S7</f>
        <v>81</v>
      </c>
      <c r="CY77">
        <f>+'Srednje opštine'!T7</f>
        <v>46</v>
      </c>
      <c r="CZ77">
        <f>+'Srednje opštine'!U7</f>
        <v>258</v>
      </c>
      <c r="DA77">
        <f>+'Srednje opštine'!V7</f>
        <v>307</v>
      </c>
      <c r="DB77">
        <f>+'Srednje opštine'!W7</f>
        <v>320</v>
      </c>
      <c r="DC77">
        <f>+'Srednje opštine'!X7</f>
        <v>213</v>
      </c>
      <c r="DD77">
        <f>+'Srednje opštine'!Y7</f>
        <v>892</v>
      </c>
      <c r="DE77">
        <f>+'Srednje opštine'!Z7</f>
        <v>849</v>
      </c>
      <c r="DF77">
        <f>+'Srednje opštine'!AA7</f>
        <v>875</v>
      </c>
      <c r="DG77">
        <f>+'Srednje opštine'!AB7</f>
        <v>857</v>
      </c>
      <c r="DH77">
        <f>+'Srednje opštine'!AC7</f>
        <v>1285</v>
      </c>
      <c r="DI77">
        <f>+'Srednje opštine'!AD7</f>
        <v>476</v>
      </c>
      <c r="DJ77">
        <f>+'Srednje opštine'!AE7</f>
        <v>1530</v>
      </c>
      <c r="DK77">
        <f>+'Srednje opštine'!AF7</f>
        <v>1467</v>
      </c>
      <c r="DL77">
        <f>+'Srednje opštine'!AG7</f>
        <v>1621</v>
      </c>
      <c r="DM77">
        <f>+'Srednje opštine'!AH7</f>
        <v>1127</v>
      </c>
      <c r="DN77">
        <f>+'Srednje opštine'!AI7</f>
        <v>910</v>
      </c>
      <c r="DO77">
        <f>+'Srednje opštine'!AJ7</f>
        <v>88</v>
      </c>
      <c r="DP77">
        <f>+'Srednje opštine'!AK7</f>
        <v>759</v>
      </c>
      <c r="DQ77">
        <f>+'Srednje opštine'!AL7</f>
        <v>1208</v>
      </c>
      <c r="DR77">
        <f>+'Srednje opštine'!AM7</f>
        <v>1266</v>
      </c>
      <c r="DS77">
        <f>+'Srednje opštine'!AN7</f>
        <v>1010</v>
      </c>
      <c r="DT77">
        <f>+'Srednje opštine'!AO7</f>
        <v>1195</v>
      </c>
      <c r="DU77">
        <f>+'Srednje opštine'!AP7</f>
        <v>200</v>
      </c>
      <c r="DV77">
        <f>+'Srednje opštine'!AQ7</f>
        <v>1206</v>
      </c>
      <c r="DW77">
        <f>+'Srednje opštine'!AR7</f>
        <v>1319</v>
      </c>
      <c r="DX77">
        <f>+'Srednje opštine'!AS7</f>
        <v>1757</v>
      </c>
      <c r="DY77">
        <f>+'Srednje opštine'!AT7</f>
        <v>1556</v>
      </c>
      <c r="DZ77">
        <f>+'Srednje opštine'!AU7</f>
        <v>1349</v>
      </c>
      <c r="EA77">
        <f>+'Srednje opštine'!AV7</f>
        <v>234</v>
      </c>
      <c r="EB77">
        <f>+'Srednje opštine'!AW7</f>
        <v>1024</v>
      </c>
      <c r="EC77">
        <f>+'Srednje opštine'!AX7</f>
        <v>1625</v>
      </c>
      <c r="ED77">
        <f>+'Srednje opštine'!AY7</f>
        <v>1762</v>
      </c>
      <c r="EE77">
        <f>+'Srednje opštine'!AZ7</f>
        <v>1762</v>
      </c>
      <c r="EF77">
        <f>+'Srednje opštine'!BA7</f>
        <v>1091</v>
      </c>
      <c r="EG77">
        <f>+'Srednje opštine'!BB7</f>
        <v>192</v>
      </c>
      <c r="EH77">
        <f>+'Srednje opštine'!BC7</f>
        <v>734</v>
      </c>
      <c r="EI77">
        <f>+'Srednje opštine'!BD7</f>
        <v>0</v>
      </c>
      <c r="EJ77">
        <f>+'Srednje opštine'!BE7</f>
        <v>0</v>
      </c>
      <c r="EK77">
        <f>+'Srednje opštine'!BF7</f>
        <v>0</v>
      </c>
      <c r="EL77">
        <f>+'Srednje opštine'!BG7</f>
        <v>0</v>
      </c>
      <c r="EM77">
        <f>+'Srednje opštine'!BH7</f>
        <v>0</v>
      </c>
      <c r="EN77">
        <f>+'Srednje opštine'!BI7</f>
        <v>0</v>
      </c>
      <c r="EO77">
        <f>+'Srednje opštine'!BJ7</f>
        <v>0</v>
      </c>
      <c r="EP77">
        <f>+'Srednje opštine'!BK7</f>
        <v>0</v>
      </c>
      <c r="EQ77">
        <f>+'Srednje opštine'!BL7</f>
        <v>0</v>
      </c>
      <c r="ER77">
        <f>+'Srednje opštine'!BM7</f>
        <v>0</v>
      </c>
      <c r="ES77">
        <f>+'Srednje opštine'!BN7</f>
        <v>0</v>
      </c>
      <c r="ET77">
        <f>+'Srednje opštine'!BO7</f>
        <v>0</v>
      </c>
      <c r="EU77">
        <f>+'Srednje opštine'!BP7</f>
        <v>0</v>
      </c>
      <c r="EV77">
        <f>+'Srednje opštine'!BQ7</f>
        <v>0</v>
      </c>
      <c r="EW77">
        <f>+'Srednje opštine'!BR7</f>
        <v>0</v>
      </c>
      <c r="EX77">
        <f>+'Srednje opštine'!BS7</f>
        <v>0</v>
      </c>
      <c r="EY77">
        <f>+'Srednje opštine'!BT7</f>
        <v>0</v>
      </c>
      <c r="EZ77">
        <f>+'Srednje opštine'!BU7</f>
        <v>0</v>
      </c>
      <c r="FA77">
        <f>+'Srednje opštine'!BV7</f>
        <v>0</v>
      </c>
      <c r="FB77">
        <f>+'Srednje opštine'!BW7</f>
        <v>0</v>
      </c>
      <c r="FC77">
        <f>+'Srednje opštine'!BX7</f>
        <v>0</v>
      </c>
      <c r="FD77">
        <f>+'Srednje opštine'!BY7</f>
        <v>0</v>
      </c>
      <c r="FE77">
        <f>+'Srednje opštine'!BZ7</f>
        <v>0</v>
      </c>
      <c r="FF77">
        <f>+'Srednje opštine'!CA7</f>
        <v>0</v>
      </c>
      <c r="FG77">
        <f>+'Srednje opštine'!CB7</f>
        <v>0</v>
      </c>
      <c r="FH77">
        <f>+'Srednje opštine'!CC7</f>
        <v>0</v>
      </c>
      <c r="FI77">
        <f>+'Srednje opštine'!CD7</f>
        <v>0</v>
      </c>
      <c r="FJ77">
        <f>+'Srednje opštine'!CE7</f>
        <v>0</v>
      </c>
      <c r="FK77">
        <f>+'Srednje opštine'!CF7</f>
        <v>0</v>
      </c>
      <c r="FL77">
        <f>+'Srednje opštine'!CG7</f>
        <v>0</v>
      </c>
    </row>
    <row r="78" spans="84:168">
      <c r="CF78">
        <f>+'Srednje opštine'!A8</f>
        <v>80462</v>
      </c>
      <c r="CG78" t="str">
        <f>+'Srednje opštine'!B8</f>
        <v>Врбас</v>
      </c>
      <c r="CH78" t="str">
        <f>+'Srednje opštine'!C8</f>
        <v>Средње општине</v>
      </c>
      <c r="CI78">
        <f>+'Srednje opštine'!D8</f>
        <v>40214</v>
      </c>
      <c r="CJ78">
        <f>+'Srednje opštine'!E8</f>
        <v>38909</v>
      </c>
      <c r="CK78">
        <f>+'Srednje opštine'!F8</f>
        <v>0.84406794368397076</v>
      </c>
      <c r="CL78">
        <f>+'Srednje opštine'!G8</f>
        <v>33943.348287307199</v>
      </c>
      <c r="CM78">
        <f>+'Srednje opštine'!H8</f>
        <v>11.075247426269458</v>
      </c>
      <c r="CN78">
        <f>+'Srednje opštine'!I8</f>
        <v>13.12127478497888</v>
      </c>
      <c r="CO78">
        <f>+'Srednje opštine'!J8</f>
        <v>445380</v>
      </c>
      <c r="CP78">
        <f>+'Srednje opštine'!K8</f>
        <v>44538</v>
      </c>
      <c r="CQ78">
        <f>+'Srednje opštine'!L8</f>
        <v>9</v>
      </c>
      <c r="CR78">
        <f>+'Srednje opštine'!M8</f>
        <v>18</v>
      </c>
      <c r="CS78">
        <f>+'Srednje opštine'!N8</f>
        <v>7</v>
      </c>
      <c r="CT78">
        <f>+'Srednje opštine'!O8</f>
        <v>51</v>
      </c>
      <c r="CU78">
        <f>+'Srednje opštine'!P8</f>
        <v>52</v>
      </c>
      <c r="CV78">
        <f>+'Srednje opštine'!Q8</f>
        <v>41</v>
      </c>
      <c r="CW78">
        <f>+'Srednje opštine'!R8</f>
        <v>65</v>
      </c>
      <c r="CX78">
        <f>+'Srednje opštine'!S8</f>
        <v>156</v>
      </c>
      <c r="CY78">
        <f>+'Srednje opštine'!T8</f>
        <v>74</v>
      </c>
      <c r="CZ78">
        <f>+'Srednje opštine'!U8</f>
        <v>308</v>
      </c>
      <c r="DA78">
        <f>+'Srednje opštine'!V8</f>
        <v>311</v>
      </c>
      <c r="DB78">
        <f>+'Srednje opštine'!W8</f>
        <v>310</v>
      </c>
      <c r="DC78">
        <f>+'Srednje opštine'!X8</f>
        <v>396</v>
      </c>
      <c r="DD78">
        <f>+'Srednje opštine'!Y8</f>
        <v>1133</v>
      </c>
      <c r="DE78">
        <f>+'Srednje opštine'!Z8</f>
        <v>728</v>
      </c>
      <c r="DF78">
        <f>+'Srednje opštine'!AA8</f>
        <v>965</v>
      </c>
      <c r="DG78">
        <f>+'Srednje opštine'!AB8</f>
        <v>930</v>
      </c>
      <c r="DH78">
        <f>+'Srednje opštine'!AC8</f>
        <v>1163</v>
      </c>
      <c r="DI78">
        <f>+'Srednje opštine'!AD8</f>
        <v>516</v>
      </c>
      <c r="DJ78">
        <f>+'Srednje opštine'!AE8</f>
        <v>1478</v>
      </c>
      <c r="DK78">
        <f>+'Srednje opštine'!AF8</f>
        <v>2028</v>
      </c>
      <c r="DL78">
        <f>+'Srednje opštine'!AG8</f>
        <v>1788</v>
      </c>
      <c r="DM78">
        <f>+'Srednje opštine'!AH8</f>
        <v>1705</v>
      </c>
      <c r="DN78">
        <f>+'Srednje opštine'!AI8</f>
        <v>1194</v>
      </c>
      <c r="DO78">
        <f>+'Srednje opštine'!AJ8</f>
        <v>317</v>
      </c>
      <c r="DP78">
        <f>+'Srednje opštine'!AK8</f>
        <v>1117</v>
      </c>
      <c r="DQ78">
        <f>+'Srednje opštine'!AL8</f>
        <v>1416</v>
      </c>
      <c r="DR78">
        <f>+'Srednje opštine'!AM8</f>
        <v>1462</v>
      </c>
      <c r="DS78">
        <f>+'Srednje opštine'!AN8</f>
        <v>1597</v>
      </c>
      <c r="DT78">
        <f>+'Srednje opštine'!AO8</f>
        <v>1402</v>
      </c>
      <c r="DU78">
        <f>+'Srednje opštine'!AP8</f>
        <v>409</v>
      </c>
      <c r="DV78">
        <f>+'Srednje opštine'!AQ8</f>
        <v>1194</v>
      </c>
      <c r="DW78">
        <f>+'Srednje opštine'!AR8</f>
        <v>1749</v>
      </c>
      <c r="DX78">
        <f>+'Srednje opštine'!AS8</f>
        <v>1690</v>
      </c>
      <c r="DY78">
        <f>+'Srednje opštine'!AT8</f>
        <v>2724</v>
      </c>
      <c r="DZ78">
        <f>+'Srednje opštine'!AU8</f>
        <v>1914</v>
      </c>
      <c r="EA78">
        <f>+'Srednje opštine'!AV8</f>
        <v>302</v>
      </c>
      <c r="EB78">
        <f>+'Srednje opštine'!AW8</f>
        <v>1314</v>
      </c>
      <c r="EC78">
        <f>+'Srednje opštine'!AX8</f>
        <v>1877</v>
      </c>
      <c r="ED78">
        <f>+'Srednje opštine'!AY8</f>
        <v>2478</v>
      </c>
      <c r="EE78">
        <f>+'Srednje opštine'!AZ8</f>
        <v>2898</v>
      </c>
      <c r="EF78">
        <f>+'Srednje opštine'!BA8</f>
        <v>1873</v>
      </c>
      <c r="EG78">
        <f>+'Srednje opštine'!BB8</f>
        <v>388</v>
      </c>
      <c r="EH78">
        <f>+'Srednje opštine'!BC8</f>
        <v>991</v>
      </c>
      <c r="EI78">
        <f>+'Srednje opštine'!BD8</f>
        <v>0</v>
      </c>
      <c r="EJ78">
        <f>+'Srednje opštine'!BE8</f>
        <v>0</v>
      </c>
      <c r="EK78">
        <f>+'Srednje opštine'!BF8</f>
        <v>0</v>
      </c>
      <c r="EL78">
        <f>+'Srednje opštine'!BG8</f>
        <v>0</v>
      </c>
      <c r="EM78">
        <f>+'Srednje opštine'!BH8</f>
        <v>0</v>
      </c>
      <c r="EN78">
        <f>+'Srednje opštine'!BI8</f>
        <v>0</v>
      </c>
      <c r="EO78">
        <f>+'Srednje opštine'!BJ8</f>
        <v>0</v>
      </c>
      <c r="EP78">
        <f>+'Srednje opštine'!BK8</f>
        <v>0</v>
      </c>
      <c r="EQ78">
        <f>+'Srednje opštine'!BL8</f>
        <v>0</v>
      </c>
      <c r="ER78">
        <f>+'Srednje opštine'!BM8</f>
        <v>0</v>
      </c>
      <c r="ES78">
        <f>+'Srednje opštine'!BN8</f>
        <v>0</v>
      </c>
      <c r="ET78">
        <f>+'Srednje opštine'!BO8</f>
        <v>0</v>
      </c>
      <c r="EU78">
        <f>+'Srednje opštine'!BP8</f>
        <v>0</v>
      </c>
      <c r="EV78">
        <f>+'Srednje opštine'!BQ8</f>
        <v>0</v>
      </c>
      <c r="EW78">
        <f>+'Srednje opštine'!BR8</f>
        <v>0</v>
      </c>
      <c r="EX78">
        <f>+'Srednje opštine'!BS8</f>
        <v>0</v>
      </c>
      <c r="EY78">
        <f>+'Srednje opštine'!BT8</f>
        <v>0</v>
      </c>
      <c r="EZ78">
        <f>+'Srednje opštine'!BU8</f>
        <v>0</v>
      </c>
      <c r="FA78">
        <f>+'Srednje opštine'!BV8</f>
        <v>0</v>
      </c>
      <c r="FB78">
        <f>+'Srednje opštine'!BW8</f>
        <v>0</v>
      </c>
      <c r="FC78">
        <f>+'Srednje opštine'!BX8</f>
        <v>0</v>
      </c>
      <c r="FD78">
        <f>+'Srednje opštine'!BY8</f>
        <v>0</v>
      </c>
      <c r="FE78">
        <f>+'Srednje opštine'!BZ8</f>
        <v>0</v>
      </c>
      <c r="FF78">
        <f>+'Srednje opštine'!CA8</f>
        <v>0</v>
      </c>
      <c r="FG78">
        <f>+'Srednje opštine'!CB8</f>
        <v>0</v>
      </c>
      <c r="FH78">
        <f>+'Srednje opštine'!CC8</f>
        <v>0</v>
      </c>
      <c r="FI78">
        <f>+'Srednje opštine'!CD8</f>
        <v>0</v>
      </c>
      <c r="FJ78">
        <f>+'Srednje opštine'!CE8</f>
        <v>0</v>
      </c>
      <c r="FK78">
        <f>+'Srednje opštine'!CF8</f>
        <v>0</v>
      </c>
      <c r="FL78">
        <f>+'Srednje opštine'!CG8</f>
        <v>0</v>
      </c>
    </row>
    <row r="79" spans="84:168">
      <c r="CF79">
        <f>+'Srednje opštine'!A9</f>
        <v>80039</v>
      </c>
      <c r="CG79" t="str">
        <f>+'Srednje opštine'!B9</f>
        <v>Алибунар</v>
      </c>
      <c r="CH79" t="str">
        <f>+'Srednje opštine'!C9</f>
        <v>Средње општине</v>
      </c>
      <c r="CI79">
        <f>+'Srednje opštine'!D9</f>
        <v>18995</v>
      </c>
      <c r="CJ79">
        <f>+'Srednje opštine'!E9</f>
        <v>28515</v>
      </c>
      <c r="CK79">
        <f>+'Srednje opštine'!F9</f>
        <v>0.61858689285636814</v>
      </c>
      <c r="CL79">
        <f>+'Srednje opštine'!G9</f>
        <v>11750.058029806713</v>
      </c>
      <c r="CM79">
        <f>+'Srednje opštine'!H9</f>
        <v>7.6588575941037114</v>
      </c>
      <c r="CN79">
        <f>+'Srednje opštine'!I9</f>
        <v>12.381215448549842</v>
      </c>
      <c r="CO79">
        <f>+'Srednje opštine'!J9</f>
        <v>145480</v>
      </c>
      <c r="CP79">
        <f>+'Srednje opštine'!K9</f>
        <v>14548</v>
      </c>
      <c r="CQ79">
        <f>+'Srednje opštine'!L9</f>
        <v>0</v>
      </c>
      <c r="CR79">
        <f>+'Srednje opštine'!M9</f>
        <v>0</v>
      </c>
      <c r="CS79">
        <f>+'Srednje opštine'!N9</f>
        <v>0</v>
      </c>
      <c r="CT79">
        <f>+'Srednje opštine'!O9</f>
        <v>12</v>
      </c>
      <c r="CU79">
        <f>+'Srednje opštine'!P9</f>
        <v>12</v>
      </c>
      <c r="CV79">
        <f>+'Srednje opštine'!Q9</f>
        <v>23</v>
      </c>
      <c r="CW79">
        <f>+'Srednje opštine'!R9</f>
        <v>71</v>
      </c>
      <c r="CX79">
        <f>+'Srednje opštine'!S9</f>
        <v>72</v>
      </c>
      <c r="CY79">
        <f>+'Srednje opštine'!T9</f>
        <v>9</v>
      </c>
      <c r="CZ79">
        <f>+'Srednje opštine'!U9</f>
        <v>160</v>
      </c>
      <c r="DA79">
        <f>+'Srednje opštine'!V9</f>
        <v>130</v>
      </c>
      <c r="DB79">
        <f>+'Srednje opštine'!W9</f>
        <v>159</v>
      </c>
      <c r="DC79">
        <f>+'Srednje opštine'!X9</f>
        <v>40</v>
      </c>
      <c r="DD79">
        <f>+'Srednje opštine'!Y9</f>
        <v>332</v>
      </c>
      <c r="DE79">
        <f>+'Srednje opštine'!Z9</f>
        <v>411</v>
      </c>
      <c r="DF79">
        <f>+'Srednje opštine'!AA9</f>
        <v>302</v>
      </c>
      <c r="DG79">
        <f>+'Srednje opštine'!AB9</f>
        <v>293</v>
      </c>
      <c r="DH79">
        <f>+'Srednje opštine'!AC9</f>
        <v>439</v>
      </c>
      <c r="DI79">
        <f>+'Srednje opštine'!AD9</f>
        <v>69</v>
      </c>
      <c r="DJ79">
        <f>+'Srednje opštine'!AE9</f>
        <v>661</v>
      </c>
      <c r="DK79">
        <f>+'Srednje opštine'!AF9</f>
        <v>773</v>
      </c>
      <c r="DL79">
        <f>+'Srednje opštine'!AG9</f>
        <v>730</v>
      </c>
      <c r="DM79">
        <f>+'Srednje opštine'!AH9</f>
        <v>554</v>
      </c>
      <c r="DN79">
        <f>+'Srednje opštine'!AI9</f>
        <v>332</v>
      </c>
      <c r="DO79">
        <f>+'Srednje opštine'!AJ9</f>
        <v>9</v>
      </c>
      <c r="DP79">
        <f>+'Srednje opštine'!AK9</f>
        <v>358</v>
      </c>
      <c r="DQ79">
        <f>+'Srednje opštine'!AL9</f>
        <v>356</v>
      </c>
      <c r="DR79">
        <f>+'Srednje opštine'!AM9</f>
        <v>502</v>
      </c>
      <c r="DS79">
        <f>+'Srednje opštine'!AN9</f>
        <v>541</v>
      </c>
      <c r="DT79">
        <f>+'Srednje opštine'!AO9</f>
        <v>484</v>
      </c>
      <c r="DU79">
        <f>+'Srednje opštine'!AP9</f>
        <v>32</v>
      </c>
      <c r="DV79">
        <f>+'Srednje opštine'!AQ9</f>
        <v>459</v>
      </c>
      <c r="DW79">
        <f>+'Srednje opštine'!AR9</f>
        <v>569</v>
      </c>
      <c r="DX79">
        <f>+'Srednje opštine'!AS9</f>
        <v>651</v>
      </c>
      <c r="DY79">
        <f>+'Srednje opštine'!AT9</f>
        <v>894</v>
      </c>
      <c r="DZ79">
        <f>+'Srednje opštine'!AU9</f>
        <v>491</v>
      </c>
      <c r="EA79">
        <f>+'Srednje opštine'!AV9</f>
        <v>8</v>
      </c>
      <c r="EB79">
        <f>+'Srednje opštine'!AW9</f>
        <v>471</v>
      </c>
      <c r="EC79">
        <f>+'Srednje opštine'!AX9</f>
        <v>505</v>
      </c>
      <c r="ED79">
        <f>+'Srednje opštine'!AY9</f>
        <v>798</v>
      </c>
      <c r="EE79">
        <f>+'Srednje opštine'!AZ9</f>
        <v>897</v>
      </c>
      <c r="EF79">
        <f>+'Srednje opštine'!BA9</f>
        <v>632</v>
      </c>
      <c r="EG79">
        <f>+'Srednje opštine'!BB9</f>
        <v>46</v>
      </c>
      <c r="EH79">
        <f>+'Srednje opštine'!BC9</f>
        <v>261</v>
      </c>
      <c r="EI79">
        <f>+'Srednje opštine'!BD9</f>
        <v>0</v>
      </c>
      <c r="EJ79">
        <f>+'Srednje opštine'!BE9</f>
        <v>0</v>
      </c>
      <c r="EK79">
        <f>+'Srednje opštine'!BF9</f>
        <v>0</v>
      </c>
      <c r="EL79">
        <f>+'Srednje opštine'!BG9</f>
        <v>0</v>
      </c>
      <c r="EM79">
        <f>+'Srednje opštine'!BH9</f>
        <v>0</v>
      </c>
      <c r="EN79">
        <f>+'Srednje opštine'!BI9</f>
        <v>0</v>
      </c>
      <c r="EO79">
        <f>+'Srednje opštine'!BJ9</f>
        <v>0</v>
      </c>
      <c r="EP79">
        <f>+'Srednje opštine'!BK9</f>
        <v>0</v>
      </c>
      <c r="EQ79">
        <f>+'Srednje opštine'!BL9</f>
        <v>0</v>
      </c>
      <c r="ER79">
        <f>+'Srednje opštine'!BM9</f>
        <v>0</v>
      </c>
      <c r="ES79">
        <f>+'Srednje opštine'!BN9</f>
        <v>0</v>
      </c>
      <c r="ET79">
        <f>+'Srednje opštine'!BO9</f>
        <v>0</v>
      </c>
      <c r="EU79">
        <f>+'Srednje opštine'!BP9</f>
        <v>0</v>
      </c>
      <c r="EV79">
        <f>+'Srednje opštine'!BQ9</f>
        <v>0</v>
      </c>
      <c r="EW79">
        <f>+'Srednje opštine'!BR9</f>
        <v>0</v>
      </c>
      <c r="EX79">
        <f>+'Srednje opštine'!BS9</f>
        <v>0</v>
      </c>
      <c r="EY79">
        <f>+'Srednje opštine'!BT9</f>
        <v>0</v>
      </c>
      <c r="EZ79">
        <f>+'Srednje opštine'!BU9</f>
        <v>0</v>
      </c>
      <c r="FA79">
        <f>+'Srednje opštine'!BV9</f>
        <v>0</v>
      </c>
      <c r="FB79">
        <f>+'Srednje opštine'!BW9</f>
        <v>0</v>
      </c>
      <c r="FC79">
        <f>+'Srednje opštine'!BX9</f>
        <v>0</v>
      </c>
      <c r="FD79">
        <f>+'Srednje opštine'!BY9</f>
        <v>0</v>
      </c>
      <c r="FE79">
        <f>+'Srednje opštine'!BZ9</f>
        <v>0</v>
      </c>
      <c r="FF79">
        <f>+'Srednje opštine'!CA9</f>
        <v>0</v>
      </c>
      <c r="FG79">
        <f>+'Srednje opštine'!CB9</f>
        <v>0</v>
      </c>
      <c r="FH79">
        <f>+'Srednje opštine'!CC9</f>
        <v>0</v>
      </c>
      <c r="FI79">
        <f>+'Srednje opštine'!CD9</f>
        <v>0</v>
      </c>
      <c r="FJ79">
        <f>+'Srednje opštine'!CE9</f>
        <v>0</v>
      </c>
      <c r="FK79">
        <f>+'Srednje opštine'!CF9</f>
        <v>0</v>
      </c>
      <c r="FL79">
        <f>+'Srednje opštine'!CG9</f>
        <v>0</v>
      </c>
    </row>
    <row r="80" spans="84:168">
      <c r="CF80">
        <f>+'Srednje opštine'!A10</f>
        <v>70459</v>
      </c>
      <c r="CG80" t="str">
        <f>+'Srednje opštine'!B10</f>
        <v>Врњачка Бања</v>
      </c>
      <c r="CH80" t="str">
        <f>+'Srednje opštine'!C10</f>
        <v>Средње општине</v>
      </c>
      <c r="CI80">
        <f>+'Srednje opštine'!D10</f>
        <v>26544</v>
      </c>
      <c r="CJ80">
        <f>+'Srednje opštine'!E10</f>
        <v>33487</v>
      </c>
      <c r="CK80">
        <f>+'Srednje opštine'!F10</f>
        <v>0.72644640649066095</v>
      </c>
      <c r="CL80">
        <f>+'Srednje opštine'!G10</f>
        <v>19282.793413888103</v>
      </c>
      <c r="CM80">
        <f>+'Srednje opštine'!H10</f>
        <v>8.5883815551537079</v>
      </c>
      <c r="CN80">
        <f>+'Srednje opštine'!I10</f>
        <v>11.822457208705483</v>
      </c>
      <c r="CO80">
        <f>+'Srednje opštine'!J10</f>
        <v>227970</v>
      </c>
      <c r="CP80">
        <f>+'Srednje opštine'!K10</f>
        <v>22797</v>
      </c>
      <c r="CQ80">
        <f>+'Srednje opštine'!L10</f>
        <v>2</v>
      </c>
      <c r="CR80">
        <f>+'Srednje opštine'!M10</f>
        <v>2</v>
      </c>
      <c r="CS80">
        <f>+'Srednje opštine'!N10</f>
        <v>10</v>
      </c>
      <c r="CT80">
        <f>+'Srednje opštine'!O10</f>
        <v>18</v>
      </c>
      <c r="CU80">
        <f>+'Srednje opštine'!P10</f>
        <v>25</v>
      </c>
      <c r="CV80">
        <f>+'Srednje opštine'!Q10</f>
        <v>56</v>
      </c>
      <c r="CW80">
        <f>+'Srednje opštine'!R10</f>
        <v>49</v>
      </c>
      <c r="CX80">
        <f>+'Srednje opštine'!S10</f>
        <v>49</v>
      </c>
      <c r="CY80">
        <f>+'Srednje opštine'!T10</f>
        <v>33</v>
      </c>
      <c r="CZ80">
        <f>+'Srednje opštine'!U10</f>
        <v>194</v>
      </c>
      <c r="DA80">
        <f>+'Srednje opštine'!V10</f>
        <v>143</v>
      </c>
      <c r="DB80">
        <f>+'Srednje opštine'!W10</f>
        <v>235</v>
      </c>
      <c r="DC80">
        <f>+'Srednje opštine'!X10</f>
        <v>223</v>
      </c>
      <c r="DD80">
        <f>+'Srednje opštine'!Y10</f>
        <v>552</v>
      </c>
      <c r="DE80">
        <f>+'Srednje opštine'!Z10</f>
        <v>544</v>
      </c>
      <c r="DF80">
        <f>+'Srednje opštine'!AA10</f>
        <v>420</v>
      </c>
      <c r="DG80">
        <f>+'Srednje opštine'!AB10</f>
        <v>479</v>
      </c>
      <c r="DH80">
        <f>+'Srednje opštine'!AC10</f>
        <v>592</v>
      </c>
      <c r="DI80">
        <f>+'Srednje opštine'!AD10</f>
        <v>449</v>
      </c>
      <c r="DJ80">
        <f>+'Srednje opštine'!AE10</f>
        <v>923</v>
      </c>
      <c r="DK80">
        <f>+'Srednje opštine'!AF10</f>
        <v>617</v>
      </c>
      <c r="DL80">
        <f>+'Srednje opštine'!AG10</f>
        <v>1174</v>
      </c>
      <c r="DM80">
        <f>+'Srednje opštine'!AH10</f>
        <v>698</v>
      </c>
      <c r="DN80">
        <f>+'Srednje opštine'!AI10</f>
        <v>754</v>
      </c>
      <c r="DO80">
        <f>+'Srednje opštine'!AJ10</f>
        <v>164</v>
      </c>
      <c r="DP80">
        <f>+'Srednje opštine'!AK10</f>
        <v>560</v>
      </c>
      <c r="DQ80">
        <f>+'Srednje opštine'!AL10</f>
        <v>595</v>
      </c>
      <c r="DR80">
        <f>+'Srednje opštine'!AM10</f>
        <v>821</v>
      </c>
      <c r="DS80">
        <f>+'Srednje opštine'!AN10</f>
        <v>883</v>
      </c>
      <c r="DT80">
        <f>+'Srednje opštine'!AO10</f>
        <v>978</v>
      </c>
      <c r="DU80">
        <f>+'Srednje opštine'!AP10</f>
        <v>256</v>
      </c>
      <c r="DV80">
        <f>+'Srednje opštine'!AQ10</f>
        <v>719</v>
      </c>
      <c r="DW80">
        <f>+'Srednje opštine'!AR10</f>
        <v>1031</v>
      </c>
      <c r="DX80">
        <f>+'Srednje opštine'!AS10</f>
        <v>1229</v>
      </c>
      <c r="DY80">
        <f>+'Srednje opštine'!AT10</f>
        <v>1301</v>
      </c>
      <c r="DZ80">
        <f>+'Srednje opštine'!AU10</f>
        <v>685</v>
      </c>
      <c r="EA80">
        <f>+'Srednje opštine'!AV10</f>
        <v>384</v>
      </c>
      <c r="EB80">
        <f>+'Srednje opštine'!AW10</f>
        <v>607</v>
      </c>
      <c r="EC80">
        <f>+'Srednje opštine'!AX10</f>
        <v>833</v>
      </c>
      <c r="ED80">
        <f>+'Srednje opštine'!AY10</f>
        <v>1003</v>
      </c>
      <c r="EE80">
        <f>+'Srednje opštine'!AZ10</f>
        <v>1053</v>
      </c>
      <c r="EF80">
        <f>+'Srednje opštine'!BA10</f>
        <v>750</v>
      </c>
      <c r="EG80">
        <f>+'Srednje opštine'!BB10</f>
        <v>354</v>
      </c>
      <c r="EH80">
        <f>+'Srednje opštine'!BC10</f>
        <v>350</v>
      </c>
      <c r="EI80">
        <f>+'Srednje opštine'!BD10</f>
        <v>0</v>
      </c>
      <c r="EJ80">
        <f>+'Srednje opštine'!BE10</f>
        <v>0</v>
      </c>
      <c r="EK80">
        <f>+'Srednje opštine'!BF10</f>
        <v>0</v>
      </c>
      <c r="EL80">
        <f>+'Srednje opštine'!BG10</f>
        <v>0</v>
      </c>
      <c r="EM80">
        <f>+'Srednje opštine'!BH10</f>
        <v>0</v>
      </c>
      <c r="EN80">
        <f>+'Srednje opštine'!BI10</f>
        <v>0</v>
      </c>
      <c r="EO80">
        <f>+'Srednje opštine'!BJ10</f>
        <v>0</v>
      </c>
      <c r="EP80">
        <f>+'Srednje opštine'!BK10</f>
        <v>0</v>
      </c>
      <c r="EQ80">
        <f>+'Srednje opštine'!BL10</f>
        <v>0</v>
      </c>
      <c r="ER80">
        <f>+'Srednje opštine'!BM10</f>
        <v>0</v>
      </c>
      <c r="ES80">
        <f>+'Srednje opštine'!BN10</f>
        <v>0</v>
      </c>
      <c r="ET80">
        <f>+'Srednje opštine'!BO10</f>
        <v>0</v>
      </c>
      <c r="EU80">
        <f>+'Srednje opštine'!BP10</f>
        <v>0</v>
      </c>
      <c r="EV80">
        <f>+'Srednje opštine'!BQ10</f>
        <v>0</v>
      </c>
      <c r="EW80">
        <f>+'Srednje opštine'!BR10</f>
        <v>0</v>
      </c>
      <c r="EX80">
        <f>+'Srednje opštine'!BS10</f>
        <v>0</v>
      </c>
      <c r="EY80">
        <f>+'Srednje opštine'!BT10</f>
        <v>0</v>
      </c>
      <c r="EZ80">
        <f>+'Srednje opštine'!BU10</f>
        <v>0</v>
      </c>
      <c r="FA80">
        <f>+'Srednje opštine'!BV10</f>
        <v>0</v>
      </c>
      <c r="FB80">
        <f>+'Srednje opštine'!BW10</f>
        <v>0</v>
      </c>
      <c r="FC80">
        <f>+'Srednje opštine'!BX10</f>
        <v>0</v>
      </c>
      <c r="FD80">
        <f>+'Srednje opštine'!BY10</f>
        <v>0</v>
      </c>
      <c r="FE80">
        <f>+'Srednje opštine'!BZ10</f>
        <v>0</v>
      </c>
      <c r="FF80">
        <f>+'Srednje opštine'!CA10</f>
        <v>0</v>
      </c>
      <c r="FG80">
        <f>+'Srednje opštine'!CB10</f>
        <v>0</v>
      </c>
      <c r="FH80">
        <f>+'Srednje opštine'!CC10</f>
        <v>0</v>
      </c>
      <c r="FI80">
        <f>+'Srednje opštine'!CD10</f>
        <v>0</v>
      </c>
      <c r="FJ80">
        <f>+'Srednje opštine'!CE10</f>
        <v>0</v>
      </c>
      <c r="FK80">
        <f>+'Srednje opštine'!CF10</f>
        <v>0</v>
      </c>
      <c r="FL80">
        <f>+'Srednje opštine'!CG10</f>
        <v>0</v>
      </c>
    </row>
    <row r="81" spans="84:168">
      <c r="CF81">
        <f>+'Srednje opštine'!A11</f>
        <v>80446</v>
      </c>
      <c r="CG81" t="str">
        <f>+'Srednje opštine'!B11</f>
        <v>Темерин</v>
      </c>
      <c r="CH81" t="str">
        <f>+'Srednje opštine'!C11</f>
        <v>Средње општине</v>
      </c>
      <c r="CI81">
        <f>+'Srednje opštine'!D11</f>
        <v>27830</v>
      </c>
      <c r="CJ81">
        <f>+'Srednje opštine'!E11</f>
        <v>34881</v>
      </c>
      <c r="CK81">
        <f>+'Srednje opštine'!F11</f>
        <v>0.75668698613792651</v>
      </c>
      <c r="CL81">
        <f>+'Srednje opštine'!G11</f>
        <v>21058.598824218494</v>
      </c>
      <c r="CM81">
        <f>+'Srednje opštine'!H11</f>
        <v>8.7930291052820699</v>
      </c>
      <c r="CN81">
        <f>+'Srednje opštine'!I11</f>
        <v>11.620431256735403</v>
      </c>
      <c r="CO81">
        <f>+'Srednje opštine'!J11</f>
        <v>244710</v>
      </c>
      <c r="CP81">
        <f>+'Srednje opštine'!K11</f>
        <v>24471</v>
      </c>
      <c r="CQ81">
        <f>+'Srednje opštine'!L11</f>
        <v>0</v>
      </c>
      <c r="CR81">
        <f>+'Srednje opštine'!M11</f>
        <v>4</v>
      </c>
      <c r="CS81">
        <f>+'Srednje opštine'!N11</f>
        <v>0</v>
      </c>
      <c r="CT81">
        <f>+'Srednje opštine'!O11</f>
        <v>17</v>
      </c>
      <c r="CU81">
        <f>+'Srednje opštine'!P11</f>
        <v>11</v>
      </c>
      <c r="CV81">
        <f>+'Srednje opštine'!Q11</f>
        <v>12</v>
      </c>
      <c r="CW81">
        <f>+'Srednje opštine'!R11</f>
        <v>22</v>
      </c>
      <c r="CX81">
        <f>+'Srednje opštine'!S11</f>
        <v>32</v>
      </c>
      <c r="CY81">
        <f>+'Srednje opštine'!T11</f>
        <v>7</v>
      </c>
      <c r="CZ81">
        <f>+'Srednje opštine'!U11</f>
        <v>226</v>
      </c>
      <c r="DA81">
        <f>+'Srednje opštine'!V11</f>
        <v>139</v>
      </c>
      <c r="DB81">
        <f>+'Srednje opštine'!W11</f>
        <v>259</v>
      </c>
      <c r="DC81">
        <f>+'Srednje opštine'!X11</f>
        <v>273</v>
      </c>
      <c r="DD81">
        <f>+'Srednje opštine'!Y11</f>
        <v>451</v>
      </c>
      <c r="DE81">
        <f>+'Srednje opštine'!Z11</f>
        <v>440</v>
      </c>
      <c r="DF81">
        <f>+'Srednje opštine'!AA11</f>
        <v>419</v>
      </c>
      <c r="DG81">
        <f>+'Srednje opštine'!AB11</f>
        <v>546</v>
      </c>
      <c r="DH81">
        <f>+'Srednje opštine'!AC11</f>
        <v>700</v>
      </c>
      <c r="DI81">
        <f>+'Srednje opštine'!AD11</f>
        <v>198</v>
      </c>
      <c r="DJ81">
        <f>+'Srednje opštine'!AE11</f>
        <v>1097</v>
      </c>
      <c r="DK81">
        <f>+'Srednje opštine'!AF11</f>
        <v>793</v>
      </c>
      <c r="DL81">
        <f>+'Srednje opštine'!AG11</f>
        <v>902</v>
      </c>
      <c r="DM81">
        <f>+'Srednje opštine'!AH11</f>
        <v>858</v>
      </c>
      <c r="DN81">
        <f>+'Srednje opštine'!AI11</f>
        <v>440</v>
      </c>
      <c r="DO81">
        <f>+'Srednje opštine'!AJ11</f>
        <v>122</v>
      </c>
      <c r="DP81">
        <f>+'Srednje opštine'!AK11</f>
        <v>574</v>
      </c>
      <c r="DQ81">
        <f>+'Srednje opštine'!AL11</f>
        <v>940</v>
      </c>
      <c r="DR81">
        <f>+'Srednje opštine'!AM11</f>
        <v>768</v>
      </c>
      <c r="DS81">
        <f>+'Srednje opštine'!AN11</f>
        <v>1281</v>
      </c>
      <c r="DT81">
        <f>+'Srednje opštine'!AO11</f>
        <v>624</v>
      </c>
      <c r="DU81">
        <f>+'Srednje opštine'!AP11</f>
        <v>182</v>
      </c>
      <c r="DV81">
        <f>+'Srednje opštine'!AQ11</f>
        <v>891</v>
      </c>
      <c r="DW81">
        <f>+'Srednje opštine'!AR11</f>
        <v>906</v>
      </c>
      <c r="DX81">
        <f>+'Srednje opštine'!AS11</f>
        <v>1305</v>
      </c>
      <c r="DY81">
        <f>+'Srednje opštine'!AT11</f>
        <v>1305</v>
      </c>
      <c r="DZ81">
        <f>+'Srednje opštine'!AU11</f>
        <v>955</v>
      </c>
      <c r="EA81">
        <f>+'Srednje opštine'!AV11</f>
        <v>210</v>
      </c>
      <c r="EB81">
        <f>+'Srednje opštine'!AW11</f>
        <v>1091</v>
      </c>
      <c r="EC81">
        <f>+'Srednje opštine'!AX11</f>
        <v>1132</v>
      </c>
      <c r="ED81">
        <f>+'Srednje opštine'!AY11</f>
        <v>969</v>
      </c>
      <c r="EE81">
        <f>+'Srednje opštine'!AZ11</f>
        <v>1774</v>
      </c>
      <c r="EF81">
        <f>+'Srednje opštine'!BA11</f>
        <v>875</v>
      </c>
      <c r="EG81">
        <f>+'Srednje opštine'!BB11</f>
        <v>171</v>
      </c>
      <c r="EH81">
        <f>+'Srednje opštine'!BC11</f>
        <v>550</v>
      </c>
      <c r="EI81">
        <f>+'Srednje opštine'!BD11</f>
        <v>0</v>
      </c>
      <c r="EJ81">
        <f>+'Srednje opštine'!BE11</f>
        <v>0</v>
      </c>
      <c r="EK81">
        <f>+'Srednje opštine'!BF11</f>
        <v>0</v>
      </c>
      <c r="EL81">
        <f>+'Srednje opštine'!BG11</f>
        <v>0</v>
      </c>
      <c r="EM81">
        <f>+'Srednje opštine'!BH11</f>
        <v>0</v>
      </c>
      <c r="EN81">
        <f>+'Srednje opštine'!BI11</f>
        <v>0</v>
      </c>
      <c r="EO81">
        <f>+'Srednje opštine'!BJ11</f>
        <v>0</v>
      </c>
      <c r="EP81">
        <f>+'Srednje opštine'!BK11</f>
        <v>0</v>
      </c>
      <c r="EQ81">
        <f>+'Srednje opštine'!BL11</f>
        <v>0</v>
      </c>
      <c r="ER81">
        <f>+'Srednje opštine'!BM11</f>
        <v>0</v>
      </c>
      <c r="ES81">
        <f>+'Srednje opštine'!BN11</f>
        <v>0</v>
      </c>
      <c r="ET81">
        <f>+'Srednje opštine'!BO11</f>
        <v>0</v>
      </c>
      <c r="EU81">
        <f>+'Srednje opštine'!BP11</f>
        <v>0</v>
      </c>
      <c r="EV81">
        <f>+'Srednje opštine'!BQ11</f>
        <v>0</v>
      </c>
      <c r="EW81">
        <f>+'Srednje opštine'!BR11</f>
        <v>0</v>
      </c>
      <c r="EX81">
        <f>+'Srednje opštine'!BS11</f>
        <v>0</v>
      </c>
      <c r="EY81">
        <f>+'Srednje opštine'!BT11</f>
        <v>0</v>
      </c>
      <c r="EZ81">
        <f>+'Srednje opštine'!BU11</f>
        <v>0</v>
      </c>
      <c r="FA81">
        <f>+'Srednje opštine'!BV11</f>
        <v>0</v>
      </c>
      <c r="FB81">
        <f>+'Srednje opštine'!BW11</f>
        <v>0</v>
      </c>
      <c r="FC81">
        <f>+'Srednje opštine'!BX11</f>
        <v>0</v>
      </c>
      <c r="FD81">
        <f>+'Srednje opštine'!BY11</f>
        <v>0</v>
      </c>
      <c r="FE81">
        <f>+'Srednje opštine'!BZ11</f>
        <v>0</v>
      </c>
      <c r="FF81">
        <f>+'Srednje opštine'!CA11</f>
        <v>0</v>
      </c>
      <c r="FG81">
        <f>+'Srednje opštine'!CB11</f>
        <v>0</v>
      </c>
      <c r="FH81">
        <f>+'Srednje opštine'!CC11</f>
        <v>0</v>
      </c>
      <c r="FI81">
        <f>+'Srednje opštine'!CD11</f>
        <v>0</v>
      </c>
      <c r="FJ81">
        <f>+'Srednje opštine'!CE11</f>
        <v>0</v>
      </c>
      <c r="FK81">
        <f>+'Srednje opštine'!CF11</f>
        <v>0</v>
      </c>
      <c r="FL81">
        <f>+'Srednje opštine'!CG11</f>
        <v>0</v>
      </c>
    </row>
    <row r="82" spans="84:168">
      <c r="CF82">
        <f>+'Srednje opštine'!A12</f>
        <v>80306</v>
      </c>
      <c r="CG82" t="str">
        <f>+'Srednje opštine'!B12</f>
        <v>Оџаци</v>
      </c>
      <c r="CH82" t="str">
        <f>+'Srednje opštine'!C12</f>
        <v>Средње општине</v>
      </c>
      <c r="CI82">
        <f>+'Srednje opštine'!D12</f>
        <v>28130</v>
      </c>
      <c r="CJ82">
        <f>+'Srednje opštine'!E12</f>
        <v>39671</v>
      </c>
      <c r="CK82">
        <f>+'Srednje opštine'!F12</f>
        <v>0.86059830357723932</v>
      </c>
      <c r="CL82">
        <f>+'Srednje opštine'!G12</f>
        <v>24208.630279627741</v>
      </c>
      <c r="CM82">
        <f>+'Srednje opštine'!H12</f>
        <v>9.921436189121934</v>
      </c>
      <c r="CN82">
        <f>+'Srednje opštine'!I12</f>
        <v>11.528533286530559</v>
      </c>
      <c r="CO82">
        <f>+'Srednje opštine'!J12</f>
        <v>279090</v>
      </c>
      <c r="CP82">
        <f>+'Srednje opštine'!K12</f>
        <v>27909</v>
      </c>
      <c r="CQ82">
        <f>+'Srednje opštine'!L12</f>
        <v>0</v>
      </c>
      <c r="CR82">
        <f>+'Srednje opštine'!M12</f>
        <v>0</v>
      </c>
      <c r="CS82">
        <f>+'Srednje opštine'!N12</f>
        <v>0</v>
      </c>
      <c r="CT82">
        <f>+'Srednje opštine'!O12</f>
        <v>1</v>
      </c>
      <c r="CU82">
        <f>+'Srednje opštine'!P12</f>
        <v>17</v>
      </c>
      <c r="CV82">
        <f>+'Srednje opštine'!Q12</f>
        <v>9</v>
      </c>
      <c r="CW82">
        <f>+'Srednje opštine'!R12</f>
        <v>50</v>
      </c>
      <c r="CX82">
        <f>+'Srednje opštine'!S12</f>
        <v>94</v>
      </c>
      <c r="CY82">
        <f>+'Srednje opštine'!T12</f>
        <v>14</v>
      </c>
      <c r="CZ82">
        <f>+'Srednje opštine'!U12</f>
        <v>204</v>
      </c>
      <c r="DA82">
        <f>+'Srednje opštine'!V12</f>
        <v>210</v>
      </c>
      <c r="DB82">
        <f>+'Srednje opštine'!W12</f>
        <v>143</v>
      </c>
      <c r="DC82">
        <f>+'Srednje opštine'!X12</f>
        <v>196</v>
      </c>
      <c r="DD82">
        <f>+'Srednje opštine'!Y12</f>
        <v>514</v>
      </c>
      <c r="DE82">
        <f>+'Srednje opštine'!Z12</f>
        <v>446</v>
      </c>
      <c r="DF82">
        <f>+'Srednje opštine'!AA12</f>
        <v>531</v>
      </c>
      <c r="DG82">
        <f>+'Srednje opštine'!AB12</f>
        <v>688</v>
      </c>
      <c r="DH82">
        <f>+'Srednje opštine'!AC12</f>
        <v>658</v>
      </c>
      <c r="DI82">
        <f>+'Srednje opštine'!AD12</f>
        <v>237</v>
      </c>
      <c r="DJ82">
        <f>+'Srednje opštine'!AE12</f>
        <v>1412</v>
      </c>
      <c r="DK82">
        <f>+'Srednje opštine'!AF12</f>
        <v>1048</v>
      </c>
      <c r="DL82">
        <f>+'Srednje opštine'!AG12</f>
        <v>1079</v>
      </c>
      <c r="DM82">
        <f>+'Srednje opštine'!AH12</f>
        <v>1321</v>
      </c>
      <c r="DN82">
        <f>+'Srednje opštine'!AI12</f>
        <v>740</v>
      </c>
      <c r="DO82">
        <f>+'Srednje opštine'!AJ12</f>
        <v>76</v>
      </c>
      <c r="DP82">
        <f>+'Srednje opštine'!AK12</f>
        <v>508</v>
      </c>
      <c r="DQ82">
        <f>+'Srednje opštine'!AL12</f>
        <v>910</v>
      </c>
      <c r="DR82">
        <f>+'Srednje opštine'!AM12</f>
        <v>1018</v>
      </c>
      <c r="DS82">
        <f>+'Srednje opštine'!AN12</f>
        <v>1040</v>
      </c>
      <c r="DT82">
        <f>+'Srednje opštine'!AO12</f>
        <v>846</v>
      </c>
      <c r="DU82">
        <f>+'Srednje opštine'!AP12</f>
        <v>61</v>
      </c>
      <c r="DV82">
        <f>+'Srednje opštine'!AQ12</f>
        <v>1032</v>
      </c>
      <c r="DW82">
        <f>+'Srednje opštine'!AR12</f>
        <v>1375</v>
      </c>
      <c r="DX82">
        <f>+'Srednje opštine'!AS12</f>
        <v>1309</v>
      </c>
      <c r="DY82">
        <f>+'Srednje opštine'!AT12</f>
        <v>1579</v>
      </c>
      <c r="DZ82">
        <f>+'Srednje opštine'!AU12</f>
        <v>1248</v>
      </c>
      <c r="EA82">
        <f>+'Srednje opštine'!AV12</f>
        <v>46</v>
      </c>
      <c r="EB82">
        <f>+'Srednje opštine'!AW12</f>
        <v>1127</v>
      </c>
      <c r="EC82">
        <f>+'Srednje opštine'!AX12</f>
        <v>1037</v>
      </c>
      <c r="ED82">
        <f>+'Srednje opštine'!AY12</f>
        <v>1703</v>
      </c>
      <c r="EE82">
        <f>+'Srednje opštine'!AZ12</f>
        <v>1543</v>
      </c>
      <c r="EF82">
        <f>+'Srednje opštine'!BA12</f>
        <v>1036</v>
      </c>
      <c r="EG82">
        <f>+'Srednje opštine'!BB12</f>
        <v>77</v>
      </c>
      <c r="EH82">
        <f>+'Srednje opštine'!BC12</f>
        <v>726</v>
      </c>
      <c r="EI82">
        <f>+'Srednje opštine'!BD12</f>
        <v>0</v>
      </c>
      <c r="EJ82">
        <f>+'Srednje opštine'!BE12</f>
        <v>0</v>
      </c>
      <c r="EK82">
        <f>+'Srednje opštine'!BF12</f>
        <v>0</v>
      </c>
      <c r="EL82">
        <f>+'Srednje opštine'!BG12</f>
        <v>0</v>
      </c>
      <c r="EM82">
        <f>+'Srednje opštine'!BH12</f>
        <v>0</v>
      </c>
      <c r="EN82">
        <f>+'Srednje opštine'!BI12</f>
        <v>0</v>
      </c>
      <c r="EO82">
        <f>+'Srednje opštine'!BJ12</f>
        <v>0</v>
      </c>
      <c r="EP82">
        <f>+'Srednje opštine'!BK12</f>
        <v>0</v>
      </c>
      <c r="EQ82">
        <f>+'Srednje opštine'!BL12</f>
        <v>0</v>
      </c>
      <c r="ER82">
        <f>+'Srednje opštine'!BM12</f>
        <v>0</v>
      </c>
      <c r="ES82">
        <f>+'Srednje opštine'!BN12</f>
        <v>0</v>
      </c>
      <c r="ET82">
        <f>+'Srednje opštine'!BO12</f>
        <v>0</v>
      </c>
      <c r="EU82">
        <f>+'Srednje opštine'!BP12</f>
        <v>0</v>
      </c>
      <c r="EV82">
        <f>+'Srednje opštine'!BQ12</f>
        <v>0</v>
      </c>
      <c r="EW82">
        <f>+'Srednje opštine'!BR12</f>
        <v>0</v>
      </c>
      <c r="EX82">
        <f>+'Srednje opštine'!BS12</f>
        <v>0</v>
      </c>
      <c r="EY82">
        <f>+'Srednje opštine'!BT12</f>
        <v>0</v>
      </c>
      <c r="EZ82">
        <f>+'Srednje opštine'!BU12</f>
        <v>0</v>
      </c>
      <c r="FA82">
        <f>+'Srednje opštine'!BV12</f>
        <v>0</v>
      </c>
      <c r="FB82">
        <f>+'Srednje opštine'!BW12</f>
        <v>0</v>
      </c>
      <c r="FC82">
        <f>+'Srednje opštine'!BX12</f>
        <v>0</v>
      </c>
      <c r="FD82">
        <f>+'Srednje opštine'!BY12</f>
        <v>0</v>
      </c>
      <c r="FE82">
        <f>+'Srednje opštine'!BZ12</f>
        <v>0</v>
      </c>
      <c r="FF82">
        <f>+'Srednje opštine'!CA12</f>
        <v>0</v>
      </c>
      <c r="FG82">
        <f>+'Srednje opštine'!CB12</f>
        <v>0</v>
      </c>
      <c r="FH82">
        <f>+'Srednje opštine'!CC12</f>
        <v>0</v>
      </c>
      <c r="FI82">
        <f>+'Srednje opštine'!CD12</f>
        <v>0</v>
      </c>
      <c r="FJ82">
        <f>+'Srednje opštine'!CE12</f>
        <v>0</v>
      </c>
      <c r="FK82">
        <f>+'Srednje opštine'!CF12</f>
        <v>0</v>
      </c>
      <c r="FL82">
        <f>+'Srednje opštine'!CG12</f>
        <v>0</v>
      </c>
    </row>
    <row r="83" spans="84:168">
      <c r="CF83">
        <f>+'Srednje opštine'!A13</f>
        <v>80195</v>
      </c>
      <c r="CG83" t="str">
        <f>+'Srednje opštine'!B13</f>
        <v>Кањижа</v>
      </c>
      <c r="CH83" t="str">
        <f>+'Srednje opštine'!C13</f>
        <v>Средње општине</v>
      </c>
      <c r="CI83">
        <f>+'Srednje opštine'!D13</f>
        <v>24193</v>
      </c>
      <c r="CJ83">
        <f>+'Srednje opštine'!E13</f>
        <v>44191</v>
      </c>
      <c r="CK83">
        <f>+'Srednje opštine'!F13</f>
        <v>0.95865240688114195</v>
      </c>
      <c r="CL83">
        <f>+'Srednje opštine'!G13</f>
        <v>23192.677679675468</v>
      </c>
      <c r="CM83">
        <f>+'Srednje opštine'!H13</f>
        <v>10.973008721531022</v>
      </c>
      <c r="CN83">
        <f>+'Srednje opštine'!I13</f>
        <v>11.446285058867542</v>
      </c>
      <c r="CO83">
        <f>+'Srednje opštine'!J13</f>
        <v>265470</v>
      </c>
      <c r="CP83">
        <f>+'Srednje opštine'!K13</f>
        <v>26547</v>
      </c>
      <c r="CQ83">
        <f>+'Srednje opštine'!L13</f>
        <v>0</v>
      </c>
      <c r="CR83">
        <f>+'Srednje opštine'!M13</f>
        <v>0</v>
      </c>
      <c r="CS83">
        <f>+'Srednje opštine'!N13</f>
        <v>4</v>
      </c>
      <c r="CT83">
        <f>+'Srednje opštine'!O13</f>
        <v>5</v>
      </c>
      <c r="CU83">
        <f>+'Srednje opštine'!P13</f>
        <v>32</v>
      </c>
      <c r="CV83">
        <f>+'Srednje opštine'!Q13</f>
        <v>43</v>
      </c>
      <c r="CW83">
        <f>+'Srednje opštine'!R13</f>
        <v>68</v>
      </c>
      <c r="CX83">
        <f>+'Srednje opštine'!S13</f>
        <v>58</v>
      </c>
      <c r="CY83">
        <f>+'Srednje opštine'!T13</f>
        <v>96</v>
      </c>
      <c r="CZ83">
        <f>+'Srednje opštine'!U13</f>
        <v>199</v>
      </c>
      <c r="DA83">
        <f>+'Srednje opštine'!V13</f>
        <v>388</v>
      </c>
      <c r="DB83">
        <f>+'Srednje opštine'!W13</f>
        <v>209</v>
      </c>
      <c r="DC83">
        <f>+'Srednje opštine'!X13</f>
        <v>317</v>
      </c>
      <c r="DD83">
        <f>+'Srednje opštine'!Y13</f>
        <v>695</v>
      </c>
      <c r="DE83">
        <f>+'Srednje opštine'!Z13</f>
        <v>913</v>
      </c>
      <c r="DF83">
        <f>+'Srednje opštine'!AA13</f>
        <v>735</v>
      </c>
      <c r="DG83">
        <f>+'Srednje opštine'!AB13</f>
        <v>944</v>
      </c>
      <c r="DH83">
        <f>+'Srednje opštine'!AC13</f>
        <v>862</v>
      </c>
      <c r="DI83">
        <f>+'Srednje opštine'!AD13</f>
        <v>407</v>
      </c>
      <c r="DJ83">
        <f>+'Srednje opštine'!AE13</f>
        <v>874</v>
      </c>
      <c r="DK83">
        <f>+'Srednje opštine'!AF13</f>
        <v>1293</v>
      </c>
      <c r="DL83">
        <f>+'Srednje opštine'!AG13</f>
        <v>1100</v>
      </c>
      <c r="DM83">
        <f>+'Srednje opštine'!AH13</f>
        <v>869</v>
      </c>
      <c r="DN83">
        <f>+'Srednje opštine'!AI13</f>
        <v>558</v>
      </c>
      <c r="DO83">
        <f>+'Srednje opštine'!AJ13</f>
        <v>201</v>
      </c>
      <c r="DP83">
        <f>+'Srednje opštine'!AK13</f>
        <v>590</v>
      </c>
      <c r="DQ83">
        <f>+'Srednje opštine'!AL13</f>
        <v>1094</v>
      </c>
      <c r="DR83">
        <f>+'Srednje opštine'!AM13</f>
        <v>853</v>
      </c>
      <c r="DS83">
        <f>+'Srednje opštine'!AN13</f>
        <v>1100</v>
      </c>
      <c r="DT83">
        <f>+'Srednje opštine'!AO13</f>
        <v>692</v>
      </c>
      <c r="DU83">
        <f>+'Srednje opštine'!AP13</f>
        <v>441</v>
      </c>
      <c r="DV83">
        <f>+'Srednje opštine'!AQ13</f>
        <v>576</v>
      </c>
      <c r="DW83">
        <f>+'Srednje opštine'!AR13</f>
        <v>980</v>
      </c>
      <c r="DX83">
        <f>+'Srednje opštine'!AS13</f>
        <v>1048</v>
      </c>
      <c r="DY83">
        <f>+'Srednje opštine'!AT13</f>
        <v>1055</v>
      </c>
      <c r="DZ83">
        <f>+'Srednje opštine'!AU13</f>
        <v>919</v>
      </c>
      <c r="EA83">
        <f>+'Srednje opštine'!AV13</f>
        <v>379</v>
      </c>
      <c r="EB83">
        <f>+'Srednje opštine'!AW13</f>
        <v>705</v>
      </c>
      <c r="EC83">
        <f>+'Srednje opštine'!AX13</f>
        <v>1197</v>
      </c>
      <c r="ED83">
        <f>+'Srednje opštine'!AY13</f>
        <v>1225</v>
      </c>
      <c r="EE83">
        <f>+'Srednje opštine'!AZ13</f>
        <v>1270</v>
      </c>
      <c r="EF83">
        <f>+'Srednje opštine'!BA13</f>
        <v>769</v>
      </c>
      <c r="EG83">
        <f>+'Srednje opštine'!BB13</f>
        <v>175</v>
      </c>
      <c r="EH83">
        <f>+'Srednje opštine'!BC13</f>
        <v>609</v>
      </c>
      <c r="EI83">
        <f>+'Srednje opštine'!BD13</f>
        <v>0</v>
      </c>
      <c r="EJ83">
        <f>+'Srednje opštine'!BE13</f>
        <v>0</v>
      </c>
      <c r="EK83">
        <f>+'Srednje opštine'!BF13</f>
        <v>0</v>
      </c>
      <c r="EL83">
        <f>+'Srednje opštine'!BG13</f>
        <v>0</v>
      </c>
      <c r="EM83">
        <f>+'Srednje opštine'!BH13</f>
        <v>0</v>
      </c>
      <c r="EN83">
        <f>+'Srednje opštine'!BI13</f>
        <v>0</v>
      </c>
      <c r="EO83">
        <f>+'Srednje opštine'!BJ13</f>
        <v>0</v>
      </c>
      <c r="EP83">
        <f>+'Srednje opštine'!BK13</f>
        <v>0</v>
      </c>
      <c r="EQ83">
        <f>+'Srednje opštine'!BL13</f>
        <v>0</v>
      </c>
      <c r="ER83">
        <f>+'Srednje opštine'!BM13</f>
        <v>0</v>
      </c>
      <c r="ES83">
        <f>+'Srednje opštine'!BN13</f>
        <v>0</v>
      </c>
      <c r="ET83">
        <f>+'Srednje opštine'!BO13</f>
        <v>0</v>
      </c>
      <c r="EU83">
        <f>+'Srednje opštine'!BP13</f>
        <v>0</v>
      </c>
      <c r="EV83">
        <f>+'Srednje opštine'!BQ13</f>
        <v>0</v>
      </c>
      <c r="EW83">
        <f>+'Srednje opštine'!BR13</f>
        <v>0</v>
      </c>
      <c r="EX83">
        <f>+'Srednje opštine'!BS13</f>
        <v>0</v>
      </c>
      <c r="EY83">
        <f>+'Srednje opštine'!BT13</f>
        <v>0</v>
      </c>
      <c r="EZ83">
        <f>+'Srednje opštine'!BU13</f>
        <v>0</v>
      </c>
      <c r="FA83">
        <f>+'Srednje opštine'!BV13</f>
        <v>0</v>
      </c>
      <c r="FB83">
        <f>+'Srednje opštine'!BW13</f>
        <v>0</v>
      </c>
      <c r="FC83">
        <f>+'Srednje opštine'!BX13</f>
        <v>0</v>
      </c>
      <c r="FD83">
        <f>+'Srednje opštine'!BY13</f>
        <v>0</v>
      </c>
      <c r="FE83">
        <f>+'Srednje opštine'!BZ13</f>
        <v>0</v>
      </c>
      <c r="FF83">
        <f>+'Srednje opštine'!CA13</f>
        <v>0</v>
      </c>
      <c r="FG83">
        <f>+'Srednje opštine'!CB13</f>
        <v>0</v>
      </c>
      <c r="FH83">
        <f>+'Srednje opštine'!CC13</f>
        <v>0</v>
      </c>
      <c r="FI83">
        <f>+'Srednje opštine'!CD13</f>
        <v>0</v>
      </c>
      <c r="FJ83">
        <f>+'Srednje opštine'!CE13</f>
        <v>0</v>
      </c>
      <c r="FK83">
        <f>+'Srednje opštine'!CF13</f>
        <v>0</v>
      </c>
      <c r="FL83">
        <f>+'Srednje opštine'!CG13</f>
        <v>0</v>
      </c>
    </row>
    <row r="84" spans="84:168">
      <c r="CF84">
        <f>+'Srednje opštine'!A14</f>
        <v>80497</v>
      </c>
      <c r="CG84" t="str">
        <f>+'Srednje opštine'!B14</f>
        <v>Шид</v>
      </c>
      <c r="CH84" t="str">
        <f>+'Srednje opštine'!C14</f>
        <v>Средње општине</v>
      </c>
      <c r="CI84">
        <f>+'Srednje opštine'!D14</f>
        <v>32348</v>
      </c>
      <c r="CJ84">
        <f>+'Srednje opštine'!E14</f>
        <v>39266</v>
      </c>
      <c r="CK84">
        <f>+'Srednje opštine'!F14</f>
        <v>0.8518124823741241</v>
      </c>
      <c r="CL84">
        <f>+'Srednje opštine'!G14</f>
        <v>27554.430179838168</v>
      </c>
      <c r="CM84">
        <f>+'Srednje opštine'!H14</f>
        <v>9.6775689378014089</v>
      </c>
      <c r="CN84">
        <f>+'Srednje opštine'!I14</f>
        <v>11.361149476030958</v>
      </c>
      <c r="CO84">
        <f>+'Srednje opštine'!J14</f>
        <v>313050</v>
      </c>
      <c r="CP84">
        <f>+'Srednje opštine'!K14</f>
        <v>31305</v>
      </c>
      <c r="CQ84">
        <f>+'Srednje opštine'!L14</f>
        <v>0</v>
      </c>
      <c r="CR84">
        <f>+'Srednje opštine'!M14</f>
        <v>2</v>
      </c>
      <c r="CS84">
        <f>+'Srednje opštine'!N14</f>
        <v>0</v>
      </c>
      <c r="CT84">
        <f>+'Srednje opštine'!O14</f>
        <v>5</v>
      </c>
      <c r="CU84">
        <f>+'Srednje opštine'!P14</f>
        <v>18</v>
      </c>
      <c r="CV84">
        <f>+'Srednje opštine'!Q14</f>
        <v>21</v>
      </c>
      <c r="CW84">
        <f>+'Srednje opštine'!R14</f>
        <v>20</v>
      </c>
      <c r="CX84">
        <f>+'Srednje opštine'!S14</f>
        <v>45</v>
      </c>
      <c r="CY84">
        <f>+'Srednje opštine'!T14</f>
        <v>35</v>
      </c>
      <c r="CZ84">
        <f>+'Srednje opštine'!U14</f>
        <v>109</v>
      </c>
      <c r="DA84">
        <f>+'Srednje opštine'!V14</f>
        <v>133</v>
      </c>
      <c r="DB84">
        <f>+'Srednje opštine'!W14</f>
        <v>257</v>
      </c>
      <c r="DC84">
        <f>+'Srednje opštine'!X14</f>
        <v>152</v>
      </c>
      <c r="DD84">
        <f>+'Srednje opštine'!Y14</f>
        <v>662</v>
      </c>
      <c r="DE84">
        <f>+'Srednje opštine'!Z14</f>
        <v>466</v>
      </c>
      <c r="DF84">
        <f>+'Srednje opštine'!AA14</f>
        <v>594</v>
      </c>
      <c r="DG84">
        <f>+'Srednje opštine'!AB14</f>
        <v>548</v>
      </c>
      <c r="DH84">
        <f>+'Srednje opštine'!AC14</f>
        <v>798</v>
      </c>
      <c r="DI84">
        <f>+'Srednje opštine'!AD14</f>
        <v>328</v>
      </c>
      <c r="DJ84">
        <f>+'Srednje opštine'!AE14</f>
        <v>1304</v>
      </c>
      <c r="DK84">
        <f>+'Srednje opštine'!AF14</f>
        <v>1349</v>
      </c>
      <c r="DL84">
        <f>+'Srednje opštine'!AG14</f>
        <v>1400</v>
      </c>
      <c r="DM84">
        <f>+'Srednje opštine'!AH14</f>
        <v>1362</v>
      </c>
      <c r="DN84">
        <f>+'Srednje opštine'!AI14</f>
        <v>990</v>
      </c>
      <c r="DO84">
        <f>+'Srednje opštine'!AJ14</f>
        <v>87</v>
      </c>
      <c r="DP84">
        <f>+'Srednje opštine'!AK14</f>
        <v>977</v>
      </c>
      <c r="DQ84">
        <f>+'Srednje opštine'!AL14</f>
        <v>1024</v>
      </c>
      <c r="DR84">
        <f>+'Srednje opštine'!AM14</f>
        <v>1267</v>
      </c>
      <c r="DS84">
        <f>+'Srednje opštine'!AN14</f>
        <v>951</v>
      </c>
      <c r="DT84">
        <f>+'Srednje opštine'!AO14</f>
        <v>946</v>
      </c>
      <c r="DU84">
        <f>+'Srednje opštine'!AP14</f>
        <v>224</v>
      </c>
      <c r="DV84">
        <f>+'Srednje opštine'!AQ14</f>
        <v>1004</v>
      </c>
      <c r="DW84">
        <f>+'Srednje opštine'!AR14</f>
        <v>1527</v>
      </c>
      <c r="DX84">
        <f>+'Srednje opštine'!AS14</f>
        <v>1384</v>
      </c>
      <c r="DY84">
        <f>+'Srednje opštine'!AT14</f>
        <v>1653</v>
      </c>
      <c r="DZ84">
        <f>+'Srednje opštine'!AU14</f>
        <v>1274</v>
      </c>
      <c r="EA84">
        <f>+'Srednje opštine'!AV14</f>
        <v>166</v>
      </c>
      <c r="EB84">
        <f>+'Srednje opštine'!AW14</f>
        <v>917</v>
      </c>
      <c r="EC84">
        <f>+'Srednje opštine'!AX14</f>
        <v>1587</v>
      </c>
      <c r="ED84">
        <f>+'Srednje opštine'!AY14</f>
        <v>1675</v>
      </c>
      <c r="EE84">
        <f>+'Srednje opštine'!AZ14</f>
        <v>1973</v>
      </c>
      <c r="EF84">
        <f>+'Srednje opštine'!BA14</f>
        <v>1177</v>
      </c>
      <c r="EG84">
        <f>+'Srednje opštine'!BB14</f>
        <v>211</v>
      </c>
      <c r="EH84">
        <f>+'Srednje opštine'!BC14</f>
        <v>683</v>
      </c>
      <c r="EI84">
        <f>+'Srednje opštine'!BD14</f>
        <v>0</v>
      </c>
      <c r="EJ84">
        <f>+'Srednje opštine'!BE14</f>
        <v>0</v>
      </c>
      <c r="EK84">
        <f>+'Srednje opštine'!BF14</f>
        <v>0</v>
      </c>
      <c r="EL84">
        <f>+'Srednje opštine'!BG14</f>
        <v>0</v>
      </c>
      <c r="EM84">
        <f>+'Srednje opštine'!BH14</f>
        <v>0</v>
      </c>
      <c r="EN84">
        <f>+'Srednje opštine'!BI14</f>
        <v>0</v>
      </c>
      <c r="EO84">
        <f>+'Srednje opštine'!BJ14</f>
        <v>0</v>
      </c>
      <c r="EP84">
        <f>+'Srednje opštine'!BK14</f>
        <v>0</v>
      </c>
      <c r="EQ84">
        <f>+'Srednje opštine'!BL14</f>
        <v>0</v>
      </c>
      <c r="ER84">
        <f>+'Srednje opštine'!BM14</f>
        <v>0</v>
      </c>
      <c r="ES84">
        <f>+'Srednje opštine'!BN14</f>
        <v>0</v>
      </c>
      <c r="ET84">
        <f>+'Srednje opštine'!BO14</f>
        <v>0</v>
      </c>
      <c r="EU84">
        <f>+'Srednje opštine'!BP14</f>
        <v>0</v>
      </c>
      <c r="EV84">
        <f>+'Srednje opštine'!BQ14</f>
        <v>0</v>
      </c>
      <c r="EW84">
        <f>+'Srednje opštine'!BR14</f>
        <v>0</v>
      </c>
      <c r="EX84">
        <f>+'Srednje opštine'!BS14</f>
        <v>0</v>
      </c>
      <c r="EY84">
        <f>+'Srednje opštine'!BT14</f>
        <v>0</v>
      </c>
      <c r="EZ84">
        <f>+'Srednje opštine'!BU14</f>
        <v>0</v>
      </c>
      <c r="FA84">
        <f>+'Srednje opštine'!BV14</f>
        <v>0</v>
      </c>
      <c r="FB84">
        <f>+'Srednje opštine'!BW14</f>
        <v>0</v>
      </c>
      <c r="FC84">
        <f>+'Srednje opštine'!BX14</f>
        <v>0</v>
      </c>
      <c r="FD84">
        <f>+'Srednje opštine'!BY14</f>
        <v>0</v>
      </c>
      <c r="FE84">
        <f>+'Srednje opštine'!BZ14</f>
        <v>0</v>
      </c>
      <c r="FF84">
        <f>+'Srednje opštine'!CA14</f>
        <v>0</v>
      </c>
      <c r="FG84">
        <f>+'Srednje opštine'!CB14</f>
        <v>0</v>
      </c>
      <c r="FH84">
        <f>+'Srednje opštine'!CC14</f>
        <v>0</v>
      </c>
      <c r="FI84">
        <f>+'Srednje opštine'!CD14</f>
        <v>0</v>
      </c>
      <c r="FJ84">
        <f>+'Srednje opštine'!CE14</f>
        <v>0</v>
      </c>
      <c r="FK84">
        <f>+'Srednje opštine'!CF14</f>
        <v>0</v>
      </c>
      <c r="FL84">
        <f>+'Srednje opštine'!CG14</f>
        <v>0</v>
      </c>
    </row>
    <row r="85" spans="84:168">
      <c r="CF85">
        <f>+'Srednje opštine'!A15</f>
        <v>70394</v>
      </c>
      <c r="CG85" t="str">
        <f>+'Srednje opštine'!B15</f>
        <v>Велико Градиште</v>
      </c>
      <c r="CH85" t="str">
        <f>+'Srednje opštine'!C15</f>
        <v>Средње општине</v>
      </c>
      <c r="CI85">
        <f>+'Srednje opštine'!D15</f>
        <v>16478</v>
      </c>
      <c r="CJ85">
        <f>+'Srednje opštine'!E15</f>
        <v>33086</v>
      </c>
      <c r="CK85">
        <f>+'Srednje opštine'!F15</f>
        <v>0.71774735883029261</v>
      </c>
      <c r="CL85">
        <f>+'Srednje opštine'!G15</f>
        <v>11827.040978805562</v>
      </c>
      <c r="CM85">
        <f>+'Srednje opštine'!H15</f>
        <v>8.0895739774244451</v>
      </c>
      <c r="CN85">
        <f>+'Srednje opštine'!I15</f>
        <v>11.270781951197929</v>
      </c>
      <c r="CO85">
        <f>+'Srednje opštine'!J15</f>
        <v>133300</v>
      </c>
      <c r="CP85">
        <f>+'Srednje opštine'!K15</f>
        <v>13330</v>
      </c>
      <c r="CQ85">
        <f>+'Srednje opštine'!L15</f>
        <v>0</v>
      </c>
      <c r="CR85">
        <f>+'Srednje opštine'!M15</f>
        <v>2</v>
      </c>
      <c r="CS85">
        <f>+'Srednje opštine'!N15</f>
        <v>0</v>
      </c>
      <c r="CT85">
        <f>+'Srednje opštine'!O15</f>
        <v>7</v>
      </c>
      <c r="CU85">
        <f>+'Srednje opštine'!P15</f>
        <v>2</v>
      </c>
      <c r="CV85">
        <f>+'Srednje opštine'!Q15</f>
        <v>2</v>
      </c>
      <c r="CW85">
        <f>+'Srednje opštine'!R15</f>
        <v>13</v>
      </c>
      <c r="CX85">
        <f>+'Srednje opštine'!S15</f>
        <v>35</v>
      </c>
      <c r="CY85">
        <f>+'Srednje opštine'!T15</f>
        <v>14</v>
      </c>
      <c r="CZ85">
        <f>+'Srednje opštine'!U15</f>
        <v>99</v>
      </c>
      <c r="DA85">
        <f>+'Srednje opštine'!V15</f>
        <v>128</v>
      </c>
      <c r="DB85">
        <f>+'Srednje opštine'!W15</f>
        <v>73</v>
      </c>
      <c r="DC85">
        <f>+'Srednje opštine'!X15</f>
        <v>78</v>
      </c>
      <c r="DD85">
        <f>+'Srednje opštine'!Y15</f>
        <v>279</v>
      </c>
      <c r="DE85">
        <f>+'Srednje opštine'!Z15</f>
        <v>237</v>
      </c>
      <c r="DF85">
        <f>+'Srednje opštine'!AA15</f>
        <v>265</v>
      </c>
      <c r="DG85">
        <f>+'Srednje opštine'!AB15</f>
        <v>286</v>
      </c>
      <c r="DH85">
        <f>+'Srednje opštine'!AC15</f>
        <v>298</v>
      </c>
      <c r="DI85">
        <f>+'Srednje opštine'!AD15</f>
        <v>173</v>
      </c>
      <c r="DJ85">
        <f>+'Srednje opštine'!AE15</f>
        <v>852</v>
      </c>
      <c r="DK85">
        <f>+'Srednje opštine'!AF15</f>
        <v>551</v>
      </c>
      <c r="DL85">
        <f>+'Srednje opštine'!AG15</f>
        <v>694</v>
      </c>
      <c r="DM85">
        <f>+'Srednje opštine'!AH15</f>
        <v>496</v>
      </c>
      <c r="DN85">
        <f>+'Srednje opštine'!AI15</f>
        <v>444</v>
      </c>
      <c r="DO85">
        <f>+'Srednje opštine'!AJ15</f>
        <v>30</v>
      </c>
      <c r="DP85">
        <f>+'Srednje opštine'!AK15</f>
        <v>302</v>
      </c>
      <c r="DQ85">
        <f>+'Srednje opštine'!AL15</f>
        <v>391</v>
      </c>
      <c r="DR85">
        <f>+'Srednje opštine'!AM15</f>
        <v>310</v>
      </c>
      <c r="DS85">
        <f>+'Srednje opštine'!AN15</f>
        <v>350</v>
      </c>
      <c r="DT85">
        <f>+'Srednje opštine'!AO15</f>
        <v>571</v>
      </c>
      <c r="DU85">
        <f>+'Srednje opštine'!AP15</f>
        <v>71</v>
      </c>
      <c r="DV85">
        <f>+'Srednje opštine'!AQ15</f>
        <v>392</v>
      </c>
      <c r="DW85">
        <f>+'Srednje opštine'!AR15</f>
        <v>504</v>
      </c>
      <c r="DX85">
        <f>+'Srednje opštine'!AS15</f>
        <v>545</v>
      </c>
      <c r="DY85">
        <f>+'Srednje opštine'!AT15</f>
        <v>892</v>
      </c>
      <c r="DZ85">
        <f>+'Srednje opštine'!AU15</f>
        <v>623</v>
      </c>
      <c r="EA85">
        <f>+'Srednje opštine'!AV15</f>
        <v>125</v>
      </c>
      <c r="EB85">
        <f>+'Srednje opštine'!AW15</f>
        <v>367</v>
      </c>
      <c r="EC85">
        <f>+'Srednje opštine'!AX15</f>
        <v>498</v>
      </c>
      <c r="ED85">
        <f>+'Srednje opštine'!AY15</f>
        <v>631</v>
      </c>
      <c r="EE85">
        <f>+'Srednje opštine'!AZ15</f>
        <v>762</v>
      </c>
      <c r="EF85">
        <f>+'Srednje opštine'!BA15</f>
        <v>635</v>
      </c>
      <c r="EG85">
        <f>+'Srednje opštine'!BB15</f>
        <v>103</v>
      </c>
      <c r="EH85">
        <f>+'Srednje opštine'!BC15</f>
        <v>200</v>
      </c>
      <c r="EI85">
        <f>+'Srednje opštine'!BD15</f>
        <v>0</v>
      </c>
      <c r="EJ85">
        <f>+'Srednje opštine'!BE15</f>
        <v>0</v>
      </c>
      <c r="EK85">
        <f>+'Srednje opštine'!BF15</f>
        <v>0</v>
      </c>
      <c r="EL85">
        <f>+'Srednje opštine'!BG15</f>
        <v>0</v>
      </c>
      <c r="EM85">
        <f>+'Srednje opštine'!BH15</f>
        <v>0</v>
      </c>
      <c r="EN85">
        <f>+'Srednje opštine'!BI15</f>
        <v>0</v>
      </c>
      <c r="EO85">
        <f>+'Srednje opštine'!BJ15</f>
        <v>0</v>
      </c>
      <c r="EP85">
        <f>+'Srednje opštine'!BK15</f>
        <v>0</v>
      </c>
      <c r="EQ85">
        <f>+'Srednje opštine'!BL15</f>
        <v>0</v>
      </c>
      <c r="ER85">
        <f>+'Srednje opštine'!BM15</f>
        <v>0</v>
      </c>
      <c r="ES85">
        <f>+'Srednje opštine'!BN15</f>
        <v>0</v>
      </c>
      <c r="ET85">
        <f>+'Srednje opštine'!BO15</f>
        <v>0</v>
      </c>
      <c r="EU85">
        <f>+'Srednje opštine'!BP15</f>
        <v>0</v>
      </c>
      <c r="EV85">
        <f>+'Srednje opštine'!BQ15</f>
        <v>0</v>
      </c>
      <c r="EW85">
        <f>+'Srednje opštine'!BR15</f>
        <v>0</v>
      </c>
      <c r="EX85">
        <f>+'Srednje opštine'!BS15</f>
        <v>0</v>
      </c>
      <c r="EY85">
        <f>+'Srednje opštine'!BT15</f>
        <v>0</v>
      </c>
      <c r="EZ85">
        <f>+'Srednje opštine'!BU15</f>
        <v>0</v>
      </c>
      <c r="FA85">
        <f>+'Srednje opštine'!BV15</f>
        <v>0</v>
      </c>
      <c r="FB85">
        <f>+'Srednje opštine'!BW15</f>
        <v>0</v>
      </c>
      <c r="FC85">
        <f>+'Srednje opštine'!BX15</f>
        <v>0</v>
      </c>
      <c r="FD85">
        <f>+'Srednje opštine'!BY15</f>
        <v>0</v>
      </c>
      <c r="FE85">
        <f>+'Srednje opštine'!BZ15</f>
        <v>0</v>
      </c>
      <c r="FF85">
        <f>+'Srednje opštine'!CA15</f>
        <v>0</v>
      </c>
      <c r="FG85">
        <f>+'Srednje opštine'!CB15</f>
        <v>0</v>
      </c>
      <c r="FH85">
        <f>+'Srednje opštine'!CC15</f>
        <v>0</v>
      </c>
      <c r="FI85">
        <f>+'Srednje opštine'!CD15</f>
        <v>0</v>
      </c>
      <c r="FJ85">
        <f>+'Srednje opštine'!CE15</f>
        <v>0</v>
      </c>
      <c r="FK85">
        <f>+'Srednje opštine'!CF15</f>
        <v>0</v>
      </c>
      <c r="FL85">
        <f>+'Srednje opštine'!CG15</f>
        <v>0</v>
      </c>
    </row>
    <row r="86" spans="84:168">
      <c r="CF86">
        <f>+'Srednje opštine'!A16</f>
        <v>71200</v>
      </c>
      <c r="CG86" t="str">
        <f>+'Srednje opštine'!B16</f>
        <v>Ћуприја</v>
      </c>
      <c r="CH86" t="str">
        <f>+'Srednje opštine'!C16</f>
        <v>Средње општине</v>
      </c>
      <c r="CI86">
        <f>+'Srednje opštine'!D16</f>
        <v>28951</v>
      </c>
      <c r="CJ86">
        <f>+'Srednje opštine'!E16</f>
        <v>36008</v>
      </c>
      <c r="CK86">
        <f>+'Srednje opštine'!F16</f>
        <v>0.78113543180684208</v>
      </c>
      <c r="CL86">
        <f>+'Srednje opštine'!G16</f>
        <v>22614.651886239884</v>
      </c>
      <c r="CM86">
        <f>+'Srednje opštine'!H16</f>
        <v>8.7530655245069262</v>
      </c>
      <c r="CN86">
        <f>+'Srednje opštine'!I16</f>
        <v>11.205567137391574</v>
      </c>
      <c r="CO86">
        <f>+'Srednje opštine'!J16</f>
        <v>253410</v>
      </c>
      <c r="CP86">
        <f>+'Srednje opštine'!K16</f>
        <v>25341</v>
      </c>
      <c r="CQ86">
        <f>+'Srednje opštine'!L16</f>
        <v>0</v>
      </c>
      <c r="CR86">
        <f>+'Srednje opštine'!M16</f>
        <v>6</v>
      </c>
      <c r="CS86">
        <f>+'Srednje opštine'!N16</f>
        <v>7</v>
      </c>
      <c r="CT86">
        <f>+'Srednje opštine'!O16</f>
        <v>24</v>
      </c>
      <c r="CU86">
        <f>+'Srednje opštine'!P16</f>
        <v>52</v>
      </c>
      <c r="CV86">
        <f>+'Srednje opštine'!Q16</f>
        <v>29</v>
      </c>
      <c r="CW86">
        <f>+'Srednje opštine'!R16</f>
        <v>34</v>
      </c>
      <c r="CX86">
        <f>+'Srednje opštine'!S16</f>
        <v>64</v>
      </c>
      <c r="CY86">
        <f>+'Srednje opštine'!T16</f>
        <v>32</v>
      </c>
      <c r="CZ86">
        <f>+'Srednje opštine'!U16</f>
        <v>148</v>
      </c>
      <c r="DA86">
        <f>+'Srednje opštine'!V16</f>
        <v>152</v>
      </c>
      <c r="DB86">
        <f>+'Srednje opštine'!W16</f>
        <v>184</v>
      </c>
      <c r="DC86">
        <f>+'Srednje opštine'!X16</f>
        <v>174</v>
      </c>
      <c r="DD86">
        <f>+'Srednje opštine'!Y16</f>
        <v>466</v>
      </c>
      <c r="DE86">
        <f>+'Srednje opštine'!Z16</f>
        <v>551</v>
      </c>
      <c r="DF86">
        <f>+'Srednje opštine'!AA16</f>
        <v>491</v>
      </c>
      <c r="DG86">
        <f>+'Srednje opštine'!AB16</f>
        <v>501</v>
      </c>
      <c r="DH86">
        <f>+'Srednje opštine'!AC16</f>
        <v>683</v>
      </c>
      <c r="DI86">
        <f>+'Srednje opštine'!AD16</f>
        <v>356</v>
      </c>
      <c r="DJ86">
        <f>+'Srednje opštine'!AE16</f>
        <v>1092</v>
      </c>
      <c r="DK86">
        <f>+'Srednje opštine'!AF16</f>
        <v>1042</v>
      </c>
      <c r="DL86">
        <f>+'Srednje opštine'!AG16</f>
        <v>1080</v>
      </c>
      <c r="DM86">
        <f>+'Srednje opštine'!AH16</f>
        <v>857</v>
      </c>
      <c r="DN86">
        <f>+'Srednje opštine'!AI16</f>
        <v>629</v>
      </c>
      <c r="DO86">
        <f>+'Srednje opštine'!AJ16</f>
        <v>139</v>
      </c>
      <c r="DP86">
        <f>+'Srednje opštine'!AK16</f>
        <v>555</v>
      </c>
      <c r="DQ86">
        <f>+'Srednje opštine'!AL16</f>
        <v>636</v>
      </c>
      <c r="DR86">
        <f>+'Srednje opštine'!AM16</f>
        <v>892</v>
      </c>
      <c r="DS86">
        <f>+'Srednje opštine'!AN16</f>
        <v>967</v>
      </c>
      <c r="DT86">
        <f>+'Srednje opštine'!AO16</f>
        <v>859</v>
      </c>
      <c r="DU86">
        <f>+'Srednje opštine'!AP16</f>
        <v>269</v>
      </c>
      <c r="DV86">
        <f>+'Srednje opštine'!AQ16</f>
        <v>809</v>
      </c>
      <c r="DW86">
        <f>+'Srednje opštine'!AR16</f>
        <v>1076</v>
      </c>
      <c r="DX86">
        <f>+'Srednje opštine'!AS16</f>
        <v>1170</v>
      </c>
      <c r="DY86">
        <f>+'Srednje opštine'!AT16</f>
        <v>1501</v>
      </c>
      <c r="DZ86">
        <f>+'Srednje opštine'!AU16</f>
        <v>1051</v>
      </c>
      <c r="EA86">
        <f>+'Srednje opštine'!AV16</f>
        <v>181</v>
      </c>
      <c r="EB86">
        <f>+'Srednje opštine'!AW16</f>
        <v>855</v>
      </c>
      <c r="EC86">
        <f>+'Srednje opštine'!AX16</f>
        <v>988</v>
      </c>
      <c r="ED86">
        <f>+'Srednje opštine'!AY16</f>
        <v>1131</v>
      </c>
      <c r="EE86">
        <f>+'Srednje opštine'!AZ16</f>
        <v>1729</v>
      </c>
      <c r="EF86">
        <f>+'Srednje opštine'!BA16</f>
        <v>1213</v>
      </c>
      <c r="EG86">
        <f>+'Srednje opštine'!BB16</f>
        <v>188</v>
      </c>
      <c r="EH86">
        <f>+'Srednje opštine'!BC16</f>
        <v>478</v>
      </c>
      <c r="EI86">
        <f>+'Srednje opštine'!BD16</f>
        <v>0</v>
      </c>
      <c r="EJ86">
        <f>+'Srednje opštine'!BE16</f>
        <v>0</v>
      </c>
      <c r="EK86">
        <f>+'Srednje opštine'!BF16</f>
        <v>0</v>
      </c>
      <c r="EL86">
        <f>+'Srednje opštine'!BG16</f>
        <v>0</v>
      </c>
      <c r="EM86">
        <f>+'Srednje opštine'!BH16</f>
        <v>0</v>
      </c>
      <c r="EN86">
        <f>+'Srednje opštine'!BI16</f>
        <v>0</v>
      </c>
      <c r="EO86">
        <f>+'Srednje opštine'!BJ16</f>
        <v>0</v>
      </c>
      <c r="EP86">
        <f>+'Srednje opštine'!BK16</f>
        <v>0</v>
      </c>
      <c r="EQ86">
        <f>+'Srednje opštine'!BL16</f>
        <v>0</v>
      </c>
      <c r="ER86">
        <f>+'Srednje opštine'!BM16</f>
        <v>0</v>
      </c>
      <c r="ES86">
        <f>+'Srednje opštine'!BN16</f>
        <v>0</v>
      </c>
      <c r="ET86">
        <f>+'Srednje opštine'!BO16</f>
        <v>0</v>
      </c>
      <c r="EU86">
        <f>+'Srednje opštine'!BP16</f>
        <v>0</v>
      </c>
      <c r="EV86">
        <f>+'Srednje opštine'!BQ16</f>
        <v>0</v>
      </c>
      <c r="EW86">
        <f>+'Srednje opštine'!BR16</f>
        <v>0</v>
      </c>
      <c r="EX86">
        <f>+'Srednje opštine'!BS16</f>
        <v>0</v>
      </c>
      <c r="EY86">
        <f>+'Srednje opštine'!BT16</f>
        <v>0</v>
      </c>
      <c r="EZ86">
        <f>+'Srednje opštine'!BU16</f>
        <v>0</v>
      </c>
      <c r="FA86">
        <f>+'Srednje opštine'!BV16</f>
        <v>0</v>
      </c>
      <c r="FB86">
        <f>+'Srednje opštine'!BW16</f>
        <v>0</v>
      </c>
      <c r="FC86">
        <f>+'Srednje opštine'!BX16</f>
        <v>0</v>
      </c>
      <c r="FD86">
        <f>+'Srednje opštine'!BY16</f>
        <v>0</v>
      </c>
      <c r="FE86">
        <f>+'Srednje opštine'!BZ16</f>
        <v>0</v>
      </c>
      <c r="FF86">
        <f>+'Srednje opštine'!CA16</f>
        <v>0</v>
      </c>
      <c r="FG86">
        <f>+'Srednje opštine'!CB16</f>
        <v>0</v>
      </c>
      <c r="FH86">
        <f>+'Srednje opštine'!CC16</f>
        <v>0</v>
      </c>
      <c r="FI86">
        <f>+'Srednje opštine'!CD16</f>
        <v>0</v>
      </c>
      <c r="FJ86">
        <f>+'Srednje opštine'!CE16</f>
        <v>0</v>
      </c>
      <c r="FK86">
        <f>+'Srednje opštine'!CF16</f>
        <v>0</v>
      </c>
      <c r="FL86">
        <f>+'Srednje opštine'!CG16</f>
        <v>0</v>
      </c>
    </row>
    <row r="87" spans="84:168">
      <c r="CF87">
        <f>+'Srednje opštine'!A17</f>
        <v>71170</v>
      </c>
      <c r="CG87" t="str">
        <f>+'Srednje opštine'!B17</f>
        <v>Трстеник</v>
      </c>
      <c r="CH87" t="str">
        <f>+'Srednje opštine'!C17</f>
        <v>Средње општине</v>
      </c>
      <c r="CI87">
        <f>+'Srednje opštine'!D17</f>
        <v>40145</v>
      </c>
      <c r="CJ87">
        <f>+'Srednje opštine'!E17</f>
        <v>33683</v>
      </c>
      <c r="CK87">
        <f>+'Srednje opštine'!F17</f>
        <v>0.73069831008525499</v>
      </c>
      <c r="CL87">
        <f>+'Srednje opštine'!G17</f>
        <v>29333.883658372561</v>
      </c>
      <c r="CM87">
        <f>+'Srednje opštine'!H17</f>
        <v>8.0154440154440163</v>
      </c>
      <c r="CN87">
        <f>+'Srednje opštine'!I17</f>
        <v>10.969566926340374</v>
      </c>
      <c r="CO87">
        <f>+'Srednje opštine'!J17</f>
        <v>321780</v>
      </c>
      <c r="CP87">
        <f>+'Srednje opštine'!K17</f>
        <v>32178</v>
      </c>
      <c r="CQ87">
        <f>+'Srednje opštine'!L17</f>
        <v>0</v>
      </c>
      <c r="CR87">
        <f>+'Srednje opštine'!M17</f>
        <v>0</v>
      </c>
      <c r="CS87">
        <f>+'Srednje opštine'!N17</f>
        <v>5</v>
      </c>
      <c r="CT87">
        <f>+'Srednje opštine'!O17</f>
        <v>26</v>
      </c>
      <c r="CU87">
        <f>+'Srednje opštine'!P17</f>
        <v>21</v>
      </c>
      <c r="CV87">
        <f>+'Srednje opštine'!Q17</f>
        <v>32</v>
      </c>
      <c r="CW87">
        <f>+'Srednje opštine'!R17</f>
        <v>36</v>
      </c>
      <c r="CX87">
        <f>+'Srednje opštine'!S17</f>
        <v>71</v>
      </c>
      <c r="CY87">
        <f>+'Srednje opštine'!T17</f>
        <v>58</v>
      </c>
      <c r="CZ87">
        <f>+'Srednje opštine'!U17</f>
        <v>317</v>
      </c>
      <c r="DA87">
        <f>+'Srednje opštine'!V17</f>
        <v>273</v>
      </c>
      <c r="DB87">
        <f>+'Srednje opštine'!W17</f>
        <v>258</v>
      </c>
      <c r="DC87">
        <f>+'Srednje opštine'!X17</f>
        <v>108</v>
      </c>
      <c r="DD87">
        <f>+'Srednje opštine'!Y17</f>
        <v>900</v>
      </c>
      <c r="DE87">
        <f>+'Srednje opštine'!Z17</f>
        <v>800</v>
      </c>
      <c r="DF87">
        <f>+'Srednje opštine'!AA17</f>
        <v>635</v>
      </c>
      <c r="DG87">
        <f>+'Srednje opštine'!AB17</f>
        <v>716</v>
      </c>
      <c r="DH87">
        <f>+'Srednje opštine'!AC17</f>
        <v>994</v>
      </c>
      <c r="DI87">
        <f>+'Srednje opštine'!AD17</f>
        <v>447</v>
      </c>
      <c r="DJ87">
        <f>+'Srednje opštine'!AE17</f>
        <v>1228</v>
      </c>
      <c r="DK87">
        <f>+'Srednje opštine'!AF17</f>
        <v>1539</v>
      </c>
      <c r="DL87">
        <f>+'Srednje opštine'!AG17</f>
        <v>1272</v>
      </c>
      <c r="DM87">
        <f>+'Srednje opštine'!AH17</f>
        <v>1443</v>
      </c>
      <c r="DN87">
        <f>+'Srednje opštine'!AI17</f>
        <v>863</v>
      </c>
      <c r="DO87">
        <f>+'Srednje opštine'!AJ17</f>
        <v>158</v>
      </c>
      <c r="DP87">
        <f>+'Srednje opštine'!AK17</f>
        <v>897</v>
      </c>
      <c r="DQ87">
        <f>+'Srednje opštine'!AL17</f>
        <v>1031</v>
      </c>
      <c r="DR87">
        <f>+'Srednje opštine'!AM17</f>
        <v>1162</v>
      </c>
      <c r="DS87">
        <f>+'Srednje opštine'!AN17</f>
        <v>1279</v>
      </c>
      <c r="DT87">
        <f>+'Srednje opštine'!AO17</f>
        <v>1234</v>
      </c>
      <c r="DU87">
        <f>+'Srednje opštine'!AP17</f>
        <v>203</v>
      </c>
      <c r="DV87">
        <f>+'Srednje opštine'!AQ17</f>
        <v>941</v>
      </c>
      <c r="DW87">
        <f>+'Srednje opštine'!AR17</f>
        <v>1322</v>
      </c>
      <c r="DX87">
        <f>+'Srednje opštine'!AS17</f>
        <v>1585</v>
      </c>
      <c r="DY87">
        <f>+'Srednje opštine'!AT17</f>
        <v>1749</v>
      </c>
      <c r="DZ87">
        <f>+'Srednje opštine'!AU17</f>
        <v>1063</v>
      </c>
      <c r="EA87">
        <f>+'Srednje opštine'!AV17</f>
        <v>134</v>
      </c>
      <c r="EB87">
        <f>+'Srednje opštine'!AW17</f>
        <v>970</v>
      </c>
      <c r="EC87">
        <f>+'Srednje opštine'!AX17</f>
        <v>1345</v>
      </c>
      <c r="ED87">
        <f>+'Srednje opštine'!AY17</f>
        <v>1594</v>
      </c>
      <c r="EE87">
        <f>+'Srednje opštine'!AZ17</f>
        <v>1589</v>
      </c>
      <c r="EF87">
        <f>+'Srednje opštine'!BA17</f>
        <v>1136</v>
      </c>
      <c r="EG87">
        <f>+'Srednje opštine'!BB17</f>
        <v>181</v>
      </c>
      <c r="EH87">
        <f>+'Srednje opštine'!BC17</f>
        <v>563</v>
      </c>
      <c r="EI87">
        <f>+'Srednje opštine'!BD17</f>
        <v>0</v>
      </c>
      <c r="EJ87">
        <f>+'Srednje opštine'!BE17</f>
        <v>0</v>
      </c>
      <c r="EK87">
        <f>+'Srednje opštine'!BF17</f>
        <v>0</v>
      </c>
      <c r="EL87">
        <f>+'Srednje opštine'!BG17</f>
        <v>0</v>
      </c>
      <c r="EM87">
        <f>+'Srednje opštine'!BH17</f>
        <v>0</v>
      </c>
      <c r="EN87">
        <f>+'Srednje opštine'!BI17</f>
        <v>0</v>
      </c>
      <c r="EO87">
        <f>+'Srednje opštine'!BJ17</f>
        <v>0</v>
      </c>
      <c r="EP87">
        <f>+'Srednje opštine'!BK17</f>
        <v>0</v>
      </c>
      <c r="EQ87">
        <f>+'Srednje opštine'!BL17</f>
        <v>0</v>
      </c>
      <c r="ER87">
        <f>+'Srednje opštine'!BM17</f>
        <v>0</v>
      </c>
      <c r="ES87">
        <f>+'Srednje opštine'!BN17</f>
        <v>0</v>
      </c>
      <c r="ET87">
        <f>+'Srednje opštine'!BO17</f>
        <v>0</v>
      </c>
      <c r="EU87">
        <f>+'Srednje opštine'!BP17</f>
        <v>0</v>
      </c>
      <c r="EV87">
        <f>+'Srednje opštine'!BQ17</f>
        <v>0</v>
      </c>
      <c r="EW87">
        <f>+'Srednje opštine'!BR17</f>
        <v>0</v>
      </c>
      <c r="EX87">
        <f>+'Srednje opštine'!BS17</f>
        <v>0</v>
      </c>
      <c r="EY87">
        <f>+'Srednje opštine'!BT17</f>
        <v>0</v>
      </c>
      <c r="EZ87">
        <f>+'Srednje opštine'!BU17</f>
        <v>0</v>
      </c>
      <c r="FA87">
        <f>+'Srednje opštine'!BV17</f>
        <v>0</v>
      </c>
      <c r="FB87">
        <f>+'Srednje opštine'!BW17</f>
        <v>0</v>
      </c>
      <c r="FC87">
        <f>+'Srednje opštine'!BX17</f>
        <v>0</v>
      </c>
      <c r="FD87">
        <f>+'Srednje opštine'!BY17</f>
        <v>0</v>
      </c>
      <c r="FE87">
        <f>+'Srednje opštine'!BZ17</f>
        <v>0</v>
      </c>
      <c r="FF87">
        <f>+'Srednje opštine'!CA17</f>
        <v>0</v>
      </c>
      <c r="FG87">
        <f>+'Srednje opštine'!CB17</f>
        <v>0</v>
      </c>
      <c r="FH87">
        <f>+'Srednje opštine'!CC17</f>
        <v>0</v>
      </c>
      <c r="FI87">
        <f>+'Srednje opštine'!CD17</f>
        <v>0</v>
      </c>
      <c r="FJ87">
        <f>+'Srednje opštine'!CE17</f>
        <v>0</v>
      </c>
      <c r="FK87">
        <f>+'Srednje opštine'!CF17</f>
        <v>0</v>
      </c>
      <c r="FL87">
        <f>+'Srednje opštine'!CG17</f>
        <v>0</v>
      </c>
    </row>
    <row r="88" spans="84:168">
      <c r="CF88">
        <f>+'Srednje opštine'!A18</f>
        <v>70971</v>
      </c>
      <c r="CG88" t="str">
        <f>+'Srednje opštine'!B18</f>
        <v>Прибој</v>
      </c>
      <c r="CH88" t="str">
        <f>+'Srednje opštine'!C18</f>
        <v>Средње општине</v>
      </c>
      <c r="CI88">
        <f>+'Srednje opštine'!D18</f>
        <v>25171</v>
      </c>
      <c r="CJ88">
        <f>+'Srednje opštine'!E18</f>
        <v>32379</v>
      </c>
      <c r="CK88">
        <f>+'Srednje opštine'!F18</f>
        <v>0.70241013514979278</v>
      </c>
      <c r="CL88">
        <f>+'Srednje opštine'!G18</f>
        <v>17680.365511855434</v>
      </c>
      <c r="CM88">
        <f>+'Srednje opštine'!H18</f>
        <v>7.5086408962695161</v>
      </c>
      <c r="CN88">
        <f>+'Srednje opštine'!I18</f>
        <v>10.689824250141632</v>
      </c>
      <c r="CO88">
        <f>+'Srednje opštine'!J18</f>
        <v>189000</v>
      </c>
      <c r="CP88">
        <f>+'Srednje opštine'!K18</f>
        <v>18900</v>
      </c>
      <c r="CQ88">
        <f>+'Srednje opštine'!L18</f>
        <v>0</v>
      </c>
      <c r="CR88">
        <f>+'Srednje opštine'!M18</f>
        <v>2</v>
      </c>
      <c r="CS88">
        <f>+'Srednje opštine'!N18</f>
        <v>0</v>
      </c>
      <c r="CT88">
        <f>+'Srednje opštine'!O18</f>
        <v>11</v>
      </c>
      <c r="CU88">
        <f>+'Srednje opštine'!P18</f>
        <v>9</v>
      </c>
      <c r="CV88">
        <f>+'Srednje opštine'!Q18</f>
        <v>24</v>
      </c>
      <c r="CW88">
        <f>+'Srednje opštine'!R18</f>
        <v>47</v>
      </c>
      <c r="CX88">
        <f>+'Srednje opštine'!S18</f>
        <v>61</v>
      </c>
      <c r="CY88">
        <f>+'Srednje opštine'!T18</f>
        <v>35</v>
      </c>
      <c r="CZ88">
        <f>+'Srednje opštine'!U18</f>
        <v>161</v>
      </c>
      <c r="DA88">
        <f>+'Srednje opštine'!V18</f>
        <v>150</v>
      </c>
      <c r="DB88">
        <f>+'Srednje opštine'!W18</f>
        <v>122</v>
      </c>
      <c r="DC88">
        <f>+'Srednje opštine'!X18</f>
        <v>53</v>
      </c>
      <c r="DD88">
        <f>+'Srednje opštine'!Y18</f>
        <v>460</v>
      </c>
      <c r="DE88">
        <f>+'Srednje opštine'!Z18</f>
        <v>403</v>
      </c>
      <c r="DF88">
        <f>+'Srednje opštine'!AA18</f>
        <v>462</v>
      </c>
      <c r="DG88">
        <f>+'Srednje opštine'!AB18</f>
        <v>600</v>
      </c>
      <c r="DH88">
        <f>+'Srednje opštine'!AC18</f>
        <v>580</v>
      </c>
      <c r="DI88">
        <f>+'Srednje opštine'!AD18</f>
        <v>237</v>
      </c>
      <c r="DJ88">
        <f>+'Srednje opštine'!AE18</f>
        <v>892</v>
      </c>
      <c r="DK88">
        <f>+'Srednje opštine'!AF18</f>
        <v>987</v>
      </c>
      <c r="DL88">
        <f>+'Srednje opštine'!AG18</f>
        <v>854</v>
      </c>
      <c r="DM88">
        <f>+'Srednje opštine'!AH18</f>
        <v>901</v>
      </c>
      <c r="DN88">
        <f>+'Srednje opštine'!AI18</f>
        <v>524</v>
      </c>
      <c r="DO88">
        <f>+'Srednje opštine'!AJ18</f>
        <v>117</v>
      </c>
      <c r="DP88">
        <f>+'Srednje opštine'!AK18</f>
        <v>413</v>
      </c>
      <c r="DQ88">
        <f>+'Srednje opštine'!AL18</f>
        <v>522</v>
      </c>
      <c r="DR88">
        <f>+'Srednje opštine'!AM18</f>
        <v>609</v>
      </c>
      <c r="DS88">
        <f>+'Srednje opštine'!AN18</f>
        <v>722</v>
      </c>
      <c r="DT88">
        <f>+'Srednje opštine'!AO18</f>
        <v>626</v>
      </c>
      <c r="DU88">
        <f>+'Srednje opštine'!AP18</f>
        <v>167</v>
      </c>
      <c r="DV88">
        <f>+'Srednje opštine'!AQ18</f>
        <v>481</v>
      </c>
      <c r="DW88">
        <f>+'Srednje opštine'!AR18</f>
        <v>760</v>
      </c>
      <c r="DX88">
        <f>+'Srednje opštine'!AS18</f>
        <v>800</v>
      </c>
      <c r="DY88">
        <f>+'Srednje opštine'!AT18</f>
        <v>920</v>
      </c>
      <c r="DZ88">
        <f>+'Srednje opštine'!AU18</f>
        <v>692</v>
      </c>
      <c r="EA88">
        <f>+'Srednje opštine'!AV18</f>
        <v>139</v>
      </c>
      <c r="EB88">
        <f>+'Srednje opštine'!AW18</f>
        <v>535</v>
      </c>
      <c r="EC88">
        <f>+'Srednje opštine'!AX18</f>
        <v>850</v>
      </c>
      <c r="ED88">
        <f>+'Srednje opštine'!AY18</f>
        <v>874</v>
      </c>
      <c r="EE88">
        <f>+'Srednje opštine'!AZ18</f>
        <v>935</v>
      </c>
      <c r="EF88">
        <f>+'Srednje opštine'!BA18</f>
        <v>703</v>
      </c>
      <c r="EG88">
        <f>+'Srednje opštine'!BB18</f>
        <v>123</v>
      </c>
      <c r="EH88">
        <f>+'Srednje opštine'!BC18</f>
        <v>337</v>
      </c>
      <c r="EI88">
        <f>+'Srednje opštine'!BD18</f>
        <v>0</v>
      </c>
      <c r="EJ88">
        <f>+'Srednje opštine'!BE18</f>
        <v>0</v>
      </c>
      <c r="EK88">
        <f>+'Srednje opštine'!BF18</f>
        <v>0</v>
      </c>
      <c r="EL88">
        <f>+'Srednje opštine'!BG18</f>
        <v>0</v>
      </c>
      <c r="EM88">
        <f>+'Srednje opštine'!BH18</f>
        <v>0</v>
      </c>
      <c r="EN88">
        <f>+'Srednje opštine'!BI18</f>
        <v>0</v>
      </c>
      <c r="EO88">
        <f>+'Srednje opštine'!BJ18</f>
        <v>0</v>
      </c>
      <c r="EP88">
        <f>+'Srednje opštine'!BK18</f>
        <v>0</v>
      </c>
      <c r="EQ88">
        <f>+'Srednje opštine'!BL18</f>
        <v>0</v>
      </c>
      <c r="ER88">
        <f>+'Srednje opštine'!BM18</f>
        <v>0</v>
      </c>
      <c r="ES88">
        <f>+'Srednje opštine'!BN18</f>
        <v>0</v>
      </c>
      <c r="ET88">
        <f>+'Srednje opštine'!BO18</f>
        <v>0</v>
      </c>
      <c r="EU88">
        <f>+'Srednje opštine'!BP18</f>
        <v>0</v>
      </c>
      <c r="EV88">
        <f>+'Srednje opštine'!BQ18</f>
        <v>0</v>
      </c>
      <c r="EW88">
        <f>+'Srednje opštine'!BR18</f>
        <v>0</v>
      </c>
      <c r="EX88">
        <f>+'Srednje opštine'!BS18</f>
        <v>0</v>
      </c>
      <c r="EY88">
        <f>+'Srednje opštine'!BT18</f>
        <v>0</v>
      </c>
      <c r="EZ88">
        <f>+'Srednje opštine'!BU18</f>
        <v>0</v>
      </c>
      <c r="FA88">
        <f>+'Srednje opštine'!BV18</f>
        <v>0</v>
      </c>
      <c r="FB88">
        <f>+'Srednje opštine'!BW18</f>
        <v>0</v>
      </c>
      <c r="FC88">
        <f>+'Srednje opštine'!BX18</f>
        <v>0</v>
      </c>
      <c r="FD88">
        <f>+'Srednje opštine'!BY18</f>
        <v>0</v>
      </c>
      <c r="FE88">
        <f>+'Srednje opštine'!BZ18</f>
        <v>0</v>
      </c>
      <c r="FF88">
        <f>+'Srednje opštine'!CA18</f>
        <v>0</v>
      </c>
      <c r="FG88">
        <f>+'Srednje opštine'!CB18</f>
        <v>0</v>
      </c>
      <c r="FH88">
        <f>+'Srednje opštine'!CC18</f>
        <v>0</v>
      </c>
      <c r="FI88">
        <f>+'Srednje opštine'!CD18</f>
        <v>0</v>
      </c>
      <c r="FJ88">
        <f>+'Srednje opštine'!CE18</f>
        <v>0</v>
      </c>
      <c r="FK88">
        <f>+'Srednje opštine'!CF18</f>
        <v>0</v>
      </c>
      <c r="FL88">
        <f>+'Srednje opštine'!CG18</f>
        <v>0</v>
      </c>
    </row>
    <row r="89" spans="84:168">
      <c r="CF89">
        <f>+'Srednje opštine'!A19</f>
        <v>70688</v>
      </c>
      <c r="CG89" t="str">
        <f>+'Srednje opštine'!B19</f>
        <v>Куршумлија</v>
      </c>
      <c r="CH89" t="str">
        <f>+'Srednje opštine'!C19</f>
        <v>Средње општине</v>
      </c>
      <c r="CI89">
        <f>+'Srednje opštine'!D19</f>
        <v>18006</v>
      </c>
      <c r="CJ89">
        <f>+'Srednje opštine'!E19</f>
        <v>34631</v>
      </c>
      <c r="CK89">
        <f>+'Srednje opštine'!F19</f>
        <v>0.75126363971625054</v>
      </c>
      <c r="CL89">
        <f>+'Srednje opštine'!G19</f>
        <v>13527.253096730807</v>
      </c>
      <c r="CM89">
        <f>+'Srednje opštine'!H19</f>
        <v>8.0256581139620131</v>
      </c>
      <c r="CN89">
        <f>+'Srednje opštine'!I19</f>
        <v>10.682878406032367</v>
      </c>
      <c r="CO89">
        <f>+'Srednje opštine'!J19</f>
        <v>144510</v>
      </c>
      <c r="CP89">
        <f>+'Srednje opštine'!K19</f>
        <v>14451</v>
      </c>
      <c r="CQ89">
        <f>+'Srednje opštine'!L19</f>
        <v>0</v>
      </c>
      <c r="CR89">
        <f>+'Srednje opštine'!M19</f>
        <v>0</v>
      </c>
      <c r="CS89">
        <f>+'Srednje opštine'!N19</f>
        <v>0</v>
      </c>
      <c r="CT89">
        <f>+'Srednje opštine'!O19</f>
        <v>6</v>
      </c>
      <c r="CU89">
        <f>+'Srednje opštine'!P19</f>
        <v>9</v>
      </c>
      <c r="CV89">
        <f>+'Srednje opštine'!Q19</f>
        <v>2</v>
      </c>
      <c r="CW89">
        <f>+'Srednje opštine'!R19</f>
        <v>40</v>
      </c>
      <c r="CX89">
        <f>+'Srednje opštine'!S19</f>
        <v>31</v>
      </c>
      <c r="CY89">
        <f>+'Srednje opštine'!T19</f>
        <v>15</v>
      </c>
      <c r="CZ89">
        <f>+'Srednje opštine'!U19</f>
        <v>63</v>
      </c>
      <c r="DA89">
        <f>+'Srednje opštine'!V19</f>
        <v>88</v>
      </c>
      <c r="DB89">
        <f>+'Srednje opštine'!W19</f>
        <v>142</v>
      </c>
      <c r="DC89">
        <f>+'Srednje opštine'!X19</f>
        <v>93</v>
      </c>
      <c r="DD89">
        <f>+'Srednje opštine'!Y19</f>
        <v>308</v>
      </c>
      <c r="DE89">
        <f>+'Srednje opštine'!Z19</f>
        <v>320</v>
      </c>
      <c r="DF89">
        <f>+'Srednje opštine'!AA19</f>
        <v>356</v>
      </c>
      <c r="DG89">
        <f>+'Srednje opštine'!AB19</f>
        <v>350</v>
      </c>
      <c r="DH89">
        <f>+'Srednje opštine'!AC19</f>
        <v>472</v>
      </c>
      <c r="DI89">
        <f>+'Srednje opštine'!AD19</f>
        <v>196</v>
      </c>
      <c r="DJ89">
        <f>+'Srednje opštine'!AE19</f>
        <v>708</v>
      </c>
      <c r="DK89">
        <f>+'Srednje opštine'!AF19</f>
        <v>638</v>
      </c>
      <c r="DL89">
        <f>+'Srednje opštine'!AG19</f>
        <v>635</v>
      </c>
      <c r="DM89">
        <f>+'Srednje opštine'!AH19</f>
        <v>686</v>
      </c>
      <c r="DN89">
        <f>+'Srednje opštine'!AI19</f>
        <v>479</v>
      </c>
      <c r="DO89">
        <f>+'Srednje opštine'!AJ19</f>
        <v>68</v>
      </c>
      <c r="DP89">
        <f>+'Srednje opštine'!AK19</f>
        <v>291</v>
      </c>
      <c r="DQ89">
        <f>+'Srednje opštine'!AL19</f>
        <v>395</v>
      </c>
      <c r="DR89">
        <f>+'Srednje opštine'!AM19</f>
        <v>424</v>
      </c>
      <c r="DS89">
        <f>+'Srednje opštine'!AN19</f>
        <v>560</v>
      </c>
      <c r="DT89">
        <f>+'Srednje opštine'!AO19</f>
        <v>599</v>
      </c>
      <c r="DU89">
        <f>+'Srednje opštine'!AP19</f>
        <v>134</v>
      </c>
      <c r="DV89">
        <f>+'Srednje opštine'!AQ19</f>
        <v>478</v>
      </c>
      <c r="DW89">
        <f>+'Srednje opštine'!AR19</f>
        <v>451</v>
      </c>
      <c r="DX89">
        <f>+'Srednje opštine'!AS19</f>
        <v>517</v>
      </c>
      <c r="DY89">
        <f>+'Srednje opštine'!AT19</f>
        <v>775</v>
      </c>
      <c r="DZ89">
        <f>+'Srednje opštine'!AU19</f>
        <v>732</v>
      </c>
      <c r="EA89">
        <f>+'Srednje opštine'!AV19</f>
        <v>136</v>
      </c>
      <c r="EB89">
        <f>+'Srednje opštine'!AW19</f>
        <v>288</v>
      </c>
      <c r="EC89">
        <f>+'Srednje opštine'!AX19</f>
        <v>718</v>
      </c>
      <c r="ED89">
        <f>+'Srednje opštine'!AY19</f>
        <v>615</v>
      </c>
      <c r="EE89">
        <f>+'Srednje opštine'!AZ19</f>
        <v>750</v>
      </c>
      <c r="EF89">
        <f>+'Srednje opštine'!BA19</f>
        <v>510</v>
      </c>
      <c r="EG89">
        <f>+'Srednje opštine'!BB19</f>
        <v>128</v>
      </c>
      <c r="EH89">
        <f>+'Srednje opštine'!BC19</f>
        <v>245</v>
      </c>
      <c r="EI89">
        <f>+'Srednje opštine'!BD19</f>
        <v>0</v>
      </c>
      <c r="EJ89">
        <f>+'Srednje opštine'!BE19</f>
        <v>0</v>
      </c>
      <c r="EK89">
        <f>+'Srednje opštine'!BF19</f>
        <v>0</v>
      </c>
      <c r="EL89">
        <f>+'Srednje opštine'!BG19</f>
        <v>0</v>
      </c>
      <c r="EM89">
        <f>+'Srednje opštine'!BH19</f>
        <v>0</v>
      </c>
      <c r="EN89">
        <f>+'Srednje opštine'!BI19</f>
        <v>0</v>
      </c>
      <c r="EO89">
        <f>+'Srednje opštine'!BJ19</f>
        <v>0</v>
      </c>
      <c r="EP89">
        <f>+'Srednje opštine'!BK19</f>
        <v>0</v>
      </c>
      <c r="EQ89">
        <f>+'Srednje opštine'!BL19</f>
        <v>0</v>
      </c>
      <c r="ER89">
        <f>+'Srednje opštine'!BM19</f>
        <v>0</v>
      </c>
      <c r="ES89">
        <f>+'Srednje opštine'!BN19</f>
        <v>0</v>
      </c>
      <c r="ET89">
        <f>+'Srednje opštine'!BO19</f>
        <v>0</v>
      </c>
      <c r="EU89">
        <f>+'Srednje opštine'!BP19</f>
        <v>0</v>
      </c>
      <c r="EV89">
        <f>+'Srednje opštine'!BQ19</f>
        <v>0</v>
      </c>
      <c r="EW89">
        <f>+'Srednje opštine'!BR19</f>
        <v>0</v>
      </c>
      <c r="EX89">
        <f>+'Srednje opštine'!BS19</f>
        <v>0</v>
      </c>
      <c r="EY89">
        <f>+'Srednje opštine'!BT19</f>
        <v>0</v>
      </c>
      <c r="EZ89">
        <f>+'Srednje opštine'!BU19</f>
        <v>0</v>
      </c>
      <c r="FA89">
        <f>+'Srednje opštine'!BV19</f>
        <v>0</v>
      </c>
      <c r="FB89">
        <f>+'Srednje opštine'!BW19</f>
        <v>0</v>
      </c>
      <c r="FC89">
        <f>+'Srednje opštine'!BX19</f>
        <v>0</v>
      </c>
      <c r="FD89">
        <f>+'Srednje opštine'!BY19</f>
        <v>0</v>
      </c>
      <c r="FE89">
        <f>+'Srednje opštine'!BZ19</f>
        <v>0</v>
      </c>
      <c r="FF89">
        <f>+'Srednje opštine'!CA19</f>
        <v>0</v>
      </c>
      <c r="FG89">
        <f>+'Srednje opštine'!CB19</f>
        <v>0</v>
      </c>
      <c r="FH89">
        <f>+'Srednje opštine'!CC19</f>
        <v>0</v>
      </c>
      <c r="FI89">
        <f>+'Srednje opštine'!CD19</f>
        <v>0</v>
      </c>
      <c r="FJ89">
        <f>+'Srednje opštine'!CE19</f>
        <v>0</v>
      </c>
      <c r="FK89">
        <f>+'Srednje opštine'!CF19</f>
        <v>0</v>
      </c>
      <c r="FL89">
        <f>+'Srednje opštine'!CG19</f>
        <v>0</v>
      </c>
    </row>
    <row r="90" spans="84:168">
      <c r="CF90">
        <f>+'Srednje opštine'!A20</f>
        <v>80110</v>
      </c>
      <c r="CG90" t="str">
        <f>+'Srednje opštine'!B20</f>
        <v>Бечеј</v>
      </c>
      <c r="CH90" t="str">
        <f>+'Srednje opštine'!C20</f>
        <v>Средње општине</v>
      </c>
      <c r="CI90">
        <f>+'Srednje opštine'!D20</f>
        <v>35911</v>
      </c>
      <c r="CJ90">
        <f>+'Srednje opštine'!E20</f>
        <v>38574</v>
      </c>
      <c r="CK90">
        <f>+'Srednje opštine'!F20</f>
        <v>0.8368006594789249</v>
      </c>
      <c r="CL90">
        <f>+'Srednje opštine'!G20</f>
        <v>30050.348482547673</v>
      </c>
      <c r="CM90">
        <f>+'Srednje opštine'!H20</f>
        <v>8.8666425329286298</v>
      </c>
      <c r="CN90">
        <f>+'Srednje opštine'!I20</f>
        <v>10.595883777684737</v>
      </c>
      <c r="CO90">
        <f>+'Srednje opštine'!J20</f>
        <v>318410</v>
      </c>
      <c r="CP90">
        <f>+'Srednje opštine'!K20</f>
        <v>31841</v>
      </c>
      <c r="CQ90">
        <f>+'Srednje opštine'!L20</f>
        <v>0</v>
      </c>
      <c r="CR90">
        <f>+'Srednje opštine'!M20</f>
        <v>45</v>
      </c>
      <c r="CS90">
        <f>+'Srednje opštine'!N20</f>
        <v>20</v>
      </c>
      <c r="CT90">
        <f>+'Srednje opštine'!O20</f>
        <v>22</v>
      </c>
      <c r="CU90">
        <f>+'Srednje opštine'!P20</f>
        <v>73</v>
      </c>
      <c r="CV90">
        <f>+'Srednje opštine'!Q20</f>
        <v>83</v>
      </c>
      <c r="CW90">
        <f>+'Srednje opštine'!R20</f>
        <v>34</v>
      </c>
      <c r="CX90">
        <f>+'Srednje opštine'!S20</f>
        <v>59</v>
      </c>
      <c r="CY90">
        <f>+'Srednje opštine'!T20</f>
        <v>42</v>
      </c>
      <c r="CZ90">
        <f>+'Srednje opštine'!U20</f>
        <v>323</v>
      </c>
      <c r="DA90">
        <f>+'Srednje opštine'!V20</f>
        <v>341</v>
      </c>
      <c r="DB90">
        <f>+'Srednje opštine'!W20</f>
        <v>276</v>
      </c>
      <c r="DC90">
        <f>+'Srednje opštine'!X20</f>
        <v>457</v>
      </c>
      <c r="DD90">
        <f>+'Srednje opštine'!Y20</f>
        <v>821</v>
      </c>
      <c r="DE90">
        <f>+'Srednje opštine'!Z20</f>
        <v>554</v>
      </c>
      <c r="DF90">
        <f>+'Srednje opštine'!AA20</f>
        <v>557</v>
      </c>
      <c r="DG90">
        <f>+'Srednje opštine'!AB20</f>
        <v>755</v>
      </c>
      <c r="DH90">
        <f>+'Srednje opštine'!AC20</f>
        <v>755</v>
      </c>
      <c r="DI90">
        <f>+'Srednje opštine'!AD20</f>
        <v>441</v>
      </c>
      <c r="DJ90">
        <f>+'Srednje opštine'!AE20</f>
        <v>1300</v>
      </c>
      <c r="DK90">
        <f>+'Srednje opštine'!AF20</f>
        <v>1229</v>
      </c>
      <c r="DL90">
        <f>+'Srednje opštine'!AG20</f>
        <v>1280</v>
      </c>
      <c r="DM90">
        <f>+'Srednje opštine'!AH20</f>
        <v>1209</v>
      </c>
      <c r="DN90">
        <f>+'Srednje opštine'!AI20</f>
        <v>616</v>
      </c>
      <c r="DO90">
        <f>+'Srednje opštine'!AJ20</f>
        <v>321</v>
      </c>
      <c r="DP90">
        <f>+'Srednje opštine'!AK20</f>
        <v>692</v>
      </c>
      <c r="DQ90">
        <f>+'Srednje opštine'!AL20</f>
        <v>1135</v>
      </c>
      <c r="DR90">
        <f>+'Srednje opštine'!AM20</f>
        <v>1171</v>
      </c>
      <c r="DS90">
        <f>+'Srednje opštine'!AN20</f>
        <v>1044</v>
      </c>
      <c r="DT90">
        <f>+'Srednje opštine'!AO20</f>
        <v>1049</v>
      </c>
      <c r="DU90">
        <f>+'Srednje opštine'!AP20</f>
        <v>312</v>
      </c>
      <c r="DV90">
        <f>+'Srednje opštine'!AQ20</f>
        <v>929</v>
      </c>
      <c r="DW90">
        <f>+'Srednje opštine'!AR20</f>
        <v>1075</v>
      </c>
      <c r="DX90">
        <f>+'Srednje opštine'!AS20</f>
        <v>1394</v>
      </c>
      <c r="DY90">
        <f>+'Srednje opštine'!AT20</f>
        <v>1712</v>
      </c>
      <c r="DZ90">
        <f>+'Srednje opštine'!AU20</f>
        <v>1209</v>
      </c>
      <c r="EA90">
        <f>+'Srednje opštine'!AV20</f>
        <v>194</v>
      </c>
      <c r="EB90">
        <f>+'Srednje opštine'!AW20</f>
        <v>1005</v>
      </c>
      <c r="EC90">
        <f>+'Srednje opštine'!AX20</f>
        <v>1567</v>
      </c>
      <c r="ED90">
        <f>+'Srednje opštine'!AY20</f>
        <v>1677</v>
      </c>
      <c r="EE90">
        <f>+'Srednje opštine'!AZ20</f>
        <v>2178</v>
      </c>
      <c r="EF90">
        <f>+'Srednje opštine'!BA20</f>
        <v>1037</v>
      </c>
      <c r="EG90">
        <f>+'Srednje opštine'!BB20</f>
        <v>294</v>
      </c>
      <c r="EH90">
        <f>+'Srednje opštine'!BC20</f>
        <v>554</v>
      </c>
      <c r="EI90">
        <f>+'Srednje opštine'!BD20</f>
        <v>0</v>
      </c>
      <c r="EJ90">
        <f>+'Srednje opštine'!BE20</f>
        <v>0</v>
      </c>
      <c r="EK90">
        <f>+'Srednje opštine'!BF20</f>
        <v>0</v>
      </c>
      <c r="EL90">
        <f>+'Srednje opštine'!BG20</f>
        <v>0</v>
      </c>
      <c r="EM90">
        <f>+'Srednje opštine'!BH20</f>
        <v>0</v>
      </c>
      <c r="EN90">
        <f>+'Srednje opštine'!BI20</f>
        <v>0</v>
      </c>
      <c r="EO90">
        <f>+'Srednje opštine'!BJ20</f>
        <v>0</v>
      </c>
      <c r="EP90">
        <f>+'Srednje opštine'!BK20</f>
        <v>0</v>
      </c>
      <c r="EQ90">
        <f>+'Srednje opštine'!BL20</f>
        <v>0</v>
      </c>
      <c r="ER90">
        <f>+'Srednje opštine'!BM20</f>
        <v>0</v>
      </c>
      <c r="ES90">
        <f>+'Srednje opštine'!BN20</f>
        <v>0</v>
      </c>
      <c r="ET90">
        <f>+'Srednje opštine'!BO20</f>
        <v>0</v>
      </c>
      <c r="EU90">
        <f>+'Srednje opštine'!BP20</f>
        <v>0</v>
      </c>
      <c r="EV90">
        <f>+'Srednje opštine'!BQ20</f>
        <v>0</v>
      </c>
      <c r="EW90">
        <f>+'Srednje opštine'!BR20</f>
        <v>0</v>
      </c>
      <c r="EX90">
        <f>+'Srednje opštine'!BS20</f>
        <v>0</v>
      </c>
      <c r="EY90">
        <f>+'Srednje opštine'!BT20</f>
        <v>0</v>
      </c>
      <c r="EZ90">
        <f>+'Srednje opštine'!BU20</f>
        <v>0</v>
      </c>
      <c r="FA90">
        <f>+'Srednje opštine'!BV20</f>
        <v>0</v>
      </c>
      <c r="FB90">
        <f>+'Srednje opštine'!BW20</f>
        <v>0</v>
      </c>
      <c r="FC90">
        <f>+'Srednje opštine'!BX20</f>
        <v>0</v>
      </c>
      <c r="FD90">
        <f>+'Srednje opštine'!BY20</f>
        <v>0</v>
      </c>
      <c r="FE90">
        <f>+'Srednje opštine'!BZ20</f>
        <v>0</v>
      </c>
      <c r="FF90">
        <f>+'Srednje opštine'!CA20</f>
        <v>0</v>
      </c>
      <c r="FG90">
        <f>+'Srednje opštine'!CB20</f>
        <v>0</v>
      </c>
      <c r="FH90">
        <f>+'Srednje opštine'!CC20</f>
        <v>0</v>
      </c>
      <c r="FI90">
        <f>+'Srednje opštine'!CD20</f>
        <v>0</v>
      </c>
      <c r="FJ90">
        <f>+'Srednje opštine'!CE20</f>
        <v>0</v>
      </c>
      <c r="FK90">
        <f>+'Srednje opštine'!CF20</f>
        <v>0</v>
      </c>
      <c r="FL90">
        <f>+'Srednje opštine'!CG20</f>
        <v>0</v>
      </c>
    </row>
    <row r="91" spans="84:168">
      <c r="CF91">
        <f>+'Srednje opštine'!A21</f>
        <v>80217</v>
      </c>
      <c r="CG91" t="str">
        <f>+'Srednje opštine'!B21</f>
        <v>Ковачица</v>
      </c>
      <c r="CH91" t="str">
        <f>+'Srednje opštine'!C21</f>
        <v>Средње општине</v>
      </c>
      <c r="CI91">
        <f>+'Srednje opštine'!D21</f>
        <v>24249</v>
      </c>
      <c r="CJ91">
        <f>+'Srednje opštine'!E21</f>
        <v>33548</v>
      </c>
      <c r="CK91">
        <f>+'Srednje opštine'!F21</f>
        <v>0.72776970301754995</v>
      </c>
      <c r="CL91">
        <f>+'Srednje opštine'!G21</f>
        <v>17647.687528472568</v>
      </c>
      <c r="CM91">
        <f>+'Srednje opštine'!H21</f>
        <v>7.4543280135263306</v>
      </c>
      <c r="CN91">
        <f>+'Srednje opštine'!I21</f>
        <v>10.242701753890643</v>
      </c>
      <c r="CO91">
        <f>+'Srednje opštine'!J21</f>
        <v>180760</v>
      </c>
      <c r="CP91">
        <f>+'Srednje opštine'!K21</f>
        <v>18076</v>
      </c>
      <c r="CQ91">
        <f>+'Srednje opštine'!L21</f>
        <v>0</v>
      </c>
      <c r="CR91">
        <f>+'Srednje opštine'!M21</f>
        <v>0</v>
      </c>
      <c r="CS91">
        <f>+'Srednje opštine'!N21</f>
        <v>0</v>
      </c>
      <c r="CT91">
        <f>+'Srednje opštine'!O21</f>
        <v>2</v>
      </c>
      <c r="CU91">
        <f>+'Srednje opštine'!P21</f>
        <v>13</v>
      </c>
      <c r="CV91">
        <f>+'Srednje opštine'!Q21</f>
        <v>15</v>
      </c>
      <c r="CW91">
        <f>+'Srednje opštine'!R21</f>
        <v>30</v>
      </c>
      <c r="CX91">
        <f>+'Srednje opštine'!S21</f>
        <v>37</v>
      </c>
      <c r="CY91">
        <f>+'Srednje opštine'!T21</f>
        <v>7</v>
      </c>
      <c r="CZ91">
        <f>+'Srednje opštine'!U21</f>
        <v>135</v>
      </c>
      <c r="DA91">
        <f>+'Srednje opštine'!V21</f>
        <v>101</v>
      </c>
      <c r="DB91">
        <f>+'Srednje opštine'!W21</f>
        <v>151</v>
      </c>
      <c r="DC91">
        <f>+'Srednje opštine'!X21</f>
        <v>95</v>
      </c>
      <c r="DD91">
        <f>+'Srednje opštine'!Y21</f>
        <v>394</v>
      </c>
      <c r="DE91">
        <f>+'Srednje opštine'!Z21</f>
        <v>326</v>
      </c>
      <c r="DF91">
        <f>+'Srednje opštine'!AA21</f>
        <v>330</v>
      </c>
      <c r="DG91">
        <f>+'Srednje opštine'!AB21</f>
        <v>488</v>
      </c>
      <c r="DH91">
        <f>+'Srednje opštine'!AC21</f>
        <v>318</v>
      </c>
      <c r="DI91">
        <f>+'Srednje opštine'!AD21</f>
        <v>98</v>
      </c>
      <c r="DJ91">
        <f>+'Srednje opštine'!AE21</f>
        <v>781</v>
      </c>
      <c r="DK91">
        <f>+'Srednje opštine'!AF21</f>
        <v>833</v>
      </c>
      <c r="DL91">
        <f>+'Srednje opštine'!AG21</f>
        <v>786</v>
      </c>
      <c r="DM91">
        <f>+'Srednje opštine'!AH21</f>
        <v>818</v>
      </c>
      <c r="DN91">
        <f>+'Srednje opštine'!AI21</f>
        <v>380</v>
      </c>
      <c r="DO91">
        <f>+'Srednje opštine'!AJ21</f>
        <v>32</v>
      </c>
      <c r="DP91">
        <f>+'Srednje opštine'!AK21</f>
        <v>493</v>
      </c>
      <c r="DQ91">
        <f>+'Srednje opštine'!AL21</f>
        <v>464</v>
      </c>
      <c r="DR91">
        <f>+'Srednje opštine'!AM21</f>
        <v>647</v>
      </c>
      <c r="DS91">
        <f>+'Srednje opštine'!AN21</f>
        <v>604</v>
      </c>
      <c r="DT91">
        <f>+'Srednje opštine'!AO21</f>
        <v>601</v>
      </c>
      <c r="DU91">
        <f>+'Srednje opštine'!AP21</f>
        <v>72</v>
      </c>
      <c r="DV91">
        <f>+'Srednje opštine'!AQ21</f>
        <v>680</v>
      </c>
      <c r="DW91">
        <f>+'Srednje opštine'!AR21</f>
        <v>719</v>
      </c>
      <c r="DX91">
        <f>+'Srednje opštine'!AS21</f>
        <v>904</v>
      </c>
      <c r="DY91">
        <f>+'Srednje opštine'!AT21</f>
        <v>902</v>
      </c>
      <c r="DZ91">
        <f>+'Srednje opštine'!AU21</f>
        <v>940</v>
      </c>
      <c r="EA91">
        <f>+'Srednje opštine'!AV21</f>
        <v>57</v>
      </c>
      <c r="EB91">
        <f>+'Srednje opštine'!AW21</f>
        <v>636</v>
      </c>
      <c r="EC91">
        <f>+'Srednje opštine'!AX21</f>
        <v>645</v>
      </c>
      <c r="ED91">
        <f>+'Srednje opštine'!AY21</f>
        <v>1051</v>
      </c>
      <c r="EE91">
        <f>+'Srednje opštine'!AZ21</f>
        <v>1232</v>
      </c>
      <c r="EF91">
        <f>+'Srednje opštine'!BA21</f>
        <v>831</v>
      </c>
      <c r="EG91">
        <f>+'Srednje opštine'!BB21</f>
        <v>79</v>
      </c>
      <c r="EH91">
        <f>+'Srednje opštine'!BC21</f>
        <v>349</v>
      </c>
      <c r="EI91">
        <f>+'Srednje opštine'!BD21</f>
        <v>0</v>
      </c>
      <c r="EJ91">
        <f>+'Srednje opštine'!BE21</f>
        <v>0</v>
      </c>
      <c r="EK91">
        <f>+'Srednje opštine'!BF21</f>
        <v>0</v>
      </c>
      <c r="EL91">
        <f>+'Srednje opštine'!BG21</f>
        <v>0</v>
      </c>
      <c r="EM91">
        <f>+'Srednje opštine'!BH21</f>
        <v>0</v>
      </c>
      <c r="EN91">
        <f>+'Srednje opštine'!BI21</f>
        <v>0</v>
      </c>
      <c r="EO91">
        <f>+'Srednje opštine'!BJ21</f>
        <v>0</v>
      </c>
      <c r="EP91">
        <f>+'Srednje opštine'!BK21</f>
        <v>0</v>
      </c>
      <c r="EQ91">
        <f>+'Srednje opštine'!BL21</f>
        <v>0</v>
      </c>
      <c r="ER91">
        <f>+'Srednje opštine'!BM21</f>
        <v>0</v>
      </c>
      <c r="ES91">
        <f>+'Srednje opštine'!BN21</f>
        <v>0</v>
      </c>
      <c r="ET91">
        <f>+'Srednje opštine'!BO21</f>
        <v>0</v>
      </c>
      <c r="EU91">
        <f>+'Srednje opštine'!BP21</f>
        <v>0</v>
      </c>
      <c r="EV91">
        <f>+'Srednje opštine'!BQ21</f>
        <v>0</v>
      </c>
      <c r="EW91">
        <f>+'Srednje opštine'!BR21</f>
        <v>0</v>
      </c>
      <c r="EX91">
        <f>+'Srednje opštine'!BS21</f>
        <v>0</v>
      </c>
      <c r="EY91">
        <f>+'Srednje opštine'!BT21</f>
        <v>0</v>
      </c>
      <c r="EZ91">
        <f>+'Srednje opštine'!BU21</f>
        <v>0</v>
      </c>
      <c r="FA91">
        <f>+'Srednje opštine'!BV21</f>
        <v>0</v>
      </c>
      <c r="FB91">
        <f>+'Srednje opštine'!BW21</f>
        <v>0</v>
      </c>
      <c r="FC91">
        <f>+'Srednje opštine'!BX21</f>
        <v>0</v>
      </c>
      <c r="FD91">
        <f>+'Srednje opštine'!BY21</f>
        <v>0</v>
      </c>
      <c r="FE91">
        <f>+'Srednje opštine'!BZ21</f>
        <v>0</v>
      </c>
      <c r="FF91">
        <f>+'Srednje opštine'!CA21</f>
        <v>0</v>
      </c>
      <c r="FG91">
        <f>+'Srednje opštine'!CB21</f>
        <v>0</v>
      </c>
      <c r="FH91">
        <f>+'Srednje opštine'!CC21</f>
        <v>0</v>
      </c>
      <c r="FI91">
        <f>+'Srednje opštine'!CD21</f>
        <v>0</v>
      </c>
      <c r="FJ91">
        <f>+'Srednje opštine'!CE21</f>
        <v>0</v>
      </c>
      <c r="FK91">
        <f>+'Srednje opštine'!CF21</f>
        <v>0</v>
      </c>
      <c r="FL91">
        <f>+'Srednje opštine'!CG21</f>
        <v>0</v>
      </c>
    </row>
    <row r="92" spans="84:168">
      <c r="CF92">
        <f>+'Srednje opštine'!A22</f>
        <v>70041</v>
      </c>
      <c r="CG92" t="str">
        <f>+'Srednje opštine'!B22</f>
        <v>Ариље</v>
      </c>
      <c r="CH92" t="str">
        <f>+'Srednje opštine'!C22</f>
        <v>Средње општине</v>
      </c>
      <c r="CI92">
        <f>+'Srednje opštine'!D22</f>
        <v>18240</v>
      </c>
      <c r="CJ92">
        <f>+'Srednje opštine'!E22</f>
        <v>29662</v>
      </c>
      <c r="CK92">
        <f>+'Srednje opštine'!F22</f>
        <v>0.64346920623901771</v>
      </c>
      <c r="CL92">
        <f>+'Srednje opštine'!G22</f>
        <v>11736.878321799682</v>
      </c>
      <c r="CM92">
        <f>+'Srednje opštine'!H22</f>
        <v>6.5871710526315788</v>
      </c>
      <c r="CN92">
        <f>+'Srednje opštine'!I22</f>
        <v>10.236963927353445</v>
      </c>
      <c r="CO92">
        <f>+'Srednje opštine'!J22</f>
        <v>120150</v>
      </c>
      <c r="CP92">
        <f>+'Srednje opštine'!K22</f>
        <v>12015</v>
      </c>
      <c r="CQ92">
        <f>+'Srednje opštine'!L22</f>
        <v>0</v>
      </c>
      <c r="CR92">
        <f>+'Srednje opštine'!M22</f>
        <v>1</v>
      </c>
      <c r="CS92">
        <f>+'Srednje opštine'!N22</f>
        <v>0</v>
      </c>
      <c r="CT92">
        <f>+'Srednje opštine'!O22</f>
        <v>0</v>
      </c>
      <c r="CU92">
        <f>+'Srednje opštine'!P22</f>
        <v>7</v>
      </c>
      <c r="CV92">
        <f>+'Srednje opštine'!Q22</f>
        <v>8</v>
      </c>
      <c r="CW92">
        <f>+'Srednje opštine'!R22</f>
        <v>9</v>
      </c>
      <c r="CX92">
        <f>+'Srednje opštine'!S22</f>
        <v>18</v>
      </c>
      <c r="CY92">
        <f>+'Srednje opštine'!T22</f>
        <v>2</v>
      </c>
      <c r="CZ92">
        <f>+'Srednje opštine'!U22</f>
        <v>91</v>
      </c>
      <c r="DA92">
        <f>+'Srednje opštine'!V22</f>
        <v>33</v>
      </c>
      <c r="DB92">
        <f>+'Srednje opštine'!W22</f>
        <v>68</v>
      </c>
      <c r="DC92">
        <f>+'Srednje opštine'!X22</f>
        <v>30</v>
      </c>
      <c r="DD92">
        <f>+'Srednje opštine'!Y22</f>
        <v>294</v>
      </c>
      <c r="DE92">
        <f>+'Srednje opštine'!Z22</f>
        <v>246</v>
      </c>
      <c r="DF92">
        <f>+'Srednje opštine'!AA22</f>
        <v>208</v>
      </c>
      <c r="DG92">
        <f>+'Srednje opštine'!AB22</f>
        <v>349</v>
      </c>
      <c r="DH92">
        <f>+'Srednje opštine'!AC22</f>
        <v>288</v>
      </c>
      <c r="DI92">
        <f>+'Srednje opštine'!AD22</f>
        <v>34</v>
      </c>
      <c r="DJ92">
        <f>+'Srednje opštine'!AE22</f>
        <v>546</v>
      </c>
      <c r="DK92">
        <f>+'Srednje opštine'!AF22</f>
        <v>413</v>
      </c>
      <c r="DL92">
        <f>+'Srednje opštine'!AG22</f>
        <v>446</v>
      </c>
      <c r="DM92">
        <f>+'Srednje opštine'!AH22</f>
        <v>454</v>
      </c>
      <c r="DN92">
        <f>+'Srednje opštine'!AI22</f>
        <v>296</v>
      </c>
      <c r="DO92">
        <f>+'Srednje opštine'!AJ22</f>
        <v>52</v>
      </c>
      <c r="DP92">
        <f>+'Srednje opštine'!AK22</f>
        <v>168</v>
      </c>
      <c r="DQ92">
        <f>+'Srednje opštine'!AL22</f>
        <v>259</v>
      </c>
      <c r="DR92">
        <f>+'Srednje opštine'!AM22</f>
        <v>499</v>
      </c>
      <c r="DS92">
        <f>+'Srednje opštine'!AN22</f>
        <v>456</v>
      </c>
      <c r="DT92">
        <f>+'Srednje opštine'!AO22</f>
        <v>354</v>
      </c>
      <c r="DU92">
        <f>+'Srednje opštine'!AP22</f>
        <v>40</v>
      </c>
      <c r="DV92">
        <f>+'Srednje opštine'!AQ22</f>
        <v>327</v>
      </c>
      <c r="DW92">
        <f>+'Srednje opštine'!AR22</f>
        <v>679</v>
      </c>
      <c r="DX92">
        <f>+'Srednje opštine'!AS22</f>
        <v>629</v>
      </c>
      <c r="DY92">
        <f>+'Srednje opštine'!AT22</f>
        <v>837</v>
      </c>
      <c r="DZ92">
        <f>+'Srednje opštine'!AU22</f>
        <v>584</v>
      </c>
      <c r="EA92">
        <f>+'Srednje opštine'!AV22</f>
        <v>89</v>
      </c>
      <c r="EB92">
        <f>+'Srednje opštine'!AW22</f>
        <v>427</v>
      </c>
      <c r="EC92">
        <f>+'Srednje opštine'!AX22</f>
        <v>480</v>
      </c>
      <c r="ED92">
        <f>+'Srednje opštine'!AY22</f>
        <v>581</v>
      </c>
      <c r="EE92">
        <f>+'Srednje opštine'!AZ22</f>
        <v>837</v>
      </c>
      <c r="EF92">
        <f>+'Srednje opštine'!BA22</f>
        <v>532</v>
      </c>
      <c r="EG92">
        <f>+'Srednje opštine'!BB22</f>
        <v>87</v>
      </c>
      <c r="EH92">
        <f>+'Srednje opštine'!BC22</f>
        <v>257</v>
      </c>
      <c r="EI92">
        <f>+'Srednje opštine'!BD22</f>
        <v>0</v>
      </c>
      <c r="EJ92">
        <f>+'Srednje opštine'!BE22</f>
        <v>0</v>
      </c>
      <c r="EK92">
        <f>+'Srednje opštine'!BF22</f>
        <v>0</v>
      </c>
      <c r="EL92">
        <f>+'Srednje opštine'!BG22</f>
        <v>0</v>
      </c>
      <c r="EM92">
        <f>+'Srednje opštine'!BH22</f>
        <v>0</v>
      </c>
      <c r="EN92">
        <f>+'Srednje opštine'!BI22</f>
        <v>0</v>
      </c>
      <c r="EO92">
        <f>+'Srednje opštine'!BJ22</f>
        <v>0</v>
      </c>
      <c r="EP92">
        <f>+'Srednje opštine'!BK22</f>
        <v>0</v>
      </c>
      <c r="EQ92">
        <f>+'Srednje opštine'!BL22</f>
        <v>0</v>
      </c>
      <c r="ER92">
        <f>+'Srednje opštine'!BM22</f>
        <v>0</v>
      </c>
      <c r="ES92">
        <f>+'Srednje opštine'!BN22</f>
        <v>0</v>
      </c>
      <c r="ET92">
        <f>+'Srednje opštine'!BO22</f>
        <v>0</v>
      </c>
      <c r="EU92">
        <f>+'Srednje opštine'!BP22</f>
        <v>0</v>
      </c>
      <c r="EV92">
        <f>+'Srednje opštine'!BQ22</f>
        <v>0</v>
      </c>
      <c r="EW92">
        <f>+'Srednje opštine'!BR22</f>
        <v>0</v>
      </c>
      <c r="EX92">
        <f>+'Srednje opštine'!BS22</f>
        <v>0</v>
      </c>
      <c r="EY92">
        <f>+'Srednje opštine'!BT22</f>
        <v>0</v>
      </c>
      <c r="EZ92">
        <f>+'Srednje opštine'!BU22</f>
        <v>0</v>
      </c>
      <c r="FA92">
        <f>+'Srednje opštine'!BV22</f>
        <v>0</v>
      </c>
      <c r="FB92">
        <f>+'Srednje opštine'!BW22</f>
        <v>0</v>
      </c>
      <c r="FC92">
        <f>+'Srednje opštine'!BX22</f>
        <v>0</v>
      </c>
      <c r="FD92">
        <f>+'Srednje opštine'!BY22</f>
        <v>0</v>
      </c>
      <c r="FE92">
        <f>+'Srednje opštine'!BZ22</f>
        <v>0</v>
      </c>
      <c r="FF92">
        <f>+'Srednje opštine'!CA22</f>
        <v>0</v>
      </c>
      <c r="FG92">
        <f>+'Srednje opštine'!CB22</f>
        <v>0</v>
      </c>
      <c r="FH92">
        <f>+'Srednje opštine'!CC22</f>
        <v>0</v>
      </c>
      <c r="FI92">
        <f>+'Srednje opštine'!CD22</f>
        <v>0</v>
      </c>
      <c r="FJ92">
        <f>+'Srednje opštine'!CE22</f>
        <v>0</v>
      </c>
      <c r="FK92">
        <f>+'Srednje opštine'!CF22</f>
        <v>0</v>
      </c>
      <c r="FL92">
        <f>+'Srednje opštine'!CG22</f>
        <v>0</v>
      </c>
    </row>
    <row r="93" spans="84:168">
      <c r="CF93">
        <f>+'Srednje opštine'!A23</f>
        <v>80136</v>
      </c>
      <c r="CG93" t="str">
        <f>+'Srednje opštine'!B23</f>
        <v>Жабаљ</v>
      </c>
      <c r="CH93" t="str">
        <f>+'Srednje opštine'!C23</f>
        <v>Средње општине</v>
      </c>
      <c r="CI93">
        <f>+'Srednje opštine'!D23</f>
        <v>25476</v>
      </c>
      <c r="CJ93">
        <f>+'Srednje opštine'!E23</f>
        <v>36779</v>
      </c>
      <c r="CK93">
        <f>+'Srednje opštine'!F23</f>
        <v>0.79786103217129101</v>
      </c>
      <c r="CL93">
        <f>+'Srednje opštine'!G23</f>
        <v>20326.307655595811</v>
      </c>
      <c r="CM93">
        <f>+'Srednje opštine'!H23</f>
        <v>8.165724603548437</v>
      </c>
      <c r="CN93">
        <f>+'Srednje opštine'!I23</f>
        <v>10.23451989042041</v>
      </c>
      <c r="CO93">
        <f>+'Srednje opštine'!J23</f>
        <v>208030</v>
      </c>
      <c r="CP93">
        <f>+'Srednje opštine'!K23</f>
        <v>20803</v>
      </c>
      <c r="CQ93">
        <f>+'Srednje opštine'!L23</f>
        <v>0</v>
      </c>
      <c r="CR93">
        <f>+'Srednje opštine'!M23</f>
        <v>12</v>
      </c>
      <c r="CS93">
        <f>+'Srednje opštine'!N23</f>
        <v>2</v>
      </c>
      <c r="CT93">
        <f>+'Srednje opštine'!O23</f>
        <v>2</v>
      </c>
      <c r="CU93">
        <f>+'Srednje opštine'!P23</f>
        <v>4</v>
      </c>
      <c r="CV93">
        <f>+'Srednje opštine'!Q23</f>
        <v>25</v>
      </c>
      <c r="CW93">
        <f>+'Srednje opštine'!R23</f>
        <v>25</v>
      </c>
      <c r="CX93">
        <f>+'Srednje opštine'!S23</f>
        <v>80</v>
      </c>
      <c r="CY93">
        <f>+'Srednje opštine'!T23</f>
        <v>18</v>
      </c>
      <c r="CZ93">
        <f>+'Srednje opštine'!U23</f>
        <v>162</v>
      </c>
      <c r="DA93">
        <f>+'Srednje opštine'!V23</f>
        <v>162</v>
      </c>
      <c r="DB93">
        <f>+'Srednje opštine'!W23</f>
        <v>207</v>
      </c>
      <c r="DC93">
        <f>+'Srednje opštine'!X23</f>
        <v>161</v>
      </c>
      <c r="DD93">
        <f>+'Srednje opštine'!Y23</f>
        <v>514</v>
      </c>
      <c r="DE93">
        <f>+'Srednje opštine'!Z23</f>
        <v>330</v>
      </c>
      <c r="DF93">
        <f>+'Srednje opštine'!AA23</f>
        <v>319</v>
      </c>
      <c r="DG93">
        <f>+'Srednje opštine'!AB23</f>
        <v>579</v>
      </c>
      <c r="DH93">
        <f>+'Srednje opštine'!AC23</f>
        <v>526</v>
      </c>
      <c r="DI93">
        <f>+'Srednje opštine'!AD23</f>
        <v>323</v>
      </c>
      <c r="DJ93">
        <f>+'Srednje opštine'!AE23</f>
        <v>697</v>
      </c>
      <c r="DK93">
        <f>+'Srednje opštine'!AF23</f>
        <v>668</v>
      </c>
      <c r="DL93">
        <f>+'Srednje opštine'!AG23</f>
        <v>907</v>
      </c>
      <c r="DM93">
        <f>+'Srednje opštine'!AH23</f>
        <v>758</v>
      </c>
      <c r="DN93">
        <f>+'Srednje opštine'!AI23</f>
        <v>452</v>
      </c>
      <c r="DO93">
        <f>+'Srednje opštine'!AJ23</f>
        <v>145</v>
      </c>
      <c r="DP93">
        <f>+'Srednje opštine'!AK23</f>
        <v>495</v>
      </c>
      <c r="DQ93">
        <f>+'Srednje opštine'!AL23</f>
        <v>545</v>
      </c>
      <c r="DR93">
        <f>+'Srednje opštine'!AM23</f>
        <v>656</v>
      </c>
      <c r="DS93">
        <f>+'Srednje opštine'!AN23</f>
        <v>617</v>
      </c>
      <c r="DT93">
        <f>+'Srednje opštine'!AO23</f>
        <v>589</v>
      </c>
      <c r="DU93">
        <f>+'Srednje opštine'!AP23</f>
        <v>255</v>
      </c>
      <c r="DV93">
        <f>+'Srednje opštine'!AQ23</f>
        <v>832</v>
      </c>
      <c r="DW93">
        <f>+'Srednje opštine'!AR23</f>
        <v>716</v>
      </c>
      <c r="DX93">
        <f>+'Srednje opštine'!AS23</f>
        <v>1079</v>
      </c>
      <c r="DY93">
        <f>+'Srednje opštine'!AT23</f>
        <v>1084</v>
      </c>
      <c r="DZ93">
        <f>+'Srednje opštine'!AU23</f>
        <v>678</v>
      </c>
      <c r="EA93">
        <f>+'Srednje opštine'!AV23</f>
        <v>246</v>
      </c>
      <c r="EB93">
        <f>+'Srednje opštine'!AW23</f>
        <v>676</v>
      </c>
      <c r="EC93">
        <f>+'Srednje opštine'!AX23</f>
        <v>1192</v>
      </c>
      <c r="ED93">
        <f>+'Srednje opštine'!AY23</f>
        <v>1279</v>
      </c>
      <c r="EE93">
        <f>+'Srednje opštine'!AZ23</f>
        <v>1358</v>
      </c>
      <c r="EF93">
        <f>+'Srednje opštine'!BA23</f>
        <v>705</v>
      </c>
      <c r="EG93">
        <f>+'Srednje opštine'!BB23</f>
        <v>217</v>
      </c>
      <c r="EH93">
        <f>+'Srednje opštine'!BC23</f>
        <v>506</v>
      </c>
      <c r="EI93">
        <f>+'Srednje opštine'!BD23</f>
        <v>0</v>
      </c>
      <c r="EJ93">
        <f>+'Srednje opštine'!BE23</f>
        <v>0</v>
      </c>
      <c r="EK93">
        <f>+'Srednje opštine'!BF23</f>
        <v>0</v>
      </c>
      <c r="EL93">
        <f>+'Srednje opštine'!BG23</f>
        <v>0</v>
      </c>
      <c r="EM93">
        <f>+'Srednje opštine'!BH23</f>
        <v>0</v>
      </c>
      <c r="EN93">
        <f>+'Srednje opštine'!BI23</f>
        <v>0</v>
      </c>
      <c r="EO93">
        <f>+'Srednje opštine'!BJ23</f>
        <v>0</v>
      </c>
      <c r="EP93">
        <f>+'Srednje opštine'!BK23</f>
        <v>0</v>
      </c>
      <c r="EQ93">
        <f>+'Srednje opštine'!BL23</f>
        <v>0</v>
      </c>
      <c r="ER93">
        <f>+'Srednje opštine'!BM23</f>
        <v>0</v>
      </c>
      <c r="ES93">
        <f>+'Srednje opštine'!BN23</f>
        <v>0</v>
      </c>
      <c r="ET93">
        <f>+'Srednje opštine'!BO23</f>
        <v>0</v>
      </c>
      <c r="EU93">
        <f>+'Srednje opštine'!BP23</f>
        <v>0</v>
      </c>
      <c r="EV93">
        <f>+'Srednje opštine'!BQ23</f>
        <v>0</v>
      </c>
      <c r="EW93">
        <f>+'Srednje opštine'!BR23</f>
        <v>0</v>
      </c>
      <c r="EX93">
        <f>+'Srednje opštine'!BS23</f>
        <v>0</v>
      </c>
      <c r="EY93">
        <f>+'Srednje opštine'!BT23</f>
        <v>0</v>
      </c>
      <c r="EZ93">
        <f>+'Srednje opštine'!BU23</f>
        <v>0</v>
      </c>
      <c r="FA93">
        <f>+'Srednje opštine'!BV23</f>
        <v>0</v>
      </c>
      <c r="FB93">
        <f>+'Srednje opštine'!BW23</f>
        <v>0</v>
      </c>
      <c r="FC93">
        <f>+'Srednje opštine'!BX23</f>
        <v>0</v>
      </c>
      <c r="FD93">
        <f>+'Srednje opštine'!BY23</f>
        <v>0</v>
      </c>
      <c r="FE93">
        <f>+'Srednje opštine'!BZ23</f>
        <v>0</v>
      </c>
      <c r="FF93">
        <f>+'Srednje opštine'!CA23</f>
        <v>0</v>
      </c>
      <c r="FG93">
        <f>+'Srednje opštine'!CB23</f>
        <v>0</v>
      </c>
      <c r="FH93">
        <f>+'Srednje opštine'!CC23</f>
        <v>0</v>
      </c>
      <c r="FI93">
        <f>+'Srednje opštine'!CD23</f>
        <v>0</v>
      </c>
      <c r="FJ93">
        <f>+'Srednje opštine'!CE23</f>
        <v>0</v>
      </c>
      <c r="FK93">
        <f>+'Srednje opštine'!CF23</f>
        <v>0</v>
      </c>
      <c r="FL93">
        <f>+'Srednje opštine'!CG23</f>
        <v>0</v>
      </c>
    </row>
    <row r="94" spans="84:168">
      <c r="CF94">
        <f>+'Srednje opštine'!A24</f>
        <v>70017</v>
      </c>
      <c r="CG94" t="str">
        <f>+'Srednje opštine'!B24</f>
        <v>Александровац</v>
      </c>
      <c r="CH94" t="str">
        <f>+'Srednje opštine'!C24</f>
        <v>Средње општине</v>
      </c>
      <c r="CI94">
        <f>+'Srednje opštine'!D24</f>
        <v>24912</v>
      </c>
      <c r="CJ94">
        <f>+'Srednje opštine'!E24</f>
        <v>33393</v>
      </c>
      <c r="CK94">
        <f>+'Srednje opštine'!F24</f>
        <v>0.72440722823611081</v>
      </c>
      <c r="CL94">
        <f>+'Srednje opštine'!G24</f>
        <v>18046.432869817992</v>
      </c>
      <c r="CM94">
        <f>+'Srednje opštine'!H24</f>
        <v>7.3534842646114322</v>
      </c>
      <c r="CN94">
        <f>+'Srednje opštine'!I24</f>
        <v>10.151036568915437</v>
      </c>
      <c r="CO94">
        <f>+'Srednje opštine'!J24</f>
        <v>183190</v>
      </c>
      <c r="CP94">
        <f>+'Srednje opštine'!K24</f>
        <v>18319</v>
      </c>
      <c r="CQ94">
        <f>+'Srednje opštine'!L24</f>
        <v>0</v>
      </c>
      <c r="CR94">
        <f>+'Srednje opštine'!M24</f>
        <v>0</v>
      </c>
      <c r="CS94">
        <f>+'Srednje opštine'!N24</f>
        <v>11</v>
      </c>
      <c r="CT94">
        <f>+'Srednje opštine'!O24</f>
        <v>22</v>
      </c>
      <c r="CU94">
        <f>+'Srednje opštine'!P24</f>
        <v>33</v>
      </c>
      <c r="CV94">
        <f>+'Srednje opštine'!Q24</f>
        <v>31</v>
      </c>
      <c r="CW94">
        <f>+'Srednje opštine'!R24</f>
        <v>43</v>
      </c>
      <c r="CX94">
        <f>+'Srednje opštine'!S24</f>
        <v>25</v>
      </c>
      <c r="CY94">
        <f>+'Srednje opštine'!T24</f>
        <v>40</v>
      </c>
      <c r="CZ94">
        <f>+'Srednje opštine'!U24</f>
        <v>120</v>
      </c>
      <c r="DA94">
        <f>+'Srednje opštine'!V24</f>
        <v>187</v>
      </c>
      <c r="DB94">
        <f>+'Srednje opštine'!W24</f>
        <v>183</v>
      </c>
      <c r="DC94">
        <f>+'Srednje opštine'!X24</f>
        <v>158</v>
      </c>
      <c r="DD94">
        <f>+'Srednje opštine'!Y24</f>
        <v>233</v>
      </c>
      <c r="DE94">
        <f>+'Srednje opštine'!Z24</f>
        <v>401</v>
      </c>
      <c r="DF94">
        <f>+'Srednje opštine'!AA24</f>
        <v>410</v>
      </c>
      <c r="DG94">
        <f>+'Srednje opštine'!AB24</f>
        <v>469</v>
      </c>
      <c r="DH94">
        <f>+'Srednje opštine'!AC24</f>
        <v>556</v>
      </c>
      <c r="DI94">
        <f>+'Srednje opštine'!AD24</f>
        <v>322</v>
      </c>
      <c r="DJ94">
        <f>+'Srednje opštine'!AE24</f>
        <v>578</v>
      </c>
      <c r="DK94">
        <f>+'Srednje opštine'!AF24</f>
        <v>769</v>
      </c>
      <c r="DL94">
        <f>+'Srednje opštine'!AG24</f>
        <v>812</v>
      </c>
      <c r="DM94">
        <f>+'Srednje opštine'!AH24</f>
        <v>535</v>
      </c>
      <c r="DN94">
        <f>+'Srednje opštine'!AI24</f>
        <v>663</v>
      </c>
      <c r="DO94">
        <f>+'Srednje opštine'!AJ24</f>
        <v>157</v>
      </c>
      <c r="DP94">
        <f>+'Srednje opštine'!AK24</f>
        <v>379</v>
      </c>
      <c r="DQ94">
        <f>+'Srednje opštine'!AL24</f>
        <v>519</v>
      </c>
      <c r="DR94">
        <f>+'Srednje opštine'!AM24</f>
        <v>735</v>
      </c>
      <c r="DS94">
        <f>+'Srednje opštine'!AN24</f>
        <v>704</v>
      </c>
      <c r="DT94">
        <f>+'Srednje opštine'!AO24</f>
        <v>641</v>
      </c>
      <c r="DU94">
        <f>+'Srednje opštine'!AP24</f>
        <v>209</v>
      </c>
      <c r="DV94">
        <f>+'Srednje opštine'!AQ24</f>
        <v>400</v>
      </c>
      <c r="DW94">
        <f>+'Srednje opštine'!AR24</f>
        <v>677</v>
      </c>
      <c r="DX94">
        <f>+'Srednje opštine'!AS24</f>
        <v>841</v>
      </c>
      <c r="DY94">
        <f>+'Srednje opštine'!AT24</f>
        <v>1012</v>
      </c>
      <c r="DZ94">
        <f>+'Srednje opštine'!AU24</f>
        <v>930</v>
      </c>
      <c r="EA94">
        <f>+'Srednje opštine'!AV24</f>
        <v>228</v>
      </c>
      <c r="EB94">
        <f>+'Srednje opštine'!AW24</f>
        <v>436</v>
      </c>
      <c r="EC94">
        <f>+'Srednje opštine'!AX24</f>
        <v>839</v>
      </c>
      <c r="ED94">
        <f>+'Srednje opštine'!AY24</f>
        <v>808</v>
      </c>
      <c r="EE94">
        <f>+'Srednje opštine'!AZ24</f>
        <v>941</v>
      </c>
      <c r="EF94">
        <f>+'Srednje opštine'!BA24</f>
        <v>812</v>
      </c>
      <c r="EG94">
        <f>+'Srednje opštine'!BB24</f>
        <v>221</v>
      </c>
      <c r="EH94">
        <f>+'Srednje opštine'!BC24</f>
        <v>229</v>
      </c>
      <c r="EI94">
        <f>+'Srednje opštine'!BD24</f>
        <v>0</v>
      </c>
      <c r="EJ94">
        <f>+'Srednje opštine'!BE24</f>
        <v>0</v>
      </c>
      <c r="EK94">
        <f>+'Srednje opštine'!BF24</f>
        <v>0</v>
      </c>
      <c r="EL94">
        <f>+'Srednje opštine'!BG24</f>
        <v>0</v>
      </c>
      <c r="EM94">
        <f>+'Srednje opštine'!BH24</f>
        <v>0</v>
      </c>
      <c r="EN94">
        <f>+'Srednje opštine'!BI24</f>
        <v>0</v>
      </c>
      <c r="EO94">
        <f>+'Srednje opštine'!BJ24</f>
        <v>0</v>
      </c>
      <c r="EP94">
        <f>+'Srednje opštine'!BK24</f>
        <v>0</v>
      </c>
      <c r="EQ94">
        <f>+'Srednje opštine'!BL24</f>
        <v>0</v>
      </c>
      <c r="ER94">
        <f>+'Srednje opštine'!BM24</f>
        <v>0</v>
      </c>
      <c r="ES94">
        <f>+'Srednje opštine'!BN24</f>
        <v>0</v>
      </c>
      <c r="ET94">
        <f>+'Srednje opštine'!BO24</f>
        <v>0</v>
      </c>
      <c r="EU94">
        <f>+'Srednje opštine'!BP24</f>
        <v>0</v>
      </c>
      <c r="EV94">
        <f>+'Srednje opštine'!BQ24</f>
        <v>0</v>
      </c>
      <c r="EW94">
        <f>+'Srednje opštine'!BR24</f>
        <v>0</v>
      </c>
      <c r="EX94">
        <f>+'Srednje opštine'!BS24</f>
        <v>0</v>
      </c>
      <c r="EY94">
        <f>+'Srednje opštine'!BT24</f>
        <v>0</v>
      </c>
      <c r="EZ94">
        <f>+'Srednje opštine'!BU24</f>
        <v>0</v>
      </c>
      <c r="FA94">
        <f>+'Srednje opštine'!BV24</f>
        <v>0</v>
      </c>
      <c r="FB94">
        <f>+'Srednje opštine'!BW24</f>
        <v>0</v>
      </c>
      <c r="FC94">
        <f>+'Srednje opštine'!BX24</f>
        <v>0</v>
      </c>
      <c r="FD94">
        <f>+'Srednje opštine'!BY24</f>
        <v>0</v>
      </c>
      <c r="FE94">
        <f>+'Srednje opštine'!BZ24</f>
        <v>0</v>
      </c>
      <c r="FF94">
        <f>+'Srednje opštine'!CA24</f>
        <v>0</v>
      </c>
      <c r="FG94">
        <f>+'Srednje opštine'!CB24</f>
        <v>0</v>
      </c>
      <c r="FH94">
        <f>+'Srednje opštine'!CC24</f>
        <v>0</v>
      </c>
      <c r="FI94">
        <f>+'Srednje opštine'!CD24</f>
        <v>0</v>
      </c>
      <c r="FJ94">
        <f>+'Srednje opštine'!CE24</f>
        <v>0</v>
      </c>
      <c r="FK94">
        <f>+'Srednje opštine'!CF24</f>
        <v>0</v>
      </c>
      <c r="FL94">
        <f>+'Srednje opštine'!CG24</f>
        <v>0</v>
      </c>
    </row>
    <row r="95" spans="84:168">
      <c r="CF95">
        <f>+'Srednje opštine'!A25</f>
        <v>70955</v>
      </c>
      <c r="CG95" t="str">
        <f>+'Srednje opštine'!B25</f>
        <v>Пожега</v>
      </c>
      <c r="CH95" t="str">
        <f>+'Srednje opštine'!C25</f>
        <v>Средње општине</v>
      </c>
      <c r="CI95">
        <f>+'Srednje opštine'!D25</f>
        <v>28198</v>
      </c>
      <c r="CJ95">
        <f>+'Srednje opštine'!E25</f>
        <v>34910</v>
      </c>
      <c r="CK95">
        <f>+'Srednje opštine'!F25</f>
        <v>0.75731609432284097</v>
      </c>
      <c r="CL95">
        <f>+'Srednje opštine'!G25</f>
        <v>21354.79922771547</v>
      </c>
      <c r="CM95">
        <f>+'Srednje opštine'!H25</f>
        <v>7.4381161784523728</v>
      </c>
      <c r="CN95">
        <f>+'Srednje opštine'!I25</f>
        <v>9.8216797902640796</v>
      </c>
      <c r="CO95">
        <f>+'Srednje opštine'!J25</f>
        <v>209740</v>
      </c>
      <c r="CP95">
        <f>+'Srednje opštine'!K25</f>
        <v>20974</v>
      </c>
      <c r="CQ95">
        <f>+'Srednje opštine'!L25</f>
        <v>0</v>
      </c>
      <c r="CR95">
        <f>+'Srednje opštine'!M25</f>
        <v>0</v>
      </c>
      <c r="CS95">
        <f>+'Srednje opštine'!N25</f>
        <v>0</v>
      </c>
      <c r="CT95">
        <f>+'Srednje opštine'!O25</f>
        <v>28</v>
      </c>
      <c r="CU95">
        <f>+'Srednje opštine'!P25</f>
        <v>32</v>
      </c>
      <c r="CV95">
        <f>+'Srednje opštine'!Q25</f>
        <v>16</v>
      </c>
      <c r="CW95">
        <f>+'Srednje opštine'!R25</f>
        <v>25</v>
      </c>
      <c r="CX95">
        <f>+'Srednje opštine'!S25</f>
        <v>49</v>
      </c>
      <c r="CY95">
        <f>+'Srednje opštine'!T25</f>
        <v>12</v>
      </c>
      <c r="CZ95">
        <f>+'Srednje opštine'!U25</f>
        <v>166</v>
      </c>
      <c r="DA95">
        <f>+'Srednje opštine'!V25</f>
        <v>78</v>
      </c>
      <c r="DB95">
        <f>+'Srednje opštine'!W25</f>
        <v>118</v>
      </c>
      <c r="DC95">
        <f>+'Srednje opštine'!X25</f>
        <v>129</v>
      </c>
      <c r="DD95">
        <f>+'Srednje opštine'!Y25</f>
        <v>315</v>
      </c>
      <c r="DE95">
        <f>+'Srednje opštine'!Z25</f>
        <v>416</v>
      </c>
      <c r="DF95">
        <f>+'Srednje opštine'!AA25</f>
        <v>362</v>
      </c>
      <c r="DG95">
        <f>+'Srednje opštine'!AB25</f>
        <v>418</v>
      </c>
      <c r="DH95">
        <f>+'Srednje opštine'!AC25</f>
        <v>563</v>
      </c>
      <c r="DI95">
        <f>+'Srednje opštine'!AD25</f>
        <v>174</v>
      </c>
      <c r="DJ95">
        <f>+'Srednje opštine'!AE25</f>
        <v>862</v>
      </c>
      <c r="DK95">
        <f>+'Srednje opštine'!AF25</f>
        <v>873</v>
      </c>
      <c r="DL95">
        <f>+'Srednje opštine'!AG25</f>
        <v>881</v>
      </c>
      <c r="DM95">
        <f>+'Srednje opštine'!AH25</f>
        <v>819</v>
      </c>
      <c r="DN95">
        <f>+'Srednje opštine'!AI25</f>
        <v>572</v>
      </c>
      <c r="DO95">
        <f>+'Srednje opštine'!AJ25</f>
        <v>104</v>
      </c>
      <c r="DP95">
        <f>+'Srednje opštine'!AK25</f>
        <v>409</v>
      </c>
      <c r="DQ95">
        <f>+'Srednje opštine'!AL25</f>
        <v>598</v>
      </c>
      <c r="DR95">
        <f>+'Srednje opštine'!AM25</f>
        <v>722</v>
      </c>
      <c r="DS95">
        <f>+'Srednje opštine'!AN25</f>
        <v>794</v>
      </c>
      <c r="DT95">
        <f>+'Srednje opštine'!AO25</f>
        <v>725</v>
      </c>
      <c r="DU95">
        <f>+'Srednje opštine'!AP25</f>
        <v>151</v>
      </c>
      <c r="DV95">
        <f>+'Srednje opštine'!AQ25</f>
        <v>823</v>
      </c>
      <c r="DW95">
        <f>+'Srednje opštine'!AR25</f>
        <v>1005</v>
      </c>
      <c r="DX95">
        <f>+'Srednje opštine'!AS25</f>
        <v>1051</v>
      </c>
      <c r="DY95">
        <f>+'Srednje opštine'!AT25</f>
        <v>1262</v>
      </c>
      <c r="DZ95">
        <f>+'Srednje opštine'!AU25</f>
        <v>851</v>
      </c>
      <c r="EA95">
        <f>+'Srednje opštine'!AV25</f>
        <v>159</v>
      </c>
      <c r="EB95">
        <f>+'Srednje opštine'!AW25</f>
        <v>661</v>
      </c>
      <c r="EC95">
        <f>+'Srednje opštine'!AX25</f>
        <v>989</v>
      </c>
      <c r="ED95">
        <f>+'Srednje opštine'!AY25</f>
        <v>1021</v>
      </c>
      <c r="EE95">
        <f>+'Srednje opštine'!AZ25</f>
        <v>1359</v>
      </c>
      <c r="EF95">
        <f>+'Srednje opštine'!BA25</f>
        <v>760</v>
      </c>
      <c r="EG95">
        <f>+'Srednje opštine'!BB25</f>
        <v>172</v>
      </c>
      <c r="EH95">
        <f>+'Srednje opštine'!BC25</f>
        <v>450</v>
      </c>
      <c r="EI95">
        <f>+'Srednje opštine'!BD25</f>
        <v>0</v>
      </c>
      <c r="EJ95">
        <f>+'Srednje opštine'!BE25</f>
        <v>0</v>
      </c>
      <c r="EK95">
        <f>+'Srednje opštine'!BF25</f>
        <v>0</v>
      </c>
      <c r="EL95">
        <f>+'Srednje opštine'!BG25</f>
        <v>0</v>
      </c>
      <c r="EM95">
        <f>+'Srednje opštine'!BH25</f>
        <v>0</v>
      </c>
      <c r="EN95">
        <f>+'Srednje opštine'!BI25</f>
        <v>0</v>
      </c>
      <c r="EO95">
        <f>+'Srednje opštine'!BJ25</f>
        <v>0</v>
      </c>
      <c r="EP95">
        <f>+'Srednje opštine'!BK25</f>
        <v>0</v>
      </c>
      <c r="EQ95">
        <f>+'Srednje opštine'!BL25</f>
        <v>0</v>
      </c>
      <c r="ER95">
        <f>+'Srednje opštine'!BM25</f>
        <v>0</v>
      </c>
      <c r="ES95">
        <f>+'Srednje opštine'!BN25</f>
        <v>0</v>
      </c>
      <c r="ET95">
        <f>+'Srednje opštine'!BO25</f>
        <v>0</v>
      </c>
      <c r="EU95">
        <f>+'Srednje opštine'!BP25</f>
        <v>0</v>
      </c>
      <c r="EV95">
        <f>+'Srednje opštine'!BQ25</f>
        <v>0</v>
      </c>
      <c r="EW95">
        <f>+'Srednje opštine'!BR25</f>
        <v>0</v>
      </c>
      <c r="EX95">
        <f>+'Srednje opštine'!BS25</f>
        <v>0</v>
      </c>
      <c r="EY95">
        <f>+'Srednje opštine'!BT25</f>
        <v>0</v>
      </c>
      <c r="EZ95">
        <f>+'Srednje opštine'!BU25</f>
        <v>0</v>
      </c>
      <c r="FA95">
        <f>+'Srednje opštine'!BV25</f>
        <v>0</v>
      </c>
      <c r="FB95">
        <f>+'Srednje opštine'!BW25</f>
        <v>0</v>
      </c>
      <c r="FC95">
        <f>+'Srednje opštine'!BX25</f>
        <v>0</v>
      </c>
      <c r="FD95">
        <f>+'Srednje opštine'!BY25</f>
        <v>0</v>
      </c>
      <c r="FE95">
        <f>+'Srednje opštine'!BZ25</f>
        <v>0</v>
      </c>
      <c r="FF95">
        <f>+'Srednje opštine'!CA25</f>
        <v>0</v>
      </c>
      <c r="FG95">
        <f>+'Srednje opštine'!CB25</f>
        <v>0</v>
      </c>
      <c r="FH95">
        <f>+'Srednje opštine'!CC25</f>
        <v>0</v>
      </c>
      <c r="FI95">
        <f>+'Srednje opštine'!CD25</f>
        <v>0</v>
      </c>
      <c r="FJ95">
        <f>+'Srednje opštine'!CE25</f>
        <v>0</v>
      </c>
      <c r="FK95">
        <f>+'Srednje opštine'!CF25</f>
        <v>0</v>
      </c>
      <c r="FL95">
        <f>+'Srednje opštine'!CG25</f>
        <v>0</v>
      </c>
    </row>
    <row r="96" spans="84:168">
      <c r="CF96">
        <f>+'Srednje opštine'!A26</f>
        <v>80365</v>
      </c>
      <c r="CG96" t="str">
        <f>+'Srednje opštine'!B26</f>
        <v>Сента</v>
      </c>
      <c r="CH96" t="str">
        <f>+'Srednje opštine'!C26</f>
        <v>Средње општине</v>
      </c>
      <c r="CI96">
        <f>+'Srednje opštine'!D26</f>
        <v>22302</v>
      </c>
      <c r="CJ96">
        <f>+'Srednje opštine'!E26</f>
        <v>39252</v>
      </c>
      <c r="CK96">
        <f>+'Srednje opštine'!F26</f>
        <v>0.85150877497451027</v>
      </c>
      <c r="CL96">
        <f>+'Srednje opštine'!G26</f>
        <v>18990.348699481528</v>
      </c>
      <c r="CM96">
        <f>+'Srednje opštine'!H26</f>
        <v>8.2216841538875443</v>
      </c>
      <c r="CN96">
        <f>+'Srednje opštine'!I26</f>
        <v>9.6554309192335204</v>
      </c>
      <c r="CO96">
        <f>+'Srednje opštine'!J26</f>
        <v>183360</v>
      </c>
      <c r="CP96">
        <f>+'Srednje opštine'!K26</f>
        <v>18336</v>
      </c>
      <c r="CQ96">
        <f>+'Srednje opštine'!L26</f>
        <v>14</v>
      </c>
      <c r="CR96">
        <f>+'Srednje opštine'!M26</f>
        <v>2</v>
      </c>
      <c r="CS96">
        <f>+'Srednje opštine'!N26</f>
        <v>3</v>
      </c>
      <c r="CT96">
        <f>+'Srednje opštine'!O26</f>
        <v>40</v>
      </c>
      <c r="CU96">
        <f>+'Srednje opštine'!P26</f>
        <v>19</v>
      </c>
      <c r="CV96">
        <f>+'Srednje opštine'!Q26</f>
        <v>25</v>
      </c>
      <c r="CW96">
        <f>+'Srednje opštine'!R26</f>
        <v>31</v>
      </c>
      <c r="CX96">
        <f>+'Srednje opštine'!S26</f>
        <v>63</v>
      </c>
      <c r="CY96">
        <f>+'Srednje opštine'!T26</f>
        <v>43</v>
      </c>
      <c r="CZ96">
        <f>+'Srednje opštine'!U26</f>
        <v>232</v>
      </c>
      <c r="DA96">
        <f>+'Srednje opštine'!V26</f>
        <v>138</v>
      </c>
      <c r="DB96">
        <f>+'Srednje opštine'!W26</f>
        <v>184</v>
      </c>
      <c r="DC96">
        <f>+'Srednje opštine'!X26</f>
        <v>109</v>
      </c>
      <c r="DD96">
        <f>+'Srednje opštine'!Y26</f>
        <v>501</v>
      </c>
      <c r="DE96">
        <f>+'Srednje opštine'!Z26</f>
        <v>549</v>
      </c>
      <c r="DF96">
        <f>+'Srednje opštine'!AA26</f>
        <v>425</v>
      </c>
      <c r="DG96">
        <f>+'Srednje opštine'!AB26</f>
        <v>402</v>
      </c>
      <c r="DH96">
        <f>+'Srednje opštine'!AC26</f>
        <v>861</v>
      </c>
      <c r="DI96">
        <f>+'Srednje opštine'!AD26</f>
        <v>100</v>
      </c>
      <c r="DJ96">
        <f>+'Srednje opštine'!AE26</f>
        <v>874</v>
      </c>
      <c r="DK96">
        <f>+'Srednje opštine'!AF26</f>
        <v>753</v>
      </c>
      <c r="DL96">
        <f>+'Srednje opštine'!AG26</f>
        <v>559</v>
      </c>
      <c r="DM96">
        <f>+'Srednje opštine'!AH26</f>
        <v>564</v>
      </c>
      <c r="DN96">
        <f>+'Srednje opštine'!AI26</f>
        <v>231</v>
      </c>
      <c r="DO96">
        <f>+'Srednje opštine'!AJ26</f>
        <v>106</v>
      </c>
      <c r="DP96">
        <f>+'Srednje opštine'!AK26</f>
        <v>427</v>
      </c>
      <c r="DQ96">
        <f>+'Srednje opštine'!AL26</f>
        <v>615</v>
      </c>
      <c r="DR96">
        <f>+'Srednje opštine'!AM26</f>
        <v>655</v>
      </c>
      <c r="DS96">
        <f>+'Srednje opštine'!AN26</f>
        <v>606</v>
      </c>
      <c r="DT96">
        <f>+'Srednje opštine'!AO26</f>
        <v>504</v>
      </c>
      <c r="DU96">
        <f>+'Srednje opštine'!AP26</f>
        <v>128</v>
      </c>
      <c r="DV96">
        <f>+'Srednje opštine'!AQ26</f>
        <v>749</v>
      </c>
      <c r="DW96">
        <f>+'Srednje opštine'!AR26</f>
        <v>776</v>
      </c>
      <c r="DX96">
        <f>+'Srednje opštine'!AS26</f>
        <v>786</v>
      </c>
      <c r="DY96">
        <f>+'Srednje opštine'!AT26</f>
        <v>720</v>
      </c>
      <c r="DZ96">
        <f>+'Srednje opštine'!AU26</f>
        <v>722</v>
      </c>
      <c r="EA96">
        <f>+'Srednje opštine'!AV26</f>
        <v>110</v>
      </c>
      <c r="EB96">
        <f>+'Srednje opštine'!AW26</f>
        <v>552</v>
      </c>
      <c r="EC96">
        <f>+'Srednje opštine'!AX26</f>
        <v>1039</v>
      </c>
      <c r="ED96">
        <f>+'Srednje opštine'!AY26</f>
        <v>976</v>
      </c>
      <c r="EE96">
        <f>+'Srednje opštine'!AZ26</f>
        <v>804</v>
      </c>
      <c r="EF96">
        <f>+'Srednje opštine'!BA26</f>
        <v>640</v>
      </c>
      <c r="EG96">
        <f>+'Srednje opštine'!BB26</f>
        <v>190</v>
      </c>
      <c r="EH96">
        <f>+'Srednje opštine'!BC26</f>
        <v>509</v>
      </c>
      <c r="EI96">
        <f>+'Srednje opštine'!BD26</f>
        <v>0</v>
      </c>
      <c r="EJ96">
        <f>+'Srednje opštine'!BE26</f>
        <v>0</v>
      </c>
      <c r="EK96">
        <f>+'Srednje opštine'!BF26</f>
        <v>0</v>
      </c>
      <c r="EL96">
        <f>+'Srednje opštine'!BG26</f>
        <v>0</v>
      </c>
      <c r="EM96">
        <f>+'Srednje opštine'!BH26</f>
        <v>0</v>
      </c>
      <c r="EN96">
        <f>+'Srednje opštine'!BI26</f>
        <v>0</v>
      </c>
      <c r="EO96">
        <f>+'Srednje opštine'!BJ26</f>
        <v>0</v>
      </c>
      <c r="EP96">
        <f>+'Srednje opštine'!BK26</f>
        <v>0</v>
      </c>
      <c r="EQ96">
        <f>+'Srednje opštine'!BL26</f>
        <v>0</v>
      </c>
      <c r="ER96">
        <f>+'Srednje opštine'!BM26</f>
        <v>0</v>
      </c>
      <c r="ES96">
        <f>+'Srednje opštine'!BN26</f>
        <v>0</v>
      </c>
      <c r="ET96">
        <f>+'Srednje opštine'!BO26</f>
        <v>0</v>
      </c>
      <c r="EU96">
        <f>+'Srednje opštine'!BP26</f>
        <v>0</v>
      </c>
      <c r="EV96">
        <f>+'Srednje opštine'!BQ26</f>
        <v>0</v>
      </c>
      <c r="EW96">
        <f>+'Srednje opštine'!BR26</f>
        <v>0</v>
      </c>
      <c r="EX96">
        <f>+'Srednje opštine'!BS26</f>
        <v>0</v>
      </c>
      <c r="EY96">
        <f>+'Srednje opštine'!BT26</f>
        <v>0</v>
      </c>
      <c r="EZ96">
        <f>+'Srednje opštine'!BU26</f>
        <v>0</v>
      </c>
      <c r="FA96">
        <f>+'Srednje opštine'!BV26</f>
        <v>0</v>
      </c>
      <c r="FB96">
        <f>+'Srednje opštine'!BW26</f>
        <v>0</v>
      </c>
      <c r="FC96">
        <f>+'Srednje opštine'!BX26</f>
        <v>0</v>
      </c>
      <c r="FD96">
        <f>+'Srednje opštine'!BY26</f>
        <v>0</v>
      </c>
      <c r="FE96">
        <f>+'Srednje opštine'!BZ26</f>
        <v>0</v>
      </c>
      <c r="FF96">
        <f>+'Srednje opštine'!CA26</f>
        <v>0</v>
      </c>
      <c r="FG96">
        <f>+'Srednje opštine'!CB26</f>
        <v>0</v>
      </c>
      <c r="FH96">
        <f>+'Srednje opštine'!CC26</f>
        <v>0</v>
      </c>
      <c r="FI96">
        <f>+'Srednje opštine'!CD26</f>
        <v>0</v>
      </c>
      <c r="FJ96">
        <f>+'Srednje opštine'!CE26</f>
        <v>0</v>
      </c>
      <c r="FK96">
        <f>+'Srednje opštine'!CF26</f>
        <v>0</v>
      </c>
      <c r="FL96">
        <f>+'Srednje opštine'!CG26</f>
        <v>0</v>
      </c>
    </row>
    <row r="97" spans="84:168">
      <c r="CF97">
        <f>+'Srednje opštine'!A27</f>
        <v>80225</v>
      </c>
      <c r="CG97" t="str">
        <f>+'Srednje opštine'!B27</f>
        <v>Ковин</v>
      </c>
      <c r="CH97" t="str">
        <f>+'Srednje opštine'!C27</f>
        <v>Средње општине</v>
      </c>
      <c r="CI97">
        <f>+'Srednje opštine'!D27</f>
        <v>32125</v>
      </c>
      <c r="CJ97">
        <f>+'Srednje opštine'!E27</f>
        <v>40743</v>
      </c>
      <c r="CK97">
        <f>+'Srednje opštine'!F27</f>
        <v>0.88385361303338617</v>
      </c>
      <c r="CL97">
        <f>+'Srednje opštine'!G27</f>
        <v>28393.797318697532</v>
      </c>
      <c r="CM97">
        <f>+'Srednje opštine'!H27</f>
        <v>8.5148638132295726</v>
      </c>
      <c r="CN97">
        <f>+'Srednje opštine'!I27</f>
        <v>9.6337942026469232</v>
      </c>
      <c r="CO97">
        <f>+'Srednje opštine'!J27</f>
        <v>273540</v>
      </c>
      <c r="CP97">
        <f>+'Srednje opštine'!K27</f>
        <v>27354</v>
      </c>
      <c r="CQ97">
        <f>+'Srednje opštine'!L27</f>
        <v>0</v>
      </c>
      <c r="CR97">
        <f>+'Srednje opštine'!M27</f>
        <v>1</v>
      </c>
      <c r="CS97">
        <f>+'Srednje opštine'!N27</f>
        <v>5</v>
      </c>
      <c r="CT97">
        <f>+'Srednje opštine'!O27</f>
        <v>6</v>
      </c>
      <c r="CU97">
        <f>+'Srednje opštine'!P27</f>
        <v>18</v>
      </c>
      <c r="CV97">
        <f>+'Srednje opštine'!Q27</f>
        <v>16</v>
      </c>
      <c r="CW97">
        <f>+'Srednje opštine'!R27</f>
        <v>24</v>
      </c>
      <c r="CX97">
        <f>+'Srednje opštine'!S27</f>
        <v>44</v>
      </c>
      <c r="CY97">
        <f>+'Srednje opštine'!T27</f>
        <v>24</v>
      </c>
      <c r="CZ97">
        <f>+'Srednje opštine'!U27</f>
        <v>189</v>
      </c>
      <c r="DA97">
        <f>+'Srednje opštine'!V27</f>
        <v>187</v>
      </c>
      <c r="DB97">
        <f>+'Srednje opštine'!W27</f>
        <v>260</v>
      </c>
      <c r="DC97">
        <f>+'Srednje opštine'!X27</f>
        <v>100</v>
      </c>
      <c r="DD97">
        <f>+'Srednje opštine'!Y27</f>
        <v>424</v>
      </c>
      <c r="DE97">
        <f>+'Srednje opštine'!Z27</f>
        <v>520</v>
      </c>
      <c r="DF97">
        <f>+'Srednje opštine'!AA27</f>
        <v>641</v>
      </c>
      <c r="DG97">
        <f>+'Srednje opštine'!AB27</f>
        <v>717</v>
      </c>
      <c r="DH97">
        <f>+'Srednje opštine'!AC27</f>
        <v>696</v>
      </c>
      <c r="DI97">
        <f>+'Srednje opštine'!AD27</f>
        <v>180</v>
      </c>
      <c r="DJ97">
        <f>+'Srednje opštine'!AE27</f>
        <v>1348</v>
      </c>
      <c r="DK97">
        <f>+'Srednje opštine'!AF27</f>
        <v>1208</v>
      </c>
      <c r="DL97">
        <f>+'Srednje opštine'!AG27</f>
        <v>1420</v>
      </c>
      <c r="DM97">
        <f>+'Srednje opštine'!AH27</f>
        <v>1036</v>
      </c>
      <c r="DN97">
        <f>+'Srednje opštine'!AI27</f>
        <v>706</v>
      </c>
      <c r="DO97">
        <f>+'Srednje opštine'!AJ27</f>
        <v>59</v>
      </c>
      <c r="DP97">
        <f>+'Srednje opštine'!AK27</f>
        <v>555</v>
      </c>
      <c r="DQ97">
        <f>+'Srednje opštine'!AL27</f>
        <v>933</v>
      </c>
      <c r="DR97">
        <f>+'Srednje opštine'!AM27</f>
        <v>874</v>
      </c>
      <c r="DS97">
        <f>+'Srednje opštine'!AN27</f>
        <v>978</v>
      </c>
      <c r="DT97">
        <f>+'Srednje opštine'!AO27</f>
        <v>1005</v>
      </c>
      <c r="DU97">
        <f>+'Srednje opštine'!AP27</f>
        <v>115</v>
      </c>
      <c r="DV97">
        <f>+'Srednje opštine'!AQ27</f>
        <v>895</v>
      </c>
      <c r="DW97">
        <f>+'Srednje opštine'!AR27</f>
        <v>1176</v>
      </c>
      <c r="DX97">
        <f>+'Srednje opštine'!AS27</f>
        <v>1306</v>
      </c>
      <c r="DY97">
        <f>+'Srednje opštine'!AT27</f>
        <v>1462</v>
      </c>
      <c r="DZ97">
        <f>+'Srednje opštine'!AU27</f>
        <v>1085</v>
      </c>
      <c r="EA97">
        <f>+'Srednje opštine'!AV27</f>
        <v>98</v>
      </c>
      <c r="EB97">
        <f>+'Srednje opštine'!AW27</f>
        <v>904</v>
      </c>
      <c r="EC97">
        <f>+'Srednje opštine'!AX27</f>
        <v>1242</v>
      </c>
      <c r="ED97">
        <f>+'Srednje opštine'!AY27</f>
        <v>1689</v>
      </c>
      <c r="EE97">
        <f>+'Srednje opštine'!AZ27</f>
        <v>1707</v>
      </c>
      <c r="EF97">
        <f>+'Srednje opštine'!BA27</f>
        <v>927</v>
      </c>
      <c r="EG97">
        <f>+'Srednje opštine'!BB27</f>
        <v>68</v>
      </c>
      <c r="EH97">
        <f>+'Srednje opštine'!BC27</f>
        <v>506</v>
      </c>
      <c r="EI97">
        <f>+'Srednje opštine'!BD27</f>
        <v>0</v>
      </c>
      <c r="EJ97">
        <f>+'Srednje opštine'!BE27</f>
        <v>0</v>
      </c>
      <c r="EK97">
        <f>+'Srednje opštine'!BF27</f>
        <v>0</v>
      </c>
      <c r="EL97">
        <f>+'Srednje opštine'!BG27</f>
        <v>0</v>
      </c>
      <c r="EM97">
        <f>+'Srednje opštine'!BH27</f>
        <v>0</v>
      </c>
      <c r="EN97">
        <f>+'Srednje opštine'!BI27</f>
        <v>0</v>
      </c>
      <c r="EO97">
        <f>+'Srednje opštine'!BJ27</f>
        <v>0</v>
      </c>
      <c r="EP97">
        <f>+'Srednje opštine'!BK27</f>
        <v>0</v>
      </c>
      <c r="EQ97">
        <f>+'Srednje opštine'!BL27</f>
        <v>0</v>
      </c>
      <c r="ER97">
        <f>+'Srednje opštine'!BM27</f>
        <v>0</v>
      </c>
      <c r="ES97">
        <f>+'Srednje opštine'!BN27</f>
        <v>0</v>
      </c>
      <c r="ET97">
        <f>+'Srednje opštine'!BO27</f>
        <v>0</v>
      </c>
      <c r="EU97">
        <f>+'Srednje opštine'!BP27</f>
        <v>0</v>
      </c>
      <c r="EV97">
        <f>+'Srednje opštine'!BQ27</f>
        <v>0</v>
      </c>
      <c r="EW97">
        <f>+'Srednje opštine'!BR27</f>
        <v>0</v>
      </c>
      <c r="EX97">
        <f>+'Srednje opštine'!BS27</f>
        <v>0</v>
      </c>
      <c r="EY97">
        <f>+'Srednje opštine'!BT27</f>
        <v>0</v>
      </c>
      <c r="EZ97">
        <f>+'Srednje opštine'!BU27</f>
        <v>0</v>
      </c>
      <c r="FA97">
        <f>+'Srednje opštine'!BV27</f>
        <v>0</v>
      </c>
      <c r="FB97">
        <f>+'Srednje opštine'!BW27</f>
        <v>0</v>
      </c>
      <c r="FC97">
        <f>+'Srednje opštine'!BX27</f>
        <v>0</v>
      </c>
      <c r="FD97">
        <f>+'Srednje opštine'!BY27</f>
        <v>0</v>
      </c>
      <c r="FE97">
        <f>+'Srednje opštine'!BZ27</f>
        <v>0</v>
      </c>
      <c r="FF97">
        <f>+'Srednje opštine'!CA27</f>
        <v>0</v>
      </c>
      <c r="FG97">
        <f>+'Srednje opštine'!CB27</f>
        <v>0</v>
      </c>
      <c r="FH97">
        <f>+'Srednje opštine'!CC27</f>
        <v>0</v>
      </c>
      <c r="FI97">
        <f>+'Srednje opštine'!CD27</f>
        <v>0</v>
      </c>
      <c r="FJ97">
        <f>+'Srednje opštine'!CE27</f>
        <v>0</v>
      </c>
      <c r="FK97">
        <f>+'Srednje opštine'!CF27</f>
        <v>0</v>
      </c>
      <c r="FL97">
        <f>+'Srednje opštine'!CG27</f>
        <v>0</v>
      </c>
    </row>
    <row r="98" spans="84:168">
      <c r="CF98">
        <f>+'Srednje opštine'!A28</f>
        <v>70602</v>
      </c>
      <c r="CG98" t="str">
        <f>+'Srednje opštine'!B28</f>
        <v>Књажевац</v>
      </c>
      <c r="CH98" t="str">
        <f>+'Srednje opštine'!C28</f>
        <v>Средње општине</v>
      </c>
      <c r="CI98">
        <f>+'Srednje opštine'!D28</f>
        <v>28896</v>
      </c>
      <c r="CJ98">
        <f>+'Srednje opštine'!E28</f>
        <v>31879</v>
      </c>
      <c r="CK98">
        <f>+'Srednje opštine'!F28</f>
        <v>0.69156344230644073</v>
      </c>
      <c r="CL98">
        <f>+'Srednje opštine'!G28</f>
        <v>19983.417228886912</v>
      </c>
      <c r="CM98">
        <f>+'Srednje opštine'!H28</f>
        <v>6.4462209302325579</v>
      </c>
      <c r="CN98">
        <f>+'Srednje opštine'!I28</f>
        <v>9.3212285900100458</v>
      </c>
      <c r="CO98">
        <f>+'Srednje opštine'!J28</f>
        <v>186270</v>
      </c>
      <c r="CP98">
        <f>+'Srednje opštine'!K28</f>
        <v>18627</v>
      </c>
      <c r="CQ98">
        <f>+'Srednje opštine'!L28</f>
        <v>0</v>
      </c>
      <c r="CR98">
        <f>+'Srednje opštine'!M28</f>
        <v>0</v>
      </c>
      <c r="CS98">
        <f>+'Srednje opštine'!N28</f>
        <v>1</v>
      </c>
      <c r="CT98">
        <f>+'Srednje opštine'!O28</f>
        <v>26</v>
      </c>
      <c r="CU98">
        <f>+'Srednje opštine'!P28</f>
        <v>13</v>
      </c>
      <c r="CV98">
        <f>+'Srednje opštine'!Q28</f>
        <v>46</v>
      </c>
      <c r="CW98">
        <f>+'Srednje opštine'!R28</f>
        <v>4</v>
      </c>
      <c r="CX98">
        <f>+'Srednje opštine'!S28</f>
        <v>91</v>
      </c>
      <c r="CY98">
        <f>+'Srednje opštine'!T28</f>
        <v>11</v>
      </c>
      <c r="CZ98">
        <f>+'Srednje opštine'!U28</f>
        <v>176</v>
      </c>
      <c r="DA98">
        <f>+'Srednje opštine'!V28</f>
        <v>157</v>
      </c>
      <c r="DB98">
        <f>+'Srednje opštine'!W28</f>
        <v>205</v>
      </c>
      <c r="DC98">
        <f>+'Srednje opštine'!X28</f>
        <v>206</v>
      </c>
      <c r="DD98">
        <f>+'Srednje opštine'!Y28</f>
        <v>159</v>
      </c>
      <c r="DE98">
        <f>+'Srednje opštine'!Z28</f>
        <v>319</v>
      </c>
      <c r="DF98">
        <f>+'Srednje opštine'!AA28</f>
        <v>608</v>
      </c>
      <c r="DG98">
        <f>+'Srednje opštine'!AB28</f>
        <v>280</v>
      </c>
      <c r="DH98">
        <f>+'Srednje opštine'!AC28</f>
        <v>519</v>
      </c>
      <c r="DI98">
        <f>+'Srednje opštine'!AD28</f>
        <v>410</v>
      </c>
      <c r="DJ98">
        <f>+'Srednje opštine'!AE28</f>
        <v>705</v>
      </c>
      <c r="DK98">
        <f>+'Srednje opštine'!AF28</f>
        <v>918</v>
      </c>
      <c r="DL98">
        <f>+'Srednje opštine'!AG28</f>
        <v>1164</v>
      </c>
      <c r="DM98">
        <f>+'Srednje opštine'!AH28</f>
        <v>769</v>
      </c>
      <c r="DN98">
        <f>+'Srednje opštine'!AI28</f>
        <v>618</v>
      </c>
      <c r="DO98">
        <f>+'Srednje opštine'!AJ28</f>
        <v>76</v>
      </c>
      <c r="DP98">
        <f>+'Srednje opštine'!AK28</f>
        <v>307</v>
      </c>
      <c r="DQ98">
        <f>+'Srednje opštine'!AL28</f>
        <v>548</v>
      </c>
      <c r="DR98">
        <f>+'Srednje opštine'!AM28</f>
        <v>696</v>
      </c>
      <c r="DS98">
        <f>+'Srednje opštine'!AN28</f>
        <v>687</v>
      </c>
      <c r="DT98">
        <f>+'Srednje opštine'!AO28</f>
        <v>597</v>
      </c>
      <c r="DU98">
        <f>+'Srednje opštine'!AP28</f>
        <v>125</v>
      </c>
      <c r="DV98">
        <f>+'Srednje opštine'!AQ28</f>
        <v>491</v>
      </c>
      <c r="DW98">
        <f>+'Srednje opštine'!AR28</f>
        <v>586</v>
      </c>
      <c r="DX98">
        <f>+'Srednje opštine'!AS28</f>
        <v>693</v>
      </c>
      <c r="DY98">
        <f>+'Srednje opštine'!AT28</f>
        <v>1000</v>
      </c>
      <c r="DZ98">
        <f>+'Srednje opštine'!AU28</f>
        <v>1035</v>
      </c>
      <c r="EA98">
        <f>+'Srednje opštine'!AV28</f>
        <v>161</v>
      </c>
      <c r="EB98">
        <f>+'Srednje opštine'!AW28</f>
        <v>398</v>
      </c>
      <c r="EC98">
        <f>+'Srednje opštine'!AX28</f>
        <v>719</v>
      </c>
      <c r="ED98">
        <f>+'Srednje opštine'!AY28</f>
        <v>1068</v>
      </c>
      <c r="EE98">
        <f>+'Srednje opštine'!AZ28</f>
        <v>890</v>
      </c>
      <c r="EF98">
        <f>+'Srednje opštine'!BA28</f>
        <v>601</v>
      </c>
      <c r="EG98">
        <f>+'Srednje opštine'!BB28</f>
        <v>107</v>
      </c>
      <c r="EH98">
        <f>+'Srednje opštine'!BC28</f>
        <v>437</v>
      </c>
      <c r="EI98">
        <f>+'Srednje opštine'!BD28</f>
        <v>0</v>
      </c>
      <c r="EJ98">
        <f>+'Srednje opštine'!BE28</f>
        <v>0</v>
      </c>
      <c r="EK98">
        <f>+'Srednje opštine'!BF28</f>
        <v>0</v>
      </c>
      <c r="EL98">
        <f>+'Srednje opštine'!BG28</f>
        <v>0</v>
      </c>
      <c r="EM98">
        <f>+'Srednje opštine'!BH28</f>
        <v>0</v>
      </c>
      <c r="EN98">
        <f>+'Srednje opštine'!BI28</f>
        <v>0</v>
      </c>
      <c r="EO98">
        <f>+'Srednje opštine'!BJ28</f>
        <v>0</v>
      </c>
      <c r="EP98">
        <f>+'Srednje opštine'!BK28</f>
        <v>0</v>
      </c>
      <c r="EQ98">
        <f>+'Srednje opštine'!BL28</f>
        <v>0</v>
      </c>
      <c r="ER98">
        <f>+'Srednje opštine'!BM28</f>
        <v>0</v>
      </c>
      <c r="ES98">
        <f>+'Srednje opštine'!BN28</f>
        <v>0</v>
      </c>
      <c r="ET98">
        <f>+'Srednje opštine'!BO28</f>
        <v>0</v>
      </c>
      <c r="EU98">
        <f>+'Srednje opštine'!BP28</f>
        <v>0</v>
      </c>
      <c r="EV98">
        <f>+'Srednje opštine'!BQ28</f>
        <v>0</v>
      </c>
      <c r="EW98">
        <f>+'Srednje opštine'!BR28</f>
        <v>0</v>
      </c>
      <c r="EX98">
        <f>+'Srednje opštine'!BS28</f>
        <v>0</v>
      </c>
      <c r="EY98">
        <f>+'Srednje opštine'!BT28</f>
        <v>0</v>
      </c>
      <c r="EZ98">
        <f>+'Srednje opštine'!BU28</f>
        <v>0</v>
      </c>
      <c r="FA98">
        <f>+'Srednje opštine'!BV28</f>
        <v>0</v>
      </c>
      <c r="FB98">
        <f>+'Srednje opštine'!BW28</f>
        <v>0</v>
      </c>
      <c r="FC98">
        <f>+'Srednje opštine'!BX28</f>
        <v>0</v>
      </c>
      <c r="FD98">
        <f>+'Srednje opštine'!BY28</f>
        <v>0</v>
      </c>
      <c r="FE98">
        <f>+'Srednje opštine'!BZ28</f>
        <v>0</v>
      </c>
      <c r="FF98">
        <f>+'Srednje opštine'!CA28</f>
        <v>0</v>
      </c>
      <c r="FG98">
        <f>+'Srednje opštine'!CB28</f>
        <v>0</v>
      </c>
      <c r="FH98">
        <f>+'Srednje opštine'!CC28</f>
        <v>0</v>
      </c>
      <c r="FI98">
        <f>+'Srednje opštine'!CD28</f>
        <v>0</v>
      </c>
      <c r="FJ98">
        <f>+'Srednje opštine'!CE28</f>
        <v>0</v>
      </c>
      <c r="FK98">
        <f>+'Srednje opštine'!CF28</f>
        <v>0</v>
      </c>
      <c r="FL98">
        <f>+'Srednje opštine'!CG28</f>
        <v>0</v>
      </c>
    </row>
    <row r="99" spans="84:168">
      <c r="CF99">
        <f>+'Srednje opštine'!A29</f>
        <v>70912</v>
      </c>
      <c r="CG99" t="str">
        <f>+'Srednje opštine'!B29</f>
        <v>Петровац на Млави</v>
      </c>
      <c r="CH99" t="str">
        <f>+'Srednje opštine'!C29</f>
        <v>Средње општине</v>
      </c>
      <c r="CI99">
        <f>+'Srednje opštine'!D29</f>
        <v>28991</v>
      </c>
      <c r="CJ99">
        <f>+'Srednje opštine'!E29</f>
        <v>33469</v>
      </c>
      <c r="CK99">
        <f>+'Srednje opštine'!F29</f>
        <v>0.72605592554830034</v>
      </c>
      <c r="CL99">
        <f>+'Srednje opštine'!G29</f>
        <v>21049.087337570774</v>
      </c>
      <c r="CM99">
        <f>+'Srednje opštine'!H29</f>
        <v>6.7303645959090757</v>
      </c>
      <c r="CN99">
        <f>+'Srednje opštine'!I29</f>
        <v>9.2697605777770669</v>
      </c>
      <c r="CO99">
        <f>+'Srednje opštine'!J29</f>
        <v>195120</v>
      </c>
      <c r="CP99">
        <f>+'Srednje opštine'!K29</f>
        <v>19512</v>
      </c>
      <c r="CQ99">
        <f>+'Srednje opštine'!L29</f>
        <v>0</v>
      </c>
      <c r="CR99">
        <f>+'Srednje opštine'!M29</f>
        <v>13</v>
      </c>
      <c r="CS99">
        <f>+'Srednje opštine'!N29</f>
        <v>3</v>
      </c>
      <c r="CT99">
        <f>+'Srednje opštine'!O29</f>
        <v>3</v>
      </c>
      <c r="CU99">
        <f>+'Srednje opštine'!P29</f>
        <v>3</v>
      </c>
      <c r="CV99">
        <f>+'Srednje opštine'!Q29</f>
        <v>7</v>
      </c>
      <c r="CW99">
        <f>+'Srednje opštine'!R29</f>
        <v>23</v>
      </c>
      <c r="CX99">
        <f>+'Srednje opštine'!S29</f>
        <v>40</v>
      </c>
      <c r="CY99">
        <f>+'Srednje opštine'!T29</f>
        <v>12</v>
      </c>
      <c r="CZ99">
        <f>+'Srednje opštine'!U29</f>
        <v>152</v>
      </c>
      <c r="DA99">
        <f>+'Srednje opštine'!V29</f>
        <v>165</v>
      </c>
      <c r="DB99">
        <f>+'Srednje opštine'!W29</f>
        <v>161</v>
      </c>
      <c r="DC99">
        <f>+'Srednje opštine'!X29</f>
        <v>147</v>
      </c>
      <c r="DD99">
        <f>+'Srednje opštine'!Y29</f>
        <v>478</v>
      </c>
      <c r="DE99">
        <f>+'Srednje opštine'!Z29</f>
        <v>451</v>
      </c>
      <c r="DF99">
        <f>+'Srednje opštine'!AA29</f>
        <v>378</v>
      </c>
      <c r="DG99">
        <f>+'Srednje opštine'!AB29</f>
        <v>421</v>
      </c>
      <c r="DH99">
        <f>+'Srednje opštine'!AC29</f>
        <v>546</v>
      </c>
      <c r="DI99">
        <f>+'Srednje opštine'!AD29</f>
        <v>203</v>
      </c>
      <c r="DJ99">
        <f>+'Srednje opštine'!AE29</f>
        <v>643</v>
      </c>
      <c r="DK99">
        <f>+'Srednje opštine'!AF29</f>
        <v>854</v>
      </c>
      <c r="DL99">
        <f>+'Srednje opštine'!AG29</f>
        <v>1016</v>
      </c>
      <c r="DM99">
        <f>+'Srednje opštine'!AH29</f>
        <v>927</v>
      </c>
      <c r="DN99">
        <f>+'Srednje opštine'!AI29</f>
        <v>595</v>
      </c>
      <c r="DO99">
        <f>+'Srednje opštine'!AJ29</f>
        <v>160</v>
      </c>
      <c r="DP99">
        <f>+'Srednje opštine'!AK29</f>
        <v>423</v>
      </c>
      <c r="DQ99">
        <f>+'Srednje opštine'!AL29</f>
        <v>496</v>
      </c>
      <c r="DR99">
        <f>+'Srednje opštine'!AM29</f>
        <v>806</v>
      </c>
      <c r="DS99">
        <f>+'Srednje opštine'!AN29</f>
        <v>660</v>
      </c>
      <c r="DT99">
        <f>+'Srednje opštine'!AO29</f>
        <v>682</v>
      </c>
      <c r="DU99">
        <f>+'Srednje opštine'!AP29</f>
        <v>259</v>
      </c>
      <c r="DV99">
        <f>+'Srednje opštine'!AQ29</f>
        <v>436</v>
      </c>
      <c r="DW99">
        <f>+'Srednje opštine'!AR29</f>
        <v>575</v>
      </c>
      <c r="DX99">
        <f>+'Srednje opštine'!AS29</f>
        <v>820</v>
      </c>
      <c r="DY99">
        <f>+'Srednje opštine'!AT29</f>
        <v>839</v>
      </c>
      <c r="DZ99">
        <f>+'Srednje opštine'!AU29</f>
        <v>1054</v>
      </c>
      <c r="EA99">
        <f>+'Srednje opštine'!AV29</f>
        <v>204</v>
      </c>
      <c r="EB99">
        <f>+'Srednje opštine'!AW29</f>
        <v>491</v>
      </c>
      <c r="EC99">
        <f>+'Srednje opštine'!AX29</f>
        <v>701</v>
      </c>
      <c r="ED99">
        <f>+'Srednje opštine'!AY29</f>
        <v>1045</v>
      </c>
      <c r="EE99">
        <f>+'Srednje opštine'!AZ29</f>
        <v>1146</v>
      </c>
      <c r="EF99">
        <f>+'Srednje opštine'!BA29</f>
        <v>805</v>
      </c>
      <c r="EG99">
        <f>+'Srednje opštine'!BB29</f>
        <v>378</v>
      </c>
      <c r="EH99">
        <f>+'Srednje opštine'!BC29</f>
        <v>291</v>
      </c>
      <c r="EI99">
        <f>+'Srednje opštine'!BD29</f>
        <v>0</v>
      </c>
      <c r="EJ99">
        <f>+'Srednje opštine'!BE29</f>
        <v>0</v>
      </c>
      <c r="EK99">
        <f>+'Srednje opštine'!BF29</f>
        <v>0</v>
      </c>
      <c r="EL99">
        <f>+'Srednje opštine'!BG29</f>
        <v>0</v>
      </c>
      <c r="EM99">
        <f>+'Srednje opštine'!BH29</f>
        <v>0</v>
      </c>
      <c r="EN99">
        <f>+'Srednje opštine'!BI29</f>
        <v>0</v>
      </c>
      <c r="EO99">
        <f>+'Srednje opštine'!BJ29</f>
        <v>0</v>
      </c>
      <c r="EP99">
        <f>+'Srednje opštine'!BK29</f>
        <v>0</v>
      </c>
      <c r="EQ99">
        <f>+'Srednje opštine'!BL29</f>
        <v>0</v>
      </c>
      <c r="ER99">
        <f>+'Srednje opštine'!BM29</f>
        <v>0</v>
      </c>
      <c r="ES99">
        <f>+'Srednje opštine'!BN29</f>
        <v>0</v>
      </c>
      <c r="ET99">
        <f>+'Srednje opštine'!BO29</f>
        <v>0</v>
      </c>
      <c r="EU99">
        <f>+'Srednje opštine'!BP29</f>
        <v>0</v>
      </c>
      <c r="EV99">
        <f>+'Srednje opštine'!BQ29</f>
        <v>0</v>
      </c>
      <c r="EW99">
        <f>+'Srednje opštine'!BR29</f>
        <v>0</v>
      </c>
      <c r="EX99">
        <f>+'Srednje opštine'!BS29</f>
        <v>0</v>
      </c>
      <c r="EY99">
        <f>+'Srednje opštine'!BT29</f>
        <v>0</v>
      </c>
      <c r="EZ99">
        <f>+'Srednje opštine'!BU29</f>
        <v>0</v>
      </c>
      <c r="FA99">
        <f>+'Srednje opštine'!BV29</f>
        <v>0</v>
      </c>
      <c r="FB99">
        <f>+'Srednje opštine'!BW29</f>
        <v>0</v>
      </c>
      <c r="FC99">
        <f>+'Srednje opštine'!BX29</f>
        <v>0</v>
      </c>
      <c r="FD99">
        <f>+'Srednje opštine'!BY29</f>
        <v>0</v>
      </c>
      <c r="FE99">
        <f>+'Srednje opštine'!BZ29</f>
        <v>0</v>
      </c>
      <c r="FF99">
        <f>+'Srednje opštine'!CA29</f>
        <v>0</v>
      </c>
      <c r="FG99">
        <f>+'Srednje opštine'!CB29</f>
        <v>0</v>
      </c>
      <c r="FH99">
        <f>+'Srednje opštine'!CC29</f>
        <v>0</v>
      </c>
      <c r="FI99">
        <f>+'Srednje opštine'!CD29</f>
        <v>0</v>
      </c>
      <c r="FJ99">
        <f>+'Srednje opštine'!CE29</f>
        <v>0</v>
      </c>
      <c r="FK99">
        <f>+'Srednje opštine'!CF29</f>
        <v>0</v>
      </c>
      <c r="FL99">
        <f>+'Srednje opštine'!CG29</f>
        <v>0</v>
      </c>
    </row>
    <row r="100" spans="84:168">
      <c r="CF100">
        <f>+'Srednje opštine'!A30</f>
        <v>71218</v>
      </c>
      <c r="CG100" t="str">
        <f>+'Srednje opštine'!B30</f>
        <v>Уб</v>
      </c>
      <c r="CH100" t="str">
        <f>+'Srednje opštine'!C30</f>
        <v>Средње општине</v>
      </c>
      <c r="CI100">
        <f>+'Srednje opštine'!D30</f>
        <v>27808</v>
      </c>
      <c r="CJ100">
        <f>+'Srednje opštine'!E30</f>
        <v>31609</v>
      </c>
      <c r="CK100">
        <f>+'Srednje opštine'!F30</f>
        <v>0.68570622817103066</v>
      </c>
      <c r="CL100">
        <f>+'Srednje opštine'!G30</f>
        <v>19068.118792980022</v>
      </c>
      <c r="CM100">
        <f>+'Srednje opštine'!H30</f>
        <v>6.0450230149597237</v>
      </c>
      <c r="CN100">
        <f>+'Srednje opštine'!I30</f>
        <v>8.8157621538358821</v>
      </c>
      <c r="CO100">
        <f>+'Srednje opštine'!J30</f>
        <v>168100</v>
      </c>
      <c r="CP100">
        <f>+'Srednje opštine'!K30</f>
        <v>16810</v>
      </c>
      <c r="CQ100">
        <f>+'Srednje opštine'!L30</f>
        <v>0</v>
      </c>
      <c r="CR100">
        <f>+'Srednje opštine'!M30</f>
        <v>1</v>
      </c>
      <c r="CS100">
        <f>+'Srednje opštine'!N30</f>
        <v>0</v>
      </c>
      <c r="CT100">
        <f>+'Srednje opštine'!O30</f>
        <v>2</v>
      </c>
      <c r="CU100">
        <f>+'Srednje opštine'!P30</f>
        <v>1</v>
      </c>
      <c r="CV100">
        <f>+'Srednje opštine'!Q30</f>
        <v>22</v>
      </c>
      <c r="CW100">
        <f>+'Srednje opštine'!R30</f>
        <v>58</v>
      </c>
      <c r="CX100">
        <f>+'Srednje opštine'!S30</f>
        <v>70</v>
      </c>
      <c r="CY100">
        <f>+'Srednje opštine'!T30</f>
        <v>0</v>
      </c>
      <c r="CZ100">
        <f>+'Srednje opštine'!U30</f>
        <v>278</v>
      </c>
      <c r="DA100">
        <f>+'Srednje opštine'!V30</f>
        <v>90</v>
      </c>
      <c r="DB100">
        <f>+'Srednje opštine'!W30</f>
        <v>159</v>
      </c>
      <c r="DC100">
        <f>+'Srednje opštine'!X30</f>
        <v>0</v>
      </c>
      <c r="DD100">
        <f>+'Srednje opštine'!Y30</f>
        <v>428</v>
      </c>
      <c r="DE100">
        <f>+'Srednje opštine'!Z30</f>
        <v>451</v>
      </c>
      <c r="DF100">
        <f>+'Srednje opštine'!AA30</f>
        <v>319</v>
      </c>
      <c r="DG100">
        <f>+'Srednje opštine'!AB30</f>
        <v>493</v>
      </c>
      <c r="DH100">
        <f>+'Srednje opštine'!AC30</f>
        <v>605</v>
      </c>
      <c r="DI100">
        <f>+'Srednje opštine'!AD30</f>
        <v>86</v>
      </c>
      <c r="DJ100">
        <f>+'Srednje opštine'!AE30</f>
        <v>667</v>
      </c>
      <c r="DK100">
        <f>+'Srednje opštine'!AF30</f>
        <v>736</v>
      </c>
      <c r="DL100">
        <f>+'Srednje opštine'!AG30</f>
        <v>756</v>
      </c>
      <c r="DM100">
        <f>+'Srednje opštine'!AH30</f>
        <v>696</v>
      </c>
      <c r="DN100">
        <f>+'Srednje opštine'!AI30</f>
        <v>600</v>
      </c>
      <c r="DO100">
        <f>+'Srednje opštine'!AJ30</f>
        <v>182</v>
      </c>
      <c r="DP100">
        <f>+'Srednje opštine'!AK30</f>
        <v>301</v>
      </c>
      <c r="DQ100">
        <f>+'Srednje opštine'!AL30</f>
        <v>390</v>
      </c>
      <c r="DR100">
        <f>+'Srednje opštine'!AM30</f>
        <v>632</v>
      </c>
      <c r="DS100">
        <f>+'Srednje opštine'!AN30</f>
        <v>827</v>
      </c>
      <c r="DT100">
        <f>+'Srednje opštine'!AO30</f>
        <v>710</v>
      </c>
      <c r="DU100">
        <f>+'Srednje opštine'!AP30</f>
        <v>130</v>
      </c>
      <c r="DV100">
        <f>+'Srednje opštine'!AQ30</f>
        <v>534</v>
      </c>
      <c r="DW100">
        <f>+'Srednje opštine'!AR30</f>
        <v>456</v>
      </c>
      <c r="DX100">
        <f>+'Srednje opštine'!AS30</f>
        <v>646</v>
      </c>
      <c r="DY100">
        <f>+'Srednje opštine'!AT30</f>
        <v>915</v>
      </c>
      <c r="DZ100">
        <f>+'Srednje opštine'!AU30</f>
        <v>866</v>
      </c>
      <c r="EA100">
        <f>+'Srednje opštine'!AV30</f>
        <v>144</v>
      </c>
      <c r="EB100">
        <f>+'Srednje opštine'!AW30</f>
        <v>431</v>
      </c>
      <c r="EC100">
        <f>+'Srednje opštine'!AX30</f>
        <v>568</v>
      </c>
      <c r="ED100">
        <f>+'Srednje opštine'!AY30</f>
        <v>767</v>
      </c>
      <c r="EE100">
        <f>+'Srednje opštine'!AZ30</f>
        <v>623</v>
      </c>
      <c r="EF100">
        <f>+'Srednje opštine'!BA30</f>
        <v>770</v>
      </c>
      <c r="EG100">
        <f>+'Srednje opštine'!BB30</f>
        <v>183</v>
      </c>
      <c r="EH100">
        <f>+'Srednje opštine'!BC30</f>
        <v>217</v>
      </c>
      <c r="EI100">
        <f>+'Srednje opštine'!BD30</f>
        <v>0</v>
      </c>
      <c r="EJ100">
        <f>+'Srednje opštine'!BE30</f>
        <v>0</v>
      </c>
      <c r="EK100">
        <f>+'Srednje opštine'!BF30</f>
        <v>0</v>
      </c>
      <c r="EL100">
        <f>+'Srednje opštine'!BG30</f>
        <v>0</v>
      </c>
      <c r="EM100">
        <f>+'Srednje opštine'!BH30</f>
        <v>0</v>
      </c>
      <c r="EN100">
        <f>+'Srednje opštine'!BI30</f>
        <v>0</v>
      </c>
      <c r="EO100">
        <f>+'Srednje opštine'!BJ30</f>
        <v>0</v>
      </c>
      <c r="EP100">
        <f>+'Srednje opštine'!BK30</f>
        <v>0</v>
      </c>
      <c r="EQ100">
        <f>+'Srednje opštine'!BL30</f>
        <v>0</v>
      </c>
      <c r="ER100">
        <f>+'Srednje opštine'!BM30</f>
        <v>0</v>
      </c>
      <c r="ES100">
        <f>+'Srednje opštine'!BN30</f>
        <v>0</v>
      </c>
      <c r="ET100">
        <f>+'Srednje opštine'!BO30</f>
        <v>0</v>
      </c>
      <c r="EU100">
        <f>+'Srednje opštine'!BP30</f>
        <v>0</v>
      </c>
      <c r="EV100">
        <f>+'Srednje opštine'!BQ30</f>
        <v>0</v>
      </c>
      <c r="EW100">
        <f>+'Srednje opštine'!BR30</f>
        <v>0</v>
      </c>
      <c r="EX100">
        <f>+'Srednje opštine'!BS30</f>
        <v>0</v>
      </c>
      <c r="EY100">
        <f>+'Srednje opštine'!BT30</f>
        <v>0</v>
      </c>
      <c r="EZ100">
        <f>+'Srednje opštine'!BU30</f>
        <v>0</v>
      </c>
      <c r="FA100">
        <f>+'Srednje opštine'!BV30</f>
        <v>0</v>
      </c>
      <c r="FB100">
        <f>+'Srednje opštine'!BW30</f>
        <v>0</v>
      </c>
      <c r="FC100">
        <f>+'Srednje opštine'!BX30</f>
        <v>0</v>
      </c>
      <c r="FD100">
        <f>+'Srednje opštine'!BY30</f>
        <v>0</v>
      </c>
      <c r="FE100">
        <f>+'Srednje opštine'!BZ30</f>
        <v>0</v>
      </c>
      <c r="FF100">
        <f>+'Srednje opštine'!CA30</f>
        <v>0</v>
      </c>
      <c r="FG100">
        <f>+'Srednje opštine'!CB30</f>
        <v>0</v>
      </c>
      <c r="FH100">
        <f>+'Srednje opštine'!CC30</f>
        <v>0</v>
      </c>
      <c r="FI100">
        <f>+'Srednje opštine'!CD30</f>
        <v>0</v>
      </c>
      <c r="FJ100">
        <f>+'Srednje opštine'!CE30</f>
        <v>0</v>
      </c>
      <c r="FK100">
        <f>+'Srednje opštine'!CF30</f>
        <v>0</v>
      </c>
      <c r="FL100">
        <f>+'Srednje opštine'!CG30</f>
        <v>0</v>
      </c>
    </row>
    <row r="101" spans="84:168">
      <c r="CF101">
        <f>+'Srednje opštine'!A31</f>
        <v>70572</v>
      </c>
      <c r="CG101" t="str">
        <f>+'Srednje opštine'!B31</f>
        <v>Кладово</v>
      </c>
      <c r="CH101" t="str">
        <f>+'Srednje opštine'!C31</f>
        <v>Средње општине</v>
      </c>
      <c r="CI101">
        <f>+'Srednje opštine'!D31</f>
        <v>19222</v>
      </c>
      <c r="CJ101">
        <f>+'Srednje opštine'!E31</f>
        <v>42227</v>
      </c>
      <c r="CK101">
        <f>+'Srednje opštine'!F31</f>
        <v>0.91604659739245509</v>
      </c>
      <c r="CL101">
        <f>+'Srednje opštine'!G31</f>
        <v>17608.247695077771</v>
      </c>
      <c r="CM101">
        <f>+'Srednje opštine'!H31</f>
        <v>8.0454687337425863</v>
      </c>
      <c r="CN101">
        <f>+'Srednje opštine'!I31</f>
        <v>8.7828160233815336</v>
      </c>
      <c r="CO101">
        <f>+'Srednje opštine'!J31</f>
        <v>154650</v>
      </c>
      <c r="CP101">
        <f>+'Srednje opštine'!K31</f>
        <v>15465</v>
      </c>
      <c r="CQ101">
        <f>+'Srednje opštine'!L31</f>
        <v>0</v>
      </c>
      <c r="CR101">
        <f>+'Srednje opštine'!M31</f>
        <v>1</v>
      </c>
      <c r="CS101">
        <f>+'Srednje opštine'!N31</f>
        <v>2</v>
      </c>
      <c r="CT101">
        <f>+'Srednje opštine'!O31</f>
        <v>29</v>
      </c>
      <c r="CU101">
        <f>+'Srednje opštine'!P31</f>
        <v>19</v>
      </c>
      <c r="CV101">
        <f>+'Srednje opštine'!Q31</f>
        <v>39</v>
      </c>
      <c r="CW101">
        <f>+'Srednje opštine'!R31</f>
        <v>34</v>
      </c>
      <c r="CX101">
        <f>+'Srednje opštine'!S31</f>
        <v>45</v>
      </c>
      <c r="CY101">
        <f>+'Srednje opštine'!T31</f>
        <v>22</v>
      </c>
      <c r="CZ101">
        <f>+'Srednje opštine'!U31</f>
        <v>60</v>
      </c>
      <c r="DA101">
        <f>+'Srednje opštine'!V31</f>
        <v>232</v>
      </c>
      <c r="DB101">
        <f>+'Srednje opštine'!W31</f>
        <v>146</v>
      </c>
      <c r="DC101">
        <f>+'Srednje opštine'!X31</f>
        <v>196</v>
      </c>
      <c r="DD101">
        <f>+'Srednje opštine'!Y31</f>
        <v>294</v>
      </c>
      <c r="DE101">
        <f>+'Srednje opštine'!Z31</f>
        <v>268</v>
      </c>
      <c r="DF101">
        <f>+'Srednje opštine'!AA31</f>
        <v>235</v>
      </c>
      <c r="DG101">
        <f>+'Srednje opštine'!AB31</f>
        <v>206</v>
      </c>
      <c r="DH101">
        <f>+'Srednje opštine'!AC31</f>
        <v>401</v>
      </c>
      <c r="DI101">
        <f>+'Srednje opštine'!AD31</f>
        <v>134</v>
      </c>
      <c r="DJ101">
        <f>+'Srednje opštine'!AE31</f>
        <v>532</v>
      </c>
      <c r="DK101">
        <f>+'Srednje opštine'!AF31</f>
        <v>479</v>
      </c>
      <c r="DL101">
        <f>+'Srednje opštine'!AG31</f>
        <v>610</v>
      </c>
      <c r="DM101">
        <f>+'Srednje opštine'!AH31</f>
        <v>794</v>
      </c>
      <c r="DN101">
        <f>+'Srednje opštine'!AI31</f>
        <v>554</v>
      </c>
      <c r="DO101">
        <f>+'Srednje opštine'!AJ31</f>
        <v>110</v>
      </c>
      <c r="DP101">
        <f>+'Srednje opštine'!AK31</f>
        <v>361</v>
      </c>
      <c r="DQ101">
        <f>+'Srednje opštine'!AL31</f>
        <v>273</v>
      </c>
      <c r="DR101">
        <f>+'Srednje opštine'!AM31</f>
        <v>428</v>
      </c>
      <c r="DS101">
        <f>+'Srednje opštine'!AN31</f>
        <v>578</v>
      </c>
      <c r="DT101">
        <f>+'Srednje opštine'!AO31</f>
        <v>444</v>
      </c>
      <c r="DU101">
        <f>+'Srednje opštine'!AP31</f>
        <v>198</v>
      </c>
      <c r="DV101">
        <f>+'Srednje opštine'!AQ31</f>
        <v>563</v>
      </c>
      <c r="DW101">
        <f>+'Srednje opštine'!AR31</f>
        <v>542</v>
      </c>
      <c r="DX101">
        <f>+'Srednje opštine'!AS31</f>
        <v>945</v>
      </c>
      <c r="DY101">
        <f>+'Srednje opštine'!AT31</f>
        <v>902</v>
      </c>
      <c r="DZ101">
        <f>+'Srednje opštine'!AU31</f>
        <v>687</v>
      </c>
      <c r="EA101">
        <f>+'Srednje opštine'!AV31</f>
        <v>149</v>
      </c>
      <c r="EB101">
        <f>+'Srednje opštine'!AW31</f>
        <v>629</v>
      </c>
      <c r="EC101">
        <f>+'Srednje opštine'!AX31</f>
        <v>503</v>
      </c>
      <c r="ED101">
        <f>+'Srednje opštine'!AY31</f>
        <v>1066</v>
      </c>
      <c r="EE101">
        <f>+'Srednje opštine'!AZ31</f>
        <v>791</v>
      </c>
      <c r="EF101">
        <f>+'Srednje opštine'!BA31</f>
        <v>557</v>
      </c>
      <c r="EG101">
        <f>+'Srednje opštine'!BB31</f>
        <v>181</v>
      </c>
      <c r="EH101">
        <f>+'Srednje opštine'!BC31</f>
        <v>226</v>
      </c>
      <c r="EI101">
        <f>+'Srednje opštine'!BD31</f>
        <v>0</v>
      </c>
      <c r="EJ101">
        <f>+'Srednje opštine'!BE31</f>
        <v>0</v>
      </c>
      <c r="EK101">
        <f>+'Srednje opštine'!BF31</f>
        <v>0</v>
      </c>
      <c r="EL101">
        <f>+'Srednje opštine'!BG31</f>
        <v>0</v>
      </c>
      <c r="EM101">
        <f>+'Srednje opštine'!BH31</f>
        <v>0</v>
      </c>
      <c r="EN101">
        <f>+'Srednje opštine'!BI31</f>
        <v>0</v>
      </c>
      <c r="EO101">
        <f>+'Srednje opštine'!BJ31</f>
        <v>0</v>
      </c>
      <c r="EP101">
        <f>+'Srednje opštine'!BK31</f>
        <v>0</v>
      </c>
      <c r="EQ101">
        <f>+'Srednje opštine'!BL31</f>
        <v>0</v>
      </c>
      <c r="ER101">
        <f>+'Srednje opštine'!BM31</f>
        <v>0</v>
      </c>
      <c r="ES101">
        <f>+'Srednje opštine'!BN31</f>
        <v>0</v>
      </c>
      <c r="ET101">
        <f>+'Srednje opštine'!BO31</f>
        <v>0</v>
      </c>
      <c r="EU101">
        <f>+'Srednje opštine'!BP31</f>
        <v>0</v>
      </c>
      <c r="EV101">
        <f>+'Srednje opštine'!BQ31</f>
        <v>0</v>
      </c>
      <c r="EW101">
        <f>+'Srednje opštine'!BR31</f>
        <v>0</v>
      </c>
      <c r="EX101">
        <f>+'Srednje opštine'!BS31</f>
        <v>0</v>
      </c>
      <c r="EY101">
        <f>+'Srednje opštine'!BT31</f>
        <v>0</v>
      </c>
      <c r="EZ101">
        <f>+'Srednje opštine'!BU31</f>
        <v>0</v>
      </c>
      <c r="FA101">
        <f>+'Srednje opštine'!BV31</f>
        <v>0</v>
      </c>
      <c r="FB101">
        <f>+'Srednje opštine'!BW31</f>
        <v>0</v>
      </c>
      <c r="FC101">
        <f>+'Srednje opštine'!BX31</f>
        <v>0</v>
      </c>
      <c r="FD101">
        <f>+'Srednje opštine'!BY31</f>
        <v>0</v>
      </c>
      <c r="FE101">
        <f>+'Srednje opštine'!BZ31</f>
        <v>0</v>
      </c>
      <c r="FF101">
        <f>+'Srednje opštine'!CA31</f>
        <v>0</v>
      </c>
      <c r="FG101">
        <f>+'Srednje opštine'!CB31</f>
        <v>0</v>
      </c>
      <c r="FH101">
        <f>+'Srednje opštine'!CC31</f>
        <v>0</v>
      </c>
      <c r="FI101">
        <f>+'Srednje opštine'!CD31</f>
        <v>0</v>
      </c>
      <c r="FJ101">
        <f>+'Srednje opštine'!CE31</f>
        <v>0</v>
      </c>
      <c r="FK101">
        <f>+'Srednje opštine'!CF31</f>
        <v>0</v>
      </c>
      <c r="FL101">
        <f>+'Srednje opštine'!CG31</f>
        <v>0</v>
      </c>
    </row>
    <row r="102" spans="84:168">
      <c r="CF102">
        <f>+'Srednje opštine'!A32</f>
        <v>70980</v>
      </c>
      <c r="CG102" t="str">
        <f>+'Srednje opštine'!B32</f>
        <v>Пријепоље</v>
      </c>
      <c r="CH102" t="str">
        <f>+'Srednje opštine'!C32</f>
        <v>Средње општине</v>
      </c>
      <c r="CI102">
        <f>+'Srednje opštine'!D32</f>
        <v>35485</v>
      </c>
      <c r="CJ102">
        <f>+'Srednje opštine'!E32</f>
        <v>32591</v>
      </c>
      <c r="CK102">
        <f>+'Srednje opštine'!F32</f>
        <v>0.70700913291537415</v>
      </c>
      <c r="CL102">
        <f>+'Srednje opštine'!G32</f>
        <v>25088.219081502051</v>
      </c>
      <c r="CM102">
        <f>+'Srednje opštine'!H32</f>
        <v>6.1933211216006763</v>
      </c>
      <c r="CN102">
        <f>+'Srednje opštine'!I32</f>
        <v>8.7598884275544275</v>
      </c>
      <c r="CO102">
        <f>+'Srednje opštine'!J32</f>
        <v>219770</v>
      </c>
      <c r="CP102">
        <f>+'Srednje opštine'!K32</f>
        <v>21977</v>
      </c>
      <c r="CQ102">
        <f>+'Srednje opštine'!L32</f>
        <v>0</v>
      </c>
      <c r="CR102">
        <f>+'Srednje opštine'!M32</f>
        <v>5</v>
      </c>
      <c r="CS102">
        <f>+'Srednje opštine'!N32</f>
        <v>0</v>
      </c>
      <c r="CT102">
        <f>+'Srednje opštine'!O32</f>
        <v>9</v>
      </c>
      <c r="CU102">
        <f>+'Srednje opštine'!P32</f>
        <v>20</v>
      </c>
      <c r="CV102">
        <f>+'Srednje opštine'!Q32</f>
        <v>36</v>
      </c>
      <c r="CW102">
        <f>+'Srednje opštine'!R32</f>
        <v>17</v>
      </c>
      <c r="CX102">
        <f>+'Srednje opštine'!S32</f>
        <v>30</v>
      </c>
      <c r="CY102">
        <f>+'Srednje opštine'!T32</f>
        <v>14</v>
      </c>
      <c r="CZ102">
        <f>+'Srednje opštine'!U32</f>
        <v>144</v>
      </c>
      <c r="DA102">
        <f>+'Srednje opštine'!V32</f>
        <v>152</v>
      </c>
      <c r="DB102">
        <f>+'Srednje opštine'!W32</f>
        <v>189</v>
      </c>
      <c r="DC102">
        <f>+'Srednje opštine'!X32</f>
        <v>145</v>
      </c>
      <c r="DD102">
        <f>+'Srednje opštine'!Y32</f>
        <v>354</v>
      </c>
      <c r="DE102">
        <f>+'Srednje opštine'!Z32</f>
        <v>502</v>
      </c>
      <c r="DF102">
        <f>+'Srednje opštine'!AA32</f>
        <v>411</v>
      </c>
      <c r="DG102">
        <f>+'Srednje opštine'!AB32</f>
        <v>528</v>
      </c>
      <c r="DH102">
        <f>+'Srednje opštine'!AC32</f>
        <v>565</v>
      </c>
      <c r="DI102">
        <f>+'Srednje opštine'!AD32</f>
        <v>229</v>
      </c>
      <c r="DJ102">
        <f>+'Srednje opštine'!AE32</f>
        <v>953</v>
      </c>
      <c r="DK102">
        <f>+'Srednje opštine'!AF32</f>
        <v>1146</v>
      </c>
      <c r="DL102">
        <f>+'Srednje opštine'!AG32</f>
        <v>1002</v>
      </c>
      <c r="DM102">
        <f>+'Srednje opštine'!AH32</f>
        <v>966</v>
      </c>
      <c r="DN102">
        <f>+'Srednje opštine'!AI32</f>
        <v>827</v>
      </c>
      <c r="DO102">
        <f>+'Srednje opštine'!AJ32</f>
        <v>84</v>
      </c>
      <c r="DP102">
        <f>+'Srednje opštine'!AK32</f>
        <v>522</v>
      </c>
      <c r="DQ102">
        <f>+'Srednje opštine'!AL32</f>
        <v>661</v>
      </c>
      <c r="DR102">
        <f>+'Srednje opštine'!AM32</f>
        <v>782</v>
      </c>
      <c r="DS102">
        <f>+'Srednje opštine'!AN32</f>
        <v>954</v>
      </c>
      <c r="DT102">
        <f>+'Srednje opštine'!AO32</f>
        <v>788</v>
      </c>
      <c r="DU102">
        <f>+'Srednje opštine'!AP32</f>
        <v>133</v>
      </c>
      <c r="DV102">
        <f>+'Srednje opštine'!AQ32</f>
        <v>647</v>
      </c>
      <c r="DW102">
        <f>+'Srednje opštine'!AR32</f>
        <v>900</v>
      </c>
      <c r="DX102">
        <f>+'Srednje opštine'!AS32</f>
        <v>1094</v>
      </c>
      <c r="DY102">
        <f>+'Srednje opštine'!AT32</f>
        <v>1078</v>
      </c>
      <c r="DZ102">
        <f>+'Srednje opštine'!AU32</f>
        <v>863</v>
      </c>
      <c r="EA102">
        <f>+'Srednje opštine'!AV32</f>
        <v>143</v>
      </c>
      <c r="EB102">
        <f>+'Srednje opštine'!AW32</f>
        <v>647</v>
      </c>
      <c r="EC102">
        <f>+'Srednje opštine'!AX32</f>
        <v>782</v>
      </c>
      <c r="ED102">
        <f>+'Srednje opštine'!AY32</f>
        <v>946</v>
      </c>
      <c r="EE102">
        <f>+'Srednje opštine'!AZ32</f>
        <v>1157</v>
      </c>
      <c r="EF102">
        <f>+'Srednje opštine'!BA32</f>
        <v>926</v>
      </c>
      <c r="EG102">
        <f>+'Srednje opštine'!BB32</f>
        <v>166</v>
      </c>
      <c r="EH102">
        <f>+'Srednje opštine'!BC32</f>
        <v>460</v>
      </c>
      <c r="EI102">
        <f>+'Srednje opštine'!BD32</f>
        <v>0</v>
      </c>
      <c r="EJ102">
        <f>+'Srednje opštine'!BE32</f>
        <v>0</v>
      </c>
      <c r="EK102">
        <f>+'Srednje opštine'!BF32</f>
        <v>0</v>
      </c>
      <c r="EL102">
        <f>+'Srednje opštine'!BG32</f>
        <v>0</v>
      </c>
      <c r="EM102">
        <f>+'Srednje opštine'!BH32</f>
        <v>0</v>
      </c>
      <c r="EN102">
        <f>+'Srednje opštine'!BI32</f>
        <v>0</v>
      </c>
      <c r="EO102">
        <f>+'Srednje opštine'!BJ32</f>
        <v>0</v>
      </c>
      <c r="EP102">
        <f>+'Srednje opštine'!BK32</f>
        <v>0</v>
      </c>
      <c r="EQ102">
        <f>+'Srednje opštine'!BL32</f>
        <v>0</v>
      </c>
      <c r="ER102">
        <f>+'Srednje opštine'!BM32</f>
        <v>0</v>
      </c>
      <c r="ES102">
        <f>+'Srednje opštine'!BN32</f>
        <v>0</v>
      </c>
      <c r="ET102">
        <f>+'Srednje opštine'!BO32</f>
        <v>0</v>
      </c>
      <c r="EU102">
        <f>+'Srednje opštine'!BP32</f>
        <v>0</v>
      </c>
      <c r="EV102">
        <f>+'Srednje opštine'!BQ32</f>
        <v>0</v>
      </c>
      <c r="EW102">
        <f>+'Srednje opštine'!BR32</f>
        <v>0</v>
      </c>
      <c r="EX102">
        <f>+'Srednje opštine'!BS32</f>
        <v>0</v>
      </c>
      <c r="EY102">
        <f>+'Srednje opštine'!BT32</f>
        <v>0</v>
      </c>
      <c r="EZ102">
        <f>+'Srednje opštine'!BU32</f>
        <v>0</v>
      </c>
      <c r="FA102">
        <f>+'Srednje opštine'!BV32</f>
        <v>0</v>
      </c>
      <c r="FB102">
        <f>+'Srednje opštine'!BW32</f>
        <v>0</v>
      </c>
      <c r="FC102">
        <f>+'Srednje opštine'!BX32</f>
        <v>0</v>
      </c>
      <c r="FD102">
        <f>+'Srednje opštine'!BY32</f>
        <v>0</v>
      </c>
      <c r="FE102">
        <f>+'Srednje opštine'!BZ32</f>
        <v>0</v>
      </c>
      <c r="FF102">
        <f>+'Srednje opštine'!CA32</f>
        <v>0</v>
      </c>
      <c r="FG102">
        <f>+'Srednje opštine'!CB32</f>
        <v>0</v>
      </c>
      <c r="FH102">
        <f>+'Srednje opštine'!CC32</f>
        <v>0</v>
      </c>
      <c r="FI102">
        <f>+'Srednje opštine'!CD32</f>
        <v>0</v>
      </c>
      <c r="FJ102">
        <f>+'Srednje opštine'!CE32</f>
        <v>0</v>
      </c>
      <c r="FK102">
        <f>+'Srednje opštine'!CF32</f>
        <v>0</v>
      </c>
      <c r="FL102">
        <f>+'Srednje opštine'!CG32</f>
        <v>0</v>
      </c>
    </row>
    <row r="103" spans="84:168">
      <c r="CF103">
        <f>+'Srednje opštine'!A33</f>
        <v>71056</v>
      </c>
      <c r="CG103" t="str">
        <f>+'Srednje opštine'!B33</f>
        <v>Свилајнац</v>
      </c>
      <c r="CH103" t="str">
        <f>+'Srednje opštine'!C33</f>
        <v>Средње општине</v>
      </c>
      <c r="CI103">
        <f>+'Srednje opštine'!D33</f>
        <v>22000</v>
      </c>
      <c r="CJ103">
        <f>+'Srednje opštine'!E33</f>
        <v>35977</v>
      </c>
      <c r="CK103">
        <f>+'Srednje opštine'!F33</f>
        <v>0.78046293685055423</v>
      </c>
      <c r="CL103">
        <f>+'Srednje opštine'!G33</f>
        <v>17170.184610712193</v>
      </c>
      <c r="CM103">
        <f>+'Srednje opštine'!H33</f>
        <v>6.836363636363636</v>
      </c>
      <c r="CN103">
        <f>+'Srednje opštine'!I33</f>
        <v>8.759370001541388</v>
      </c>
      <c r="CO103">
        <f>+'Srednje opštine'!J33</f>
        <v>150400</v>
      </c>
      <c r="CP103">
        <f>+'Srednje opštine'!K33</f>
        <v>15040</v>
      </c>
      <c r="CQ103">
        <f>+'Srednje opštine'!L33</f>
        <v>0</v>
      </c>
      <c r="CR103">
        <f>+'Srednje opštine'!M33</f>
        <v>0</v>
      </c>
      <c r="CS103">
        <f>+'Srednje opštine'!N33</f>
        <v>1</v>
      </c>
      <c r="CT103">
        <f>+'Srednje opštine'!O33</f>
        <v>4</v>
      </c>
      <c r="CU103">
        <f>+'Srednje opštine'!P33</f>
        <v>7</v>
      </c>
      <c r="CV103">
        <f>+'Srednje opštine'!Q33</f>
        <v>11</v>
      </c>
      <c r="CW103">
        <f>+'Srednje opštine'!R33</f>
        <v>1</v>
      </c>
      <c r="CX103">
        <f>+'Srednje opštine'!S33</f>
        <v>26</v>
      </c>
      <c r="CY103">
        <f>+'Srednje opštine'!T33</f>
        <v>10</v>
      </c>
      <c r="CZ103">
        <f>+'Srednje opštine'!U33</f>
        <v>61</v>
      </c>
      <c r="DA103">
        <f>+'Srednje opštine'!V33</f>
        <v>130</v>
      </c>
      <c r="DB103">
        <f>+'Srednje opštine'!W33</f>
        <v>78</v>
      </c>
      <c r="DC103">
        <f>+'Srednje opštine'!X33</f>
        <v>136</v>
      </c>
      <c r="DD103">
        <f>+'Srednje opštine'!Y33</f>
        <v>275</v>
      </c>
      <c r="DE103">
        <f>+'Srednje opštine'!Z33</f>
        <v>266</v>
      </c>
      <c r="DF103">
        <f>+'Srednje opštine'!AA33</f>
        <v>228</v>
      </c>
      <c r="DG103">
        <f>+'Srednje opštine'!AB33</f>
        <v>290</v>
      </c>
      <c r="DH103">
        <f>+'Srednje opštine'!AC33</f>
        <v>388</v>
      </c>
      <c r="DI103">
        <f>+'Srednje opštine'!AD33</f>
        <v>111</v>
      </c>
      <c r="DJ103">
        <f>+'Srednje opštine'!AE33</f>
        <v>660</v>
      </c>
      <c r="DK103">
        <f>+'Srednje opštine'!AF33</f>
        <v>600</v>
      </c>
      <c r="DL103">
        <f>+'Srednje opštine'!AG33</f>
        <v>762</v>
      </c>
      <c r="DM103">
        <f>+'Srednje opštine'!AH33</f>
        <v>668</v>
      </c>
      <c r="DN103">
        <f>+'Srednje opštine'!AI33</f>
        <v>317</v>
      </c>
      <c r="DO103">
        <f>+'Srednje opštine'!AJ33</f>
        <v>128</v>
      </c>
      <c r="DP103">
        <f>+'Srednje opštine'!AK33</f>
        <v>394</v>
      </c>
      <c r="DQ103">
        <f>+'Srednje opštine'!AL33</f>
        <v>452</v>
      </c>
      <c r="DR103">
        <f>+'Srednje opštine'!AM33</f>
        <v>561</v>
      </c>
      <c r="DS103">
        <f>+'Srednje opštine'!AN33</f>
        <v>557</v>
      </c>
      <c r="DT103">
        <f>+'Srednje opštine'!AO33</f>
        <v>636</v>
      </c>
      <c r="DU103">
        <f>+'Srednje opštine'!AP33</f>
        <v>151</v>
      </c>
      <c r="DV103">
        <f>+'Srednje opštine'!AQ33</f>
        <v>515</v>
      </c>
      <c r="DW103">
        <f>+'Srednje opštine'!AR33</f>
        <v>422</v>
      </c>
      <c r="DX103">
        <f>+'Srednje opštine'!AS33</f>
        <v>960</v>
      </c>
      <c r="DY103">
        <f>+'Srednje opštine'!AT33</f>
        <v>776</v>
      </c>
      <c r="DZ103">
        <f>+'Srednje opštine'!AU33</f>
        <v>675</v>
      </c>
      <c r="EA103">
        <f>+'Srednje opštine'!AV33</f>
        <v>168</v>
      </c>
      <c r="EB103">
        <f>+'Srednje opštine'!AW33</f>
        <v>443</v>
      </c>
      <c r="EC103">
        <f>+'Srednje opštine'!AX33</f>
        <v>696</v>
      </c>
      <c r="ED103">
        <f>+'Srednje opštine'!AY33</f>
        <v>776</v>
      </c>
      <c r="EE103">
        <f>+'Srednje opštine'!AZ33</f>
        <v>834</v>
      </c>
      <c r="EF103">
        <f>+'Srednje opštine'!BA33</f>
        <v>515</v>
      </c>
      <c r="EG103">
        <f>+'Srednje opštine'!BB33</f>
        <v>142</v>
      </c>
      <c r="EH103">
        <f>+'Srednje opštine'!BC33</f>
        <v>209</v>
      </c>
      <c r="EI103">
        <f>+'Srednje opštine'!BD33</f>
        <v>0</v>
      </c>
      <c r="EJ103">
        <f>+'Srednje opštine'!BE33</f>
        <v>0</v>
      </c>
      <c r="EK103">
        <f>+'Srednje opštine'!BF33</f>
        <v>0</v>
      </c>
      <c r="EL103">
        <f>+'Srednje opštine'!BG33</f>
        <v>0</v>
      </c>
      <c r="EM103">
        <f>+'Srednje opštine'!BH33</f>
        <v>0</v>
      </c>
      <c r="EN103">
        <f>+'Srednje opštine'!BI33</f>
        <v>0</v>
      </c>
      <c r="EO103">
        <f>+'Srednje opštine'!BJ33</f>
        <v>0</v>
      </c>
      <c r="EP103">
        <f>+'Srednje opštine'!BK33</f>
        <v>0</v>
      </c>
      <c r="EQ103">
        <f>+'Srednje opštine'!BL33</f>
        <v>0</v>
      </c>
      <c r="ER103">
        <f>+'Srednje opštine'!BM33</f>
        <v>0</v>
      </c>
      <c r="ES103">
        <f>+'Srednje opštine'!BN33</f>
        <v>0</v>
      </c>
      <c r="ET103">
        <f>+'Srednje opštine'!BO33</f>
        <v>0</v>
      </c>
      <c r="EU103">
        <f>+'Srednje opštine'!BP33</f>
        <v>0</v>
      </c>
      <c r="EV103">
        <f>+'Srednje opštine'!BQ33</f>
        <v>0</v>
      </c>
      <c r="EW103">
        <f>+'Srednje opštine'!BR33</f>
        <v>0</v>
      </c>
      <c r="EX103">
        <f>+'Srednje opštine'!BS33</f>
        <v>0</v>
      </c>
      <c r="EY103">
        <f>+'Srednje opštine'!BT33</f>
        <v>0</v>
      </c>
      <c r="EZ103">
        <f>+'Srednje opštine'!BU33</f>
        <v>0</v>
      </c>
      <c r="FA103">
        <f>+'Srednje opštine'!BV33</f>
        <v>0</v>
      </c>
      <c r="FB103">
        <f>+'Srednje opštine'!BW33</f>
        <v>0</v>
      </c>
      <c r="FC103">
        <f>+'Srednje opštine'!BX33</f>
        <v>0</v>
      </c>
      <c r="FD103">
        <f>+'Srednje opštine'!BY33</f>
        <v>0</v>
      </c>
      <c r="FE103">
        <f>+'Srednje opštine'!BZ33</f>
        <v>0</v>
      </c>
      <c r="FF103">
        <f>+'Srednje opštine'!CA33</f>
        <v>0</v>
      </c>
      <c r="FG103">
        <f>+'Srednje opštine'!CB33</f>
        <v>0</v>
      </c>
      <c r="FH103">
        <f>+'Srednje opštine'!CC33</f>
        <v>0</v>
      </c>
      <c r="FI103">
        <f>+'Srednje opštine'!CD33</f>
        <v>0</v>
      </c>
      <c r="FJ103">
        <f>+'Srednje opštine'!CE33</f>
        <v>0</v>
      </c>
      <c r="FK103">
        <f>+'Srednje opštine'!CF33</f>
        <v>0</v>
      </c>
      <c r="FL103">
        <f>+'Srednje opštine'!CG33</f>
        <v>0</v>
      </c>
    </row>
    <row r="104" spans="84:168">
      <c r="CF104">
        <f>+'Srednje opštine'!A34</f>
        <v>80268</v>
      </c>
      <c r="CG104" t="str">
        <f>+'Srednje opštine'!B34</f>
        <v>Нови Бечеј</v>
      </c>
      <c r="CH104" t="str">
        <f>+'Srednje opštine'!C34</f>
        <v>Средње општине</v>
      </c>
      <c r="CI104">
        <f>+'Srednje opštine'!D34</f>
        <v>22932</v>
      </c>
      <c r="CJ104">
        <f>+'Srednje opštine'!E34</f>
        <v>32437</v>
      </c>
      <c r="CK104">
        <f>+'Srednje opštine'!F34</f>
        <v>0.7036683515196217</v>
      </c>
      <c r="CL104">
        <f>+'Srednje opštine'!G34</f>
        <v>16136.522637047965</v>
      </c>
      <c r="CM104">
        <f>+'Srednje opštine'!H34</f>
        <v>6.1599511599511603</v>
      </c>
      <c r="CN104">
        <f>+'Srednje opštine'!I34</f>
        <v>8.7540545864373591</v>
      </c>
      <c r="CO104">
        <f>+'Srednje opštine'!J34</f>
        <v>141260</v>
      </c>
      <c r="CP104">
        <f>+'Srednje opštine'!K34</f>
        <v>14126</v>
      </c>
      <c r="CQ104">
        <f>+'Srednje opštine'!L34</f>
        <v>0</v>
      </c>
      <c r="CR104">
        <f>+'Srednje opštine'!M34</f>
        <v>0</v>
      </c>
      <c r="CS104">
        <f>+'Srednje opštine'!N34</f>
        <v>3</v>
      </c>
      <c r="CT104">
        <f>+'Srednje opštine'!O34</f>
        <v>3</v>
      </c>
      <c r="CU104">
        <f>+'Srednje opštine'!P34</f>
        <v>9</v>
      </c>
      <c r="CV104">
        <f>+'Srednje opštine'!Q34</f>
        <v>28</v>
      </c>
      <c r="CW104">
        <f>+'Srednje opštine'!R34</f>
        <v>35</v>
      </c>
      <c r="CX104">
        <f>+'Srednje opštine'!S34</f>
        <v>46</v>
      </c>
      <c r="CY104">
        <f>+'Srednje opštine'!T34</f>
        <v>17</v>
      </c>
      <c r="CZ104">
        <f>+'Srednje opštine'!U34</f>
        <v>93</v>
      </c>
      <c r="DA104">
        <f>+'Srednje opštine'!V34</f>
        <v>210</v>
      </c>
      <c r="DB104">
        <f>+'Srednje opštine'!W34</f>
        <v>103</v>
      </c>
      <c r="DC104">
        <f>+'Srednje opštine'!X34</f>
        <v>95</v>
      </c>
      <c r="DD104">
        <f>+'Srednje opštine'!Y34</f>
        <v>365</v>
      </c>
      <c r="DE104">
        <f>+'Srednje opštine'!Z34</f>
        <v>211</v>
      </c>
      <c r="DF104">
        <f>+'Srednje opštine'!AA34</f>
        <v>240</v>
      </c>
      <c r="DG104">
        <f>+'Srednje opštine'!AB34</f>
        <v>242</v>
      </c>
      <c r="DH104">
        <f>+'Srednje opštine'!AC34</f>
        <v>317</v>
      </c>
      <c r="DI104">
        <f>+'Srednje opštine'!AD34</f>
        <v>173</v>
      </c>
      <c r="DJ104">
        <f>+'Srednje opštine'!AE34</f>
        <v>591</v>
      </c>
      <c r="DK104">
        <f>+'Srednje opštine'!AF34</f>
        <v>581</v>
      </c>
      <c r="DL104">
        <f>+'Srednje opštine'!AG34</f>
        <v>522</v>
      </c>
      <c r="DM104">
        <f>+'Srednje opštine'!AH34</f>
        <v>548</v>
      </c>
      <c r="DN104">
        <f>+'Srednje opštine'!AI34</f>
        <v>232</v>
      </c>
      <c r="DO104">
        <f>+'Srednje opštine'!AJ34</f>
        <v>112</v>
      </c>
      <c r="DP104">
        <f>+'Srednje opštine'!AK34</f>
        <v>347</v>
      </c>
      <c r="DQ104">
        <f>+'Srednje opštine'!AL34</f>
        <v>527</v>
      </c>
      <c r="DR104">
        <f>+'Srednje opštine'!AM34</f>
        <v>464</v>
      </c>
      <c r="DS104">
        <f>+'Srednje opštine'!AN34</f>
        <v>441</v>
      </c>
      <c r="DT104">
        <f>+'Srednje opštine'!AO34</f>
        <v>429</v>
      </c>
      <c r="DU104">
        <f>+'Srednje opštine'!AP34</f>
        <v>164</v>
      </c>
      <c r="DV104">
        <f>+'Srednje opštine'!AQ34</f>
        <v>516</v>
      </c>
      <c r="DW104">
        <f>+'Srednje opštine'!AR34</f>
        <v>495</v>
      </c>
      <c r="DX104">
        <f>+'Srednje opštine'!AS34</f>
        <v>687</v>
      </c>
      <c r="DY104">
        <f>+'Srednje opštine'!AT34</f>
        <v>952</v>
      </c>
      <c r="DZ104">
        <f>+'Srednje opštine'!AU34</f>
        <v>570</v>
      </c>
      <c r="EA104">
        <f>+'Srednje opštine'!AV34</f>
        <v>129</v>
      </c>
      <c r="EB104">
        <f>+'Srednje opštine'!AW34</f>
        <v>397</v>
      </c>
      <c r="EC104">
        <f>+'Srednje opštine'!AX34</f>
        <v>696</v>
      </c>
      <c r="ED104">
        <f>+'Srednje opštine'!AY34</f>
        <v>810</v>
      </c>
      <c r="EE104">
        <f>+'Srednje opštine'!AZ34</f>
        <v>914</v>
      </c>
      <c r="EF104">
        <f>+'Srednje opštine'!BA34</f>
        <v>459</v>
      </c>
      <c r="EG104">
        <f>+'Srednje opštine'!BB34</f>
        <v>125</v>
      </c>
      <c r="EH104">
        <f>+'Srednje opštine'!BC34</f>
        <v>228</v>
      </c>
      <c r="EI104">
        <f>+'Srednje opštine'!BD34</f>
        <v>0</v>
      </c>
      <c r="EJ104">
        <f>+'Srednje opštine'!BE34</f>
        <v>0</v>
      </c>
      <c r="EK104">
        <f>+'Srednje opštine'!BF34</f>
        <v>0</v>
      </c>
      <c r="EL104">
        <f>+'Srednje opštine'!BG34</f>
        <v>0</v>
      </c>
      <c r="EM104">
        <f>+'Srednje opštine'!BH34</f>
        <v>0</v>
      </c>
      <c r="EN104">
        <f>+'Srednje opštine'!BI34</f>
        <v>0</v>
      </c>
      <c r="EO104">
        <f>+'Srednje opštine'!BJ34</f>
        <v>0</v>
      </c>
      <c r="EP104">
        <f>+'Srednje opštine'!BK34</f>
        <v>0</v>
      </c>
      <c r="EQ104">
        <f>+'Srednje opštine'!BL34</f>
        <v>0</v>
      </c>
      <c r="ER104">
        <f>+'Srednje opštine'!BM34</f>
        <v>0</v>
      </c>
      <c r="ES104">
        <f>+'Srednje opštine'!BN34</f>
        <v>0</v>
      </c>
      <c r="ET104">
        <f>+'Srednje opštine'!BO34</f>
        <v>0</v>
      </c>
      <c r="EU104">
        <f>+'Srednje opštine'!BP34</f>
        <v>0</v>
      </c>
      <c r="EV104">
        <f>+'Srednje opštine'!BQ34</f>
        <v>0</v>
      </c>
      <c r="EW104">
        <f>+'Srednje opštine'!BR34</f>
        <v>0</v>
      </c>
      <c r="EX104">
        <f>+'Srednje opštine'!BS34</f>
        <v>0</v>
      </c>
      <c r="EY104">
        <f>+'Srednje opštine'!BT34</f>
        <v>0</v>
      </c>
      <c r="EZ104">
        <f>+'Srednje opštine'!BU34</f>
        <v>0</v>
      </c>
      <c r="FA104">
        <f>+'Srednje opštine'!BV34</f>
        <v>0</v>
      </c>
      <c r="FB104">
        <f>+'Srednje opštine'!BW34</f>
        <v>0</v>
      </c>
      <c r="FC104">
        <f>+'Srednje opštine'!BX34</f>
        <v>0</v>
      </c>
      <c r="FD104">
        <f>+'Srednje opštine'!BY34</f>
        <v>0</v>
      </c>
      <c r="FE104">
        <f>+'Srednje opštine'!BZ34</f>
        <v>0</v>
      </c>
      <c r="FF104">
        <f>+'Srednje opštine'!CA34</f>
        <v>0</v>
      </c>
      <c r="FG104">
        <f>+'Srednje opštine'!CB34</f>
        <v>0</v>
      </c>
      <c r="FH104">
        <f>+'Srednje opštine'!CC34</f>
        <v>0</v>
      </c>
      <c r="FI104">
        <f>+'Srednje opštine'!CD34</f>
        <v>0</v>
      </c>
      <c r="FJ104">
        <f>+'Srednje opštine'!CE34</f>
        <v>0</v>
      </c>
      <c r="FK104">
        <f>+'Srednje opštine'!CF34</f>
        <v>0</v>
      </c>
      <c r="FL104">
        <f>+'Srednje opštine'!CG34</f>
        <v>0</v>
      </c>
    </row>
    <row r="105" spans="84:168">
      <c r="CF105">
        <f>+'Srednje opštine'!A35</f>
        <v>80047</v>
      </c>
      <c r="CG105" t="str">
        <f>+'Srednje opštine'!B35</f>
        <v>Апатин</v>
      </c>
      <c r="CH105" t="str">
        <f>+'Srednje opštine'!C35</f>
        <v>Средње општине</v>
      </c>
      <c r="CI105">
        <f>+'Srednje opštine'!D35</f>
        <v>27395</v>
      </c>
      <c r="CJ105">
        <f>+'Srednje opštine'!E35</f>
        <v>45879</v>
      </c>
      <c r="CK105">
        <f>+'Srednje opštine'!F35</f>
        <v>0.99527084192029847</v>
      </c>
      <c r="CL105">
        <f>+'Srednje opštine'!G35</f>
        <v>27265.444714406578</v>
      </c>
      <c r="CM105">
        <f>+'Srednje opštine'!H35</f>
        <v>8.4351158970615074</v>
      </c>
      <c r="CN105">
        <f>+'Srednje opštine'!I35</f>
        <v>8.4751964407865099</v>
      </c>
      <c r="CO105">
        <f>+'Srednje opštine'!J35</f>
        <v>231080</v>
      </c>
      <c r="CP105">
        <f>+'Srednje opštine'!K35</f>
        <v>23108</v>
      </c>
      <c r="CQ105">
        <f>+'Srednje opštine'!L35</f>
        <v>0</v>
      </c>
      <c r="CR105">
        <f>+'Srednje opštine'!M35</f>
        <v>0</v>
      </c>
      <c r="CS105">
        <f>+'Srednje opštine'!N35</f>
        <v>0</v>
      </c>
      <c r="CT105">
        <f>+'Srednje opštine'!O35</f>
        <v>31</v>
      </c>
      <c r="CU105">
        <f>+'Srednje opštine'!P35</f>
        <v>39</v>
      </c>
      <c r="CV105">
        <f>+'Srednje opštine'!Q35</f>
        <v>56</v>
      </c>
      <c r="CW105">
        <f>+'Srednje opštine'!R35</f>
        <v>75</v>
      </c>
      <c r="CX105">
        <f>+'Srednje opštine'!S35</f>
        <v>69</v>
      </c>
      <c r="CY105">
        <f>+'Srednje opštine'!T35</f>
        <v>47</v>
      </c>
      <c r="CZ105">
        <f>+'Srednje opštine'!U35</f>
        <v>292</v>
      </c>
      <c r="DA105">
        <f>+'Srednje opštine'!V35</f>
        <v>246</v>
      </c>
      <c r="DB105">
        <f>+'Srednje opštine'!W35</f>
        <v>223</v>
      </c>
      <c r="DC105">
        <f>+'Srednje opštine'!X35</f>
        <v>135</v>
      </c>
      <c r="DD105">
        <f>+'Srednje opštine'!Y35</f>
        <v>515</v>
      </c>
      <c r="DE105">
        <f>+'Srednje opštine'!Z35</f>
        <v>434</v>
      </c>
      <c r="DF105">
        <f>+'Srednje opštine'!AA35</f>
        <v>447</v>
      </c>
      <c r="DG105">
        <f>+'Srednje opštine'!AB35</f>
        <v>563</v>
      </c>
      <c r="DH105">
        <f>+'Srednje opštine'!AC35</f>
        <v>805</v>
      </c>
      <c r="DI105">
        <f>+'Srednje opštine'!AD35</f>
        <v>401</v>
      </c>
      <c r="DJ105">
        <f>+'Srednje opštine'!AE35</f>
        <v>1073</v>
      </c>
      <c r="DK105">
        <f>+'Srednje opštine'!AF35</f>
        <v>1041</v>
      </c>
      <c r="DL105">
        <f>+'Srednje opštine'!AG35</f>
        <v>918</v>
      </c>
      <c r="DM105">
        <f>+'Srednje opštine'!AH35</f>
        <v>762</v>
      </c>
      <c r="DN105">
        <f>+'Srednje opštine'!AI35</f>
        <v>413</v>
      </c>
      <c r="DO105">
        <f>+'Srednje opštine'!AJ35</f>
        <v>46</v>
      </c>
      <c r="DP105">
        <f>+'Srednje opštine'!AK35</f>
        <v>587</v>
      </c>
      <c r="DQ105">
        <f>+'Srednje opštine'!AL35</f>
        <v>728</v>
      </c>
      <c r="DR105">
        <f>+'Srednje opštine'!AM35</f>
        <v>1011</v>
      </c>
      <c r="DS105">
        <f>+'Srednje opštine'!AN35</f>
        <v>767</v>
      </c>
      <c r="DT105">
        <f>+'Srednje opštine'!AO35</f>
        <v>440</v>
      </c>
      <c r="DU105">
        <f>+'Srednje opštine'!AP35</f>
        <v>240</v>
      </c>
      <c r="DV105">
        <f>+'Srednje opštine'!AQ35</f>
        <v>953</v>
      </c>
      <c r="DW105">
        <f>+'Srednje opštine'!AR35</f>
        <v>1045</v>
      </c>
      <c r="DX105">
        <f>+'Srednje opštine'!AS35</f>
        <v>1048</v>
      </c>
      <c r="DY105">
        <f>+'Srednje opštine'!AT35</f>
        <v>1090</v>
      </c>
      <c r="DZ105">
        <f>+'Srednje opštine'!AU35</f>
        <v>1102</v>
      </c>
      <c r="EA105">
        <f>+'Srednje opštine'!AV35</f>
        <v>80</v>
      </c>
      <c r="EB105">
        <f>+'Srednje opštine'!AW35</f>
        <v>635</v>
      </c>
      <c r="EC105">
        <f>+'Srednje opštine'!AX35</f>
        <v>674</v>
      </c>
      <c r="ED105">
        <f>+'Srednje opštine'!AY35</f>
        <v>928</v>
      </c>
      <c r="EE105">
        <f>+'Srednje opštine'!AZ35</f>
        <v>1587</v>
      </c>
      <c r="EF105">
        <f>+'Srednje opštine'!BA35</f>
        <v>1045</v>
      </c>
      <c r="EG105">
        <f>+'Srednje opštine'!BB35</f>
        <v>99</v>
      </c>
      <c r="EH105">
        <f>+'Srednje opštine'!BC35</f>
        <v>418</v>
      </c>
      <c r="EI105">
        <f>+'Srednje opštine'!BD35</f>
        <v>0</v>
      </c>
      <c r="EJ105">
        <f>+'Srednje opštine'!BE35</f>
        <v>0</v>
      </c>
      <c r="EK105">
        <f>+'Srednje opštine'!BF35</f>
        <v>0</v>
      </c>
      <c r="EL105">
        <f>+'Srednje opštine'!BG35</f>
        <v>0</v>
      </c>
      <c r="EM105">
        <f>+'Srednje opštine'!BH35</f>
        <v>0</v>
      </c>
      <c r="EN105">
        <f>+'Srednje opštine'!BI35</f>
        <v>0</v>
      </c>
      <c r="EO105">
        <f>+'Srednje opštine'!BJ35</f>
        <v>0</v>
      </c>
      <c r="EP105">
        <f>+'Srednje opštine'!BK35</f>
        <v>0</v>
      </c>
      <c r="EQ105">
        <f>+'Srednje opštine'!BL35</f>
        <v>0</v>
      </c>
      <c r="ER105">
        <f>+'Srednje opštine'!BM35</f>
        <v>0</v>
      </c>
      <c r="ES105">
        <f>+'Srednje opštine'!BN35</f>
        <v>0</v>
      </c>
      <c r="ET105">
        <f>+'Srednje opštine'!BO35</f>
        <v>0</v>
      </c>
      <c r="EU105">
        <f>+'Srednje opštine'!BP35</f>
        <v>0</v>
      </c>
      <c r="EV105">
        <f>+'Srednje opštine'!BQ35</f>
        <v>0</v>
      </c>
      <c r="EW105">
        <f>+'Srednje opštine'!BR35</f>
        <v>0</v>
      </c>
      <c r="EX105">
        <f>+'Srednje opštine'!BS35</f>
        <v>0</v>
      </c>
      <c r="EY105">
        <f>+'Srednje opštine'!BT35</f>
        <v>0</v>
      </c>
      <c r="EZ105">
        <f>+'Srednje opštine'!BU35</f>
        <v>0</v>
      </c>
      <c r="FA105">
        <f>+'Srednje opštine'!BV35</f>
        <v>0</v>
      </c>
      <c r="FB105">
        <f>+'Srednje opštine'!BW35</f>
        <v>0</v>
      </c>
      <c r="FC105">
        <f>+'Srednje opštine'!BX35</f>
        <v>0</v>
      </c>
      <c r="FD105">
        <f>+'Srednje opštine'!BY35</f>
        <v>0</v>
      </c>
      <c r="FE105">
        <f>+'Srednje opštine'!BZ35</f>
        <v>0</v>
      </c>
      <c r="FF105">
        <f>+'Srednje opštine'!CA35</f>
        <v>0</v>
      </c>
      <c r="FG105">
        <f>+'Srednje opštine'!CB35</f>
        <v>0</v>
      </c>
      <c r="FH105">
        <f>+'Srednje opštine'!CC35</f>
        <v>0</v>
      </c>
      <c r="FI105">
        <f>+'Srednje opštine'!CD35</f>
        <v>0</v>
      </c>
      <c r="FJ105">
        <f>+'Srednje opštine'!CE35</f>
        <v>0</v>
      </c>
      <c r="FK105">
        <f>+'Srednje opštine'!CF35</f>
        <v>0</v>
      </c>
      <c r="FL105">
        <f>+'Srednje opštine'!CG35</f>
        <v>0</v>
      </c>
    </row>
    <row r="106" spans="84:168">
      <c r="CF106">
        <f>+'Srednje opštine'!A36</f>
        <v>70840</v>
      </c>
      <c r="CG106" t="str">
        <f>+'Srednje opštine'!B36</f>
        <v>Неготин</v>
      </c>
      <c r="CH106" t="str">
        <f>+'Srednje opštine'!C36</f>
        <v>Средње општине</v>
      </c>
      <c r="CI106">
        <f>+'Srednje opštine'!D36</f>
        <v>33911</v>
      </c>
      <c r="CJ106">
        <f>+'Srednje opštine'!E36</f>
        <v>43111</v>
      </c>
      <c r="CK106">
        <f>+'Srednje opštine'!F36</f>
        <v>0.93522355033950144</v>
      </c>
      <c r="CL106">
        <f>+'Srednje opštine'!G36</f>
        <v>31714.365815562833</v>
      </c>
      <c r="CM106">
        <f>+'Srednje opštine'!H36</f>
        <v>7.7971749579782372</v>
      </c>
      <c r="CN106">
        <f>+'Srednje opštine'!I36</f>
        <v>8.3372311947744855</v>
      </c>
      <c r="CO106">
        <f>+'Srednje opštine'!J36</f>
        <v>264410</v>
      </c>
      <c r="CP106">
        <f>+'Srednje opštine'!K36</f>
        <v>26441</v>
      </c>
      <c r="CQ106">
        <f>+'Srednje opštine'!L36</f>
        <v>0</v>
      </c>
      <c r="CR106">
        <f>+'Srednje opštine'!M36</f>
        <v>12</v>
      </c>
      <c r="CS106">
        <f>+'Srednje opštine'!N36</f>
        <v>4</v>
      </c>
      <c r="CT106">
        <f>+'Srednje opštine'!O36</f>
        <v>13</v>
      </c>
      <c r="CU106">
        <f>+'Srednje opštine'!P36</f>
        <v>27</v>
      </c>
      <c r="CV106">
        <f>+'Srednje opštine'!Q36</f>
        <v>45</v>
      </c>
      <c r="CW106">
        <f>+'Srednje opštine'!R36</f>
        <v>30</v>
      </c>
      <c r="CX106">
        <f>+'Srednje opštine'!S36</f>
        <v>44</v>
      </c>
      <c r="CY106">
        <f>+'Srednje opštine'!T36</f>
        <v>6</v>
      </c>
      <c r="CZ106">
        <f>+'Srednje opštine'!U36</f>
        <v>285</v>
      </c>
      <c r="DA106">
        <f>+'Srednje opštine'!V36</f>
        <v>185</v>
      </c>
      <c r="DB106">
        <f>+'Srednje opštine'!W36</f>
        <v>162</v>
      </c>
      <c r="DC106">
        <f>+'Srednje opštine'!X36</f>
        <v>184</v>
      </c>
      <c r="DD106">
        <f>+'Srednje opštine'!Y36</f>
        <v>432</v>
      </c>
      <c r="DE106">
        <f>+'Srednje opštine'!Z36</f>
        <v>341</v>
      </c>
      <c r="DF106">
        <f>+'Srednje opštine'!AA36</f>
        <v>488</v>
      </c>
      <c r="DG106">
        <f>+'Srednje opštine'!AB36</f>
        <v>479</v>
      </c>
      <c r="DH106">
        <f>+'Srednje opštine'!AC36</f>
        <v>559</v>
      </c>
      <c r="DI106">
        <f>+'Srednje opštine'!AD36</f>
        <v>350</v>
      </c>
      <c r="DJ106">
        <f>+'Srednje opštine'!AE36</f>
        <v>778</v>
      </c>
      <c r="DK106">
        <f>+'Srednje opštine'!AF36</f>
        <v>701</v>
      </c>
      <c r="DL106">
        <f>+'Srednje opštine'!AG36</f>
        <v>1048</v>
      </c>
      <c r="DM106">
        <f>+'Srednje opštine'!AH36</f>
        <v>1028</v>
      </c>
      <c r="DN106">
        <f>+'Srednje opštine'!AI36</f>
        <v>733</v>
      </c>
      <c r="DO106">
        <f>+'Srednje opštine'!AJ36</f>
        <v>398</v>
      </c>
      <c r="DP106">
        <f>+'Srednje opštine'!AK36</f>
        <v>730</v>
      </c>
      <c r="DQ106">
        <f>+'Srednje opštine'!AL36</f>
        <v>819</v>
      </c>
      <c r="DR106">
        <f>+'Srednje opštine'!AM36</f>
        <v>1068</v>
      </c>
      <c r="DS106">
        <f>+'Srednje opštine'!AN36</f>
        <v>964</v>
      </c>
      <c r="DT106">
        <f>+'Srednje opštine'!AO36</f>
        <v>1089</v>
      </c>
      <c r="DU106">
        <f>+'Srednje opštine'!AP36</f>
        <v>231</v>
      </c>
      <c r="DV106">
        <f>+'Srednje opštine'!AQ36</f>
        <v>1164</v>
      </c>
      <c r="DW106">
        <f>+'Srednje opštine'!AR36</f>
        <v>1135</v>
      </c>
      <c r="DX106">
        <f>+'Srednje opštine'!AS36</f>
        <v>1452</v>
      </c>
      <c r="DY106">
        <f>+'Srednje opštine'!AT36</f>
        <v>1331</v>
      </c>
      <c r="DZ106">
        <f>+'Srednje opštine'!AU36</f>
        <v>1046</v>
      </c>
      <c r="EA106">
        <f>+'Srednje opštine'!AV36</f>
        <v>416</v>
      </c>
      <c r="EB106">
        <f>+'Srednje opštine'!AW36</f>
        <v>731</v>
      </c>
      <c r="EC106">
        <f>+'Srednje opštine'!AX36</f>
        <v>1334</v>
      </c>
      <c r="ED106">
        <f>+'Srednje opštine'!AY36</f>
        <v>1575</v>
      </c>
      <c r="EE106">
        <f>+'Srednje opštine'!AZ36</f>
        <v>1321</v>
      </c>
      <c r="EF106">
        <f>+'Srednje opštine'!BA36</f>
        <v>818</v>
      </c>
      <c r="EG106">
        <f>+'Srednje opštine'!BB36</f>
        <v>300</v>
      </c>
      <c r="EH106">
        <f>+'Srednje opštine'!BC36</f>
        <v>585</v>
      </c>
      <c r="EI106">
        <f>+'Srednje opštine'!BD36</f>
        <v>0</v>
      </c>
      <c r="EJ106">
        <f>+'Srednje opštine'!BE36</f>
        <v>0</v>
      </c>
      <c r="EK106">
        <f>+'Srednje opštine'!BF36</f>
        <v>0</v>
      </c>
      <c r="EL106">
        <f>+'Srednje opštine'!BG36</f>
        <v>0</v>
      </c>
      <c r="EM106">
        <f>+'Srednje opštine'!BH36</f>
        <v>0</v>
      </c>
      <c r="EN106">
        <f>+'Srednje opštine'!BI36</f>
        <v>0</v>
      </c>
      <c r="EO106">
        <f>+'Srednje opštine'!BJ36</f>
        <v>0</v>
      </c>
      <c r="EP106">
        <f>+'Srednje opštine'!BK36</f>
        <v>0</v>
      </c>
      <c r="EQ106">
        <f>+'Srednje opštine'!BL36</f>
        <v>0</v>
      </c>
      <c r="ER106">
        <f>+'Srednje opštine'!BM36</f>
        <v>0</v>
      </c>
      <c r="ES106">
        <f>+'Srednje opštine'!BN36</f>
        <v>0</v>
      </c>
      <c r="ET106">
        <f>+'Srednje opštine'!BO36</f>
        <v>0</v>
      </c>
      <c r="EU106">
        <f>+'Srednje opštine'!BP36</f>
        <v>0</v>
      </c>
      <c r="EV106">
        <f>+'Srednje opštine'!BQ36</f>
        <v>0</v>
      </c>
      <c r="EW106">
        <f>+'Srednje opštine'!BR36</f>
        <v>0</v>
      </c>
      <c r="EX106">
        <f>+'Srednje opštine'!BS36</f>
        <v>0</v>
      </c>
      <c r="EY106">
        <f>+'Srednje opštine'!BT36</f>
        <v>0</v>
      </c>
      <c r="EZ106">
        <f>+'Srednje opštine'!BU36</f>
        <v>0</v>
      </c>
      <c r="FA106">
        <f>+'Srednje opštine'!BV36</f>
        <v>0</v>
      </c>
      <c r="FB106">
        <f>+'Srednje opštine'!BW36</f>
        <v>0</v>
      </c>
      <c r="FC106">
        <f>+'Srednje opštine'!BX36</f>
        <v>0</v>
      </c>
      <c r="FD106">
        <f>+'Srednje opštine'!BY36</f>
        <v>0</v>
      </c>
      <c r="FE106">
        <f>+'Srednje opštine'!BZ36</f>
        <v>0</v>
      </c>
      <c r="FF106">
        <f>+'Srednje opštine'!CA36</f>
        <v>0</v>
      </c>
      <c r="FG106">
        <f>+'Srednje opštine'!CB36</f>
        <v>0</v>
      </c>
      <c r="FH106">
        <f>+'Srednje opštine'!CC36</f>
        <v>0</v>
      </c>
      <c r="FI106">
        <f>+'Srednje opštine'!CD36</f>
        <v>0</v>
      </c>
      <c r="FJ106">
        <f>+'Srednje opštine'!CE36</f>
        <v>0</v>
      </c>
      <c r="FK106">
        <f>+'Srednje opštine'!CF36</f>
        <v>0</v>
      </c>
      <c r="FL106">
        <f>+'Srednje opštine'!CG36</f>
        <v>0</v>
      </c>
    </row>
    <row r="107" spans="84:168">
      <c r="CF107">
        <f>+'Srednje opštine'!A37</f>
        <v>70378</v>
      </c>
      <c r="CG107" t="str">
        <f>+'Srednje opštine'!B37</f>
        <v>Варварин</v>
      </c>
      <c r="CH107" t="str">
        <f>+'Srednje opštine'!C37</f>
        <v>Средње општине</v>
      </c>
      <c r="CI107">
        <f>+'Srednje opštine'!D37</f>
        <v>16803</v>
      </c>
      <c r="CJ107">
        <f>+'Srednje opštine'!E37</f>
        <v>34049</v>
      </c>
      <c r="CK107">
        <f>+'Srednje opštine'!F37</f>
        <v>0.73863808924658869</v>
      </c>
      <c r="CL107">
        <f>+'Srednje opštine'!G37</f>
        <v>12411.335813610429</v>
      </c>
      <c r="CM107">
        <f>+'Srednje opštine'!H37</f>
        <v>6.0887936677974173</v>
      </c>
      <c r="CN107">
        <f>+'Srednje opštine'!I37</f>
        <v>8.2432706306927539</v>
      </c>
      <c r="CO107">
        <f>+'Srednje opštine'!J37</f>
        <v>102310</v>
      </c>
      <c r="CP107">
        <f>+'Srednje opštine'!K37</f>
        <v>10231</v>
      </c>
      <c r="CQ107">
        <f>+'Srednje opštine'!L37</f>
        <v>0</v>
      </c>
      <c r="CR107">
        <f>+'Srednje opštine'!M37</f>
        <v>0</v>
      </c>
      <c r="CS107">
        <f>+'Srednje opštine'!N37</f>
        <v>0</v>
      </c>
      <c r="CT107">
        <f>+'Srednje opštine'!O37</f>
        <v>6</v>
      </c>
      <c r="CU107">
        <f>+'Srednje opštine'!P37</f>
        <v>18</v>
      </c>
      <c r="CV107">
        <f>+'Srednje opštine'!Q37</f>
        <v>16</v>
      </c>
      <c r="CW107">
        <f>+'Srednje opštine'!R37</f>
        <v>14</v>
      </c>
      <c r="CX107">
        <f>+'Srednje opštine'!S37</f>
        <v>27</v>
      </c>
      <c r="CY107">
        <f>+'Srednje opštine'!T37</f>
        <v>35</v>
      </c>
      <c r="CZ107">
        <f>+'Srednje opštine'!U37</f>
        <v>36</v>
      </c>
      <c r="DA107">
        <f>+'Srednje opštine'!V37</f>
        <v>64</v>
      </c>
      <c r="DB107">
        <f>+'Srednje opštine'!W37</f>
        <v>47</v>
      </c>
      <c r="DC107">
        <f>+'Srednje opštine'!X37</f>
        <v>24</v>
      </c>
      <c r="DD107">
        <f>+'Srednje opštine'!Y37</f>
        <v>300</v>
      </c>
      <c r="DE107">
        <f>+'Srednje opštine'!Z37</f>
        <v>251</v>
      </c>
      <c r="DF107">
        <f>+'Srednje opštine'!AA37</f>
        <v>272</v>
      </c>
      <c r="DG107">
        <f>+'Srednje opštine'!AB37</f>
        <v>192</v>
      </c>
      <c r="DH107">
        <f>+'Srednje opštine'!AC37</f>
        <v>385</v>
      </c>
      <c r="DI107">
        <f>+'Srednje opštine'!AD37</f>
        <v>90</v>
      </c>
      <c r="DJ107">
        <f>+'Srednje opštine'!AE37</f>
        <v>463</v>
      </c>
      <c r="DK107">
        <f>+'Srednje opštine'!AF37</f>
        <v>583</v>
      </c>
      <c r="DL107">
        <f>+'Srednje opštine'!AG37</f>
        <v>532</v>
      </c>
      <c r="DM107">
        <f>+'Srednje opštine'!AH37</f>
        <v>438</v>
      </c>
      <c r="DN107">
        <f>+'Srednje opštine'!AI37</f>
        <v>240</v>
      </c>
      <c r="DO107">
        <f>+'Srednje opštine'!AJ37</f>
        <v>28</v>
      </c>
      <c r="DP107">
        <f>+'Srednje opštine'!AK37</f>
        <v>238</v>
      </c>
      <c r="DQ107">
        <f>+'Srednje opštine'!AL37</f>
        <v>335</v>
      </c>
      <c r="DR107">
        <f>+'Srednje opštine'!AM37</f>
        <v>360</v>
      </c>
      <c r="DS107">
        <f>+'Srednje opštine'!AN37</f>
        <v>314</v>
      </c>
      <c r="DT107">
        <f>+'Srednje opštine'!AO37</f>
        <v>320</v>
      </c>
      <c r="DU107">
        <f>+'Srednje opštine'!AP37</f>
        <v>66</v>
      </c>
      <c r="DV107">
        <f>+'Srednje opštine'!AQ37</f>
        <v>362</v>
      </c>
      <c r="DW107">
        <f>+'Srednje opštine'!AR37</f>
        <v>446</v>
      </c>
      <c r="DX107">
        <f>+'Srednje opštine'!AS37</f>
        <v>502</v>
      </c>
      <c r="DY107">
        <f>+'Srednje opštine'!AT37</f>
        <v>616</v>
      </c>
      <c r="DZ107">
        <f>+'Srednje opštine'!AU37</f>
        <v>474</v>
      </c>
      <c r="EA107">
        <f>+'Srednje opštine'!AV37</f>
        <v>42</v>
      </c>
      <c r="EB107">
        <f>+'Srednje opštine'!AW37</f>
        <v>288</v>
      </c>
      <c r="EC107">
        <f>+'Srednje opštine'!AX37</f>
        <v>345</v>
      </c>
      <c r="ED107">
        <f>+'Srednje opštine'!AY37</f>
        <v>481</v>
      </c>
      <c r="EE107">
        <f>+'Srednje opštine'!AZ37</f>
        <v>374</v>
      </c>
      <c r="EF107">
        <f>+'Srednje opštine'!BA37</f>
        <v>458</v>
      </c>
      <c r="EG107">
        <f>+'Srednje opštine'!BB37</f>
        <v>49</v>
      </c>
      <c r="EH107">
        <f>+'Srednje opštine'!BC37</f>
        <v>100</v>
      </c>
      <c r="EI107">
        <f>+'Srednje opštine'!BD37</f>
        <v>0</v>
      </c>
      <c r="EJ107">
        <f>+'Srednje opštine'!BE37</f>
        <v>0</v>
      </c>
      <c r="EK107">
        <f>+'Srednje opštine'!BF37</f>
        <v>0</v>
      </c>
      <c r="EL107">
        <f>+'Srednje opštine'!BG37</f>
        <v>0</v>
      </c>
      <c r="EM107">
        <f>+'Srednje opštine'!BH37</f>
        <v>0</v>
      </c>
      <c r="EN107">
        <f>+'Srednje opštine'!BI37</f>
        <v>0</v>
      </c>
      <c r="EO107">
        <f>+'Srednje opštine'!BJ37</f>
        <v>0</v>
      </c>
      <c r="EP107">
        <f>+'Srednje opštine'!BK37</f>
        <v>0</v>
      </c>
      <c r="EQ107">
        <f>+'Srednje opštine'!BL37</f>
        <v>0</v>
      </c>
      <c r="ER107">
        <f>+'Srednje opštine'!BM37</f>
        <v>0</v>
      </c>
      <c r="ES107">
        <f>+'Srednje opštine'!BN37</f>
        <v>0</v>
      </c>
      <c r="ET107">
        <f>+'Srednje opštine'!BO37</f>
        <v>0</v>
      </c>
      <c r="EU107">
        <f>+'Srednje opštine'!BP37</f>
        <v>0</v>
      </c>
      <c r="EV107">
        <f>+'Srednje opštine'!BQ37</f>
        <v>0</v>
      </c>
      <c r="EW107">
        <f>+'Srednje opštine'!BR37</f>
        <v>0</v>
      </c>
      <c r="EX107">
        <f>+'Srednje opštine'!BS37</f>
        <v>0</v>
      </c>
      <c r="EY107">
        <f>+'Srednje opštine'!BT37</f>
        <v>0</v>
      </c>
      <c r="EZ107">
        <f>+'Srednje opštine'!BU37</f>
        <v>0</v>
      </c>
      <c r="FA107">
        <f>+'Srednje opštine'!BV37</f>
        <v>0</v>
      </c>
      <c r="FB107">
        <f>+'Srednje opštine'!BW37</f>
        <v>0</v>
      </c>
      <c r="FC107">
        <f>+'Srednje opštine'!BX37</f>
        <v>0</v>
      </c>
      <c r="FD107">
        <f>+'Srednje opštine'!BY37</f>
        <v>0</v>
      </c>
      <c r="FE107">
        <f>+'Srednje opštine'!BZ37</f>
        <v>0</v>
      </c>
      <c r="FF107">
        <f>+'Srednje opštine'!CA37</f>
        <v>0</v>
      </c>
      <c r="FG107">
        <f>+'Srednje opštine'!CB37</f>
        <v>0</v>
      </c>
      <c r="FH107">
        <f>+'Srednje opštine'!CC37</f>
        <v>0</v>
      </c>
      <c r="FI107">
        <f>+'Srednje opštine'!CD37</f>
        <v>0</v>
      </c>
      <c r="FJ107">
        <f>+'Srednje opštine'!CE37</f>
        <v>0</v>
      </c>
      <c r="FK107">
        <f>+'Srednje opštine'!CF37</f>
        <v>0</v>
      </c>
      <c r="FL107">
        <f>+'Srednje opštine'!CG37</f>
        <v>0</v>
      </c>
    </row>
    <row r="108" spans="84:168">
      <c r="CF108">
        <f>+'Srednje opštine'!A38</f>
        <v>70289</v>
      </c>
      <c r="CG108" t="str">
        <f>+'Srednje opštine'!B38</f>
        <v>Богатић</v>
      </c>
      <c r="CH108" t="str">
        <f>+'Srednje opštine'!C38</f>
        <v>Средње општине</v>
      </c>
      <c r="CI108">
        <f>+'Srednje opštine'!D38</f>
        <v>27228</v>
      </c>
      <c r="CJ108">
        <f>+'Srednje opštine'!E38</f>
        <v>34263</v>
      </c>
      <c r="CK108">
        <f>+'Srednje opštine'!F38</f>
        <v>0.74328047378354345</v>
      </c>
      <c r="CL108">
        <f>+'Srednje opštine'!G38</f>
        <v>20238.04074017832</v>
      </c>
      <c r="CM108">
        <f>+'Srednje opštine'!H38</f>
        <v>5.9229469663581611</v>
      </c>
      <c r="CN108">
        <f>+'Srednje opštine'!I38</f>
        <v>7.9686567524213334</v>
      </c>
      <c r="CO108">
        <f>+'Srednje opštine'!J38</f>
        <v>161270</v>
      </c>
      <c r="CP108">
        <f>+'Srednje opštine'!K38</f>
        <v>16127</v>
      </c>
      <c r="CQ108">
        <f>+'Srednje opštine'!L38</f>
        <v>0</v>
      </c>
      <c r="CR108">
        <f>+'Srednje opštine'!M38</f>
        <v>0</v>
      </c>
      <c r="CS108">
        <f>+'Srednje opštine'!N38</f>
        <v>0</v>
      </c>
      <c r="CT108">
        <f>+'Srednje opštine'!O38</f>
        <v>0</v>
      </c>
      <c r="CU108">
        <f>+'Srednje opštine'!P38</f>
        <v>8</v>
      </c>
      <c r="CV108">
        <f>+'Srednje opštine'!Q38</f>
        <v>18</v>
      </c>
      <c r="CW108">
        <f>+'Srednje opštine'!R38</f>
        <v>45</v>
      </c>
      <c r="CX108">
        <f>+'Srednje opštine'!S38</f>
        <v>6</v>
      </c>
      <c r="CY108">
        <f>+'Srednje opštine'!T38</f>
        <v>39</v>
      </c>
      <c r="CZ108">
        <f>+'Srednje opštine'!U38</f>
        <v>102</v>
      </c>
      <c r="DA108">
        <f>+'Srednje opštine'!V38</f>
        <v>145</v>
      </c>
      <c r="DB108">
        <f>+'Srednje opštine'!W38</f>
        <v>113</v>
      </c>
      <c r="DC108">
        <f>+'Srednje opštine'!X38</f>
        <v>123</v>
      </c>
      <c r="DD108">
        <f>+'Srednje opštine'!Y38</f>
        <v>297</v>
      </c>
      <c r="DE108">
        <f>+'Srednje opštine'!Z38</f>
        <v>391</v>
      </c>
      <c r="DF108">
        <f>+'Srednje opštine'!AA38</f>
        <v>311</v>
      </c>
      <c r="DG108">
        <f>+'Srednje opštine'!AB38</f>
        <v>400</v>
      </c>
      <c r="DH108">
        <f>+'Srednje opštine'!AC38</f>
        <v>482</v>
      </c>
      <c r="DI108">
        <f>+'Srednje opštine'!AD38</f>
        <v>155</v>
      </c>
      <c r="DJ108">
        <f>+'Srednje opštine'!AE38</f>
        <v>736</v>
      </c>
      <c r="DK108">
        <f>+'Srednje opštine'!AF38</f>
        <v>859</v>
      </c>
      <c r="DL108">
        <f>+'Srednje opštine'!AG38</f>
        <v>744</v>
      </c>
      <c r="DM108">
        <f>+'Srednje opštine'!AH38</f>
        <v>693</v>
      </c>
      <c r="DN108">
        <f>+'Srednje opštine'!AI38</f>
        <v>464</v>
      </c>
      <c r="DO108">
        <f>+'Srednje opštine'!AJ38</f>
        <v>86</v>
      </c>
      <c r="DP108">
        <f>+'Srednje opštine'!AK38</f>
        <v>354</v>
      </c>
      <c r="DQ108">
        <f>+'Srednje opštine'!AL38</f>
        <v>544</v>
      </c>
      <c r="DR108">
        <f>+'Srednje opštine'!AM38</f>
        <v>604</v>
      </c>
      <c r="DS108">
        <f>+'Srednje opštine'!AN38</f>
        <v>720</v>
      </c>
      <c r="DT108">
        <f>+'Srednje opštine'!AO38</f>
        <v>563</v>
      </c>
      <c r="DU108">
        <f>+'Srednje opštine'!AP38</f>
        <v>128</v>
      </c>
      <c r="DV108">
        <f>+'Srednje opštine'!AQ38</f>
        <v>525</v>
      </c>
      <c r="DW108">
        <f>+'Srednje opštine'!AR38</f>
        <v>488</v>
      </c>
      <c r="DX108">
        <f>+'Srednje opštine'!AS38</f>
        <v>654</v>
      </c>
      <c r="DY108">
        <f>+'Srednje opštine'!AT38</f>
        <v>869</v>
      </c>
      <c r="DZ108">
        <f>+'Srednje opštine'!AU38</f>
        <v>745</v>
      </c>
      <c r="EA108">
        <f>+'Srednje opštine'!AV38</f>
        <v>95</v>
      </c>
      <c r="EB108">
        <f>+'Srednje opštine'!AW38</f>
        <v>412</v>
      </c>
      <c r="EC108">
        <f>+'Srednje opštine'!AX38</f>
        <v>588</v>
      </c>
      <c r="ED108">
        <f>+'Srednje opštine'!AY38</f>
        <v>815</v>
      </c>
      <c r="EE108">
        <f>+'Srednje opštine'!AZ38</f>
        <v>871</v>
      </c>
      <c r="EF108">
        <f>+'Srednje opštine'!BA38</f>
        <v>561</v>
      </c>
      <c r="EG108">
        <f>+'Srednje opštine'!BB38</f>
        <v>108</v>
      </c>
      <c r="EH108">
        <f>+'Srednje opštine'!BC38</f>
        <v>266</v>
      </c>
      <c r="EI108">
        <f>+'Srednje opštine'!BD38</f>
        <v>0</v>
      </c>
      <c r="EJ108">
        <f>+'Srednje opštine'!BE38</f>
        <v>0</v>
      </c>
      <c r="EK108">
        <f>+'Srednje opštine'!BF38</f>
        <v>0</v>
      </c>
      <c r="EL108">
        <f>+'Srednje opštine'!BG38</f>
        <v>0</v>
      </c>
      <c r="EM108">
        <f>+'Srednje opštine'!BH38</f>
        <v>0</v>
      </c>
      <c r="EN108">
        <f>+'Srednje opštine'!BI38</f>
        <v>0</v>
      </c>
      <c r="EO108">
        <f>+'Srednje opštine'!BJ38</f>
        <v>0</v>
      </c>
      <c r="EP108">
        <f>+'Srednje opštine'!BK38</f>
        <v>0</v>
      </c>
      <c r="EQ108">
        <f>+'Srednje opštine'!BL38</f>
        <v>0</v>
      </c>
      <c r="ER108">
        <f>+'Srednje opštine'!BM38</f>
        <v>0</v>
      </c>
      <c r="ES108">
        <f>+'Srednje opštine'!BN38</f>
        <v>0</v>
      </c>
      <c r="ET108">
        <f>+'Srednje opštine'!BO38</f>
        <v>0</v>
      </c>
      <c r="EU108">
        <f>+'Srednje opštine'!BP38</f>
        <v>0</v>
      </c>
      <c r="EV108">
        <f>+'Srednje opštine'!BQ38</f>
        <v>0</v>
      </c>
      <c r="EW108">
        <f>+'Srednje opštine'!BR38</f>
        <v>0</v>
      </c>
      <c r="EX108">
        <f>+'Srednje opštine'!BS38</f>
        <v>0</v>
      </c>
      <c r="EY108">
        <f>+'Srednje opštine'!BT38</f>
        <v>0</v>
      </c>
      <c r="EZ108">
        <f>+'Srednje opštine'!BU38</f>
        <v>0</v>
      </c>
      <c r="FA108">
        <f>+'Srednje opštine'!BV38</f>
        <v>0</v>
      </c>
      <c r="FB108">
        <f>+'Srednje opštine'!BW38</f>
        <v>0</v>
      </c>
      <c r="FC108">
        <f>+'Srednje opštine'!BX38</f>
        <v>0</v>
      </c>
      <c r="FD108">
        <f>+'Srednje opštine'!BY38</f>
        <v>0</v>
      </c>
      <c r="FE108">
        <f>+'Srednje opštine'!BZ38</f>
        <v>0</v>
      </c>
      <c r="FF108">
        <f>+'Srednje opštine'!CA38</f>
        <v>0</v>
      </c>
      <c r="FG108">
        <f>+'Srednje opštine'!CB38</f>
        <v>0</v>
      </c>
      <c r="FH108">
        <f>+'Srednje opštine'!CC38</f>
        <v>0</v>
      </c>
      <c r="FI108">
        <f>+'Srednje opštine'!CD38</f>
        <v>0</v>
      </c>
      <c r="FJ108">
        <f>+'Srednje opštine'!CE38</f>
        <v>0</v>
      </c>
      <c r="FK108">
        <f>+'Srednje opštine'!CF38</f>
        <v>0</v>
      </c>
      <c r="FL108">
        <f>+'Srednje opštine'!CG38</f>
        <v>0</v>
      </c>
    </row>
    <row r="109" spans="84:168">
      <c r="CF109">
        <f>+'Srednje opštine'!A39</f>
        <v>70386</v>
      </c>
      <c r="CG109" t="str">
        <f>+'Srednje opštine'!B39</f>
        <v>Велика Плана</v>
      </c>
      <c r="CH109" t="str">
        <f>+'Srednje opštine'!C39</f>
        <v>Средње општине</v>
      </c>
      <c r="CI109">
        <f>+'Srednje opštine'!D39</f>
        <v>38846</v>
      </c>
      <c r="CJ109">
        <f>+'Srednje opštine'!E39</f>
        <v>37607</v>
      </c>
      <c r="CK109">
        <f>+'Srednje opštine'!F39</f>
        <v>0.81582315551988194</v>
      </c>
      <c r="CL109">
        <f>+'Srednje opštine'!G39</f>
        <v>31691.466299325333</v>
      </c>
      <c r="CM109">
        <f>+'Srednje opštine'!H39</f>
        <v>6.4539463522627809</v>
      </c>
      <c r="CN109">
        <f>+'Srednje opštine'!I39</f>
        <v>7.9109624538053405</v>
      </c>
      <c r="CO109">
        <f>+'Srednje opštine'!J39</f>
        <v>250710</v>
      </c>
      <c r="CP109">
        <f>+'Srednje opštine'!K39</f>
        <v>25071</v>
      </c>
      <c r="CQ109">
        <f>+'Srednje opštine'!L39</f>
        <v>0</v>
      </c>
      <c r="CR109">
        <f>+'Srednje opštine'!M39</f>
        <v>0</v>
      </c>
      <c r="CS109">
        <f>+'Srednje opštine'!N39</f>
        <v>2</v>
      </c>
      <c r="CT109">
        <f>+'Srednje opštine'!O39</f>
        <v>6</v>
      </c>
      <c r="CU109">
        <f>+'Srednje opštine'!P39</f>
        <v>8</v>
      </c>
      <c r="CV109">
        <f>+'Srednje opštine'!Q39</f>
        <v>5</v>
      </c>
      <c r="CW109">
        <f>+'Srednje opštine'!R39</f>
        <v>57</v>
      </c>
      <c r="CX109">
        <f>+'Srednje opštine'!S39</f>
        <v>41</v>
      </c>
      <c r="CY109">
        <f>+'Srednje opštine'!T39</f>
        <v>18</v>
      </c>
      <c r="CZ109">
        <f>+'Srednje opštine'!U39</f>
        <v>117</v>
      </c>
      <c r="DA109">
        <f>+'Srednje opštine'!V39</f>
        <v>134</v>
      </c>
      <c r="DB109">
        <f>+'Srednje opštine'!W39</f>
        <v>194</v>
      </c>
      <c r="DC109">
        <f>+'Srednje opštine'!X39</f>
        <v>95</v>
      </c>
      <c r="DD109">
        <f>+'Srednje opštine'!Y39</f>
        <v>626</v>
      </c>
      <c r="DE109">
        <f>+'Srednje opštine'!Z39</f>
        <v>505</v>
      </c>
      <c r="DF109">
        <f>+'Srednje opštine'!AA39</f>
        <v>552</v>
      </c>
      <c r="DG109">
        <f>+'Srednje opštine'!AB39</f>
        <v>431</v>
      </c>
      <c r="DH109">
        <f>+'Srednje opštine'!AC39</f>
        <v>635</v>
      </c>
      <c r="DI109">
        <f>+'Srednje opštine'!AD39</f>
        <v>235</v>
      </c>
      <c r="DJ109">
        <f>+'Srednje opštine'!AE39</f>
        <v>1034</v>
      </c>
      <c r="DK109">
        <f>+'Srednje opštine'!AF39</f>
        <v>1036</v>
      </c>
      <c r="DL109">
        <f>+'Srednje opštine'!AG39</f>
        <v>1331</v>
      </c>
      <c r="DM109">
        <f>+'Srednje opštine'!AH39</f>
        <v>949</v>
      </c>
      <c r="DN109">
        <f>+'Srednje opštine'!AI39</f>
        <v>702</v>
      </c>
      <c r="DO109">
        <f>+'Srednje opštine'!AJ39</f>
        <v>113</v>
      </c>
      <c r="DP109">
        <f>+'Srednje opštine'!AK39</f>
        <v>633</v>
      </c>
      <c r="DQ109">
        <f>+'Srednje opštine'!AL39</f>
        <v>837</v>
      </c>
      <c r="DR109">
        <f>+'Srednje opštine'!AM39</f>
        <v>961</v>
      </c>
      <c r="DS109">
        <f>+'Srednje opštine'!AN39</f>
        <v>1078</v>
      </c>
      <c r="DT109">
        <f>+'Srednje opštine'!AO39</f>
        <v>909</v>
      </c>
      <c r="DU109">
        <f>+'Srednje opštine'!AP39</f>
        <v>201</v>
      </c>
      <c r="DV109">
        <f>+'Srednje opštine'!AQ39</f>
        <v>835</v>
      </c>
      <c r="DW109">
        <f>+'Srednje opštine'!AR39</f>
        <v>1048</v>
      </c>
      <c r="DX109">
        <f>+'Srednje opštine'!AS39</f>
        <v>1370</v>
      </c>
      <c r="DY109">
        <f>+'Srednje opštine'!AT39</f>
        <v>1311</v>
      </c>
      <c r="DZ109">
        <f>+'Srednje opštine'!AU39</f>
        <v>1091</v>
      </c>
      <c r="EA109">
        <f>+'Srednje opštine'!AV39</f>
        <v>111</v>
      </c>
      <c r="EB109">
        <f>+'Srednje opštine'!AW39</f>
        <v>741</v>
      </c>
      <c r="EC109">
        <f>+'Srednje opštine'!AX39</f>
        <v>996</v>
      </c>
      <c r="ED109">
        <f>+'Srednje opštine'!AY39</f>
        <v>1267</v>
      </c>
      <c r="EE109">
        <f>+'Srednje opštine'!AZ39</f>
        <v>1346</v>
      </c>
      <c r="EF109">
        <f>+'Srednje opštine'!BA39</f>
        <v>889</v>
      </c>
      <c r="EG109">
        <f>+'Srednje opštine'!BB39</f>
        <v>110</v>
      </c>
      <c r="EH109">
        <f>+'Srednje opštine'!BC39</f>
        <v>511</v>
      </c>
      <c r="EI109">
        <f>+'Srednje opštine'!BD39</f>
        <v>0</v>
      </c>
      <c r="EJ109">
        <f>+'Srednje opštine'!BE39</f>
        <v>0</v>
      </c>
      <c r="EK109">
        <f>+'Srednje opštine'!BF39</f>
        <v>0</v>
      </c>
      <c r="EL109">
        <f>+'Srednje opštine'!BG39</f>
        <v>0</v>
      </c>
      <c r="EM109">
        <f>+'Srednje opštine'!BH39</f>
        <v>0</v>
      </c>
      <c r="EN109">
        <f>+'Srednje opštine'!BI39</f>
        <v>0</v>
      </c>
      <c r="EO109">
        <f>+'Srednje opštine'!BJ39</f>
        <v>0</v>
      </c>
      <c r="EP109">
        <f>+'Srednje opštine'!BK39</f>
        <v>0</v>
      </c>
      <c r="EQ109">
        <f>+'Srednje opštine'!BL39</f>
        <v>0</v>
      </c>
      <c r="ER109">
        <f>+'Srednje opštine'!BM39</f>
        <v>0</v>
      </c>
      <c r="ES109">
        <f>+'Srednje opštine'!BN39</f>
        <v>0</v>
      </c>
      <c r="ET109">
        <f>+'Srednje opštine'!BO39</f>
        <v>0</v>
      </c>
      <c r="EU109">
        <f>+'Srednje opštine'!BP39</f>
        <v>0</v>
      </c>
      <c r="EV109">
        <f>+'Srednje opštine'!BQ39</f>
        <v>0</v>
      </c>
      <c r="EW109">
        <f>+'Srednje opštine'!BR39</f>
        <v>0</v>
      </c>
      <c r="EX109">
        <f>+'Srednje opštine'!BS39</f>
        <v>0</v>
      </c>
      <c r="EY109">
        <f>+'Srednje opštine'!BT39</f>
        <v>0</v>
      </c>
      <c r="EZ109">
        <f>+'Srednje opštine'!BU39</f>
        <v>0</v>
      </c>
      <c r="FA109">
        <f>+'Srednje opštine'!BV39</f>
        <v>0</v>
      </c>
      <c r="FB109">
        <f>+'Srednje opštine'!BW39</f>
        <v>0</v>
      </c>
      <c r="FC109">
        <f>+'Srednje opštine'!BX39</f>
        <v>0</v>
      </c>
      <c r="FD109">
        <f>+'Srednje opštine'!BY39</f>
        <v>0</v>
      </c>
      <c r="FE109">
        <f>+'Srednje opštine'!BZ39</f>
        <v>0</v>
      </c>
      <c r="FF109">
        <f>+'Srednje opštine'!CA39</f>
        <v>0</v>
      </c>
      <c r="FG109">
        <f>+'Srednje opštine'!CB39</f>
        <v>0</v>
      </c>
      <c r="FH109">
        <f>+'Srednje opštine'!CC39</f>
        <v>0</v>
      </c>
      <c r="FI109">
        <f>+'Srednje opštine'!CD39</f>
        <v>0</v>
      </c>
      <c r="FJ109">
        <f>+'Srednje opštine'!CE39</f>
        <v>0</v>
      </c>
      <c r="FK109">
        <f>+'Srednje opštine'!CF39</f>
        <v>0</v>
      </c>
      <c r="FL109">
        <f>+'Srednje opštine'!CG39</f>
        <v>0</v>
      </c>
    </row>
    <row r="110" spans="84:168">
      <c r="CF110">
        <f>+'Srednje opštine'!A40</f>
        <v>71021</v>
      </c>
      <c r="CG110" t="str">
        <f>+'Srednje opštine'!B40</f>
        <v>Рашка</v>
      </c>
      <c r="CH110" t="str">
        <f>+'Srednje opštine'!C40</f>
        <v>Средње општине</v>
      </c>
      <c r="CI110">
        <f>+'Srednje opštine'!D40</f>
        <v>23276</v>
      </c>
      <c r="CJ110">
        <f>+'Srednje opštine'!E40</f>
        <v>34975</v>
      </c>
      <c r="CK110">
        <f>+'Srednje opštine'!F40</f>
        <v>0.75872616439247675</v>
      </c>
      <c r="CL110">
        <f>+'Srednje opštine'!G40</f>
        <v>17660.11020239929</v>
      </c>
      <c r="CM110">
        <f>+'Srednje opštine'!H40</f>
        <v>5.9670905653892419</v>
      </c>
      <c r="CN110">
        <f>+'Srednje opštine'!I40</f>
        <v>7.864616834674707</v>
      </c>
      <c r="CO110">
        <f>+'Srednje opštine'!J40</f>
        <v>138890</v>
      </c>
      <c r="CP110">
        <f>+'Srednje opštine'!K40</f>
        <v>13889</v>
      </c>
      <c r="CQ110">
        <f>+'Srednje opštine'!L40</f>
        <v>0</v>
      </c>
      <c r="CR110">
        <f>+'Srednje opštine'!M40</f>
        <v>0</v>
      </c>
      <c r="CS110">
        <f>+'Srednje opštine'!N40</f>
        <v>0</v>
      </c>
      <c r="CT110">
        <f>+'Srednje opštine'!O40</f>
        <v>1</v>
      </c>
      <c r="CU110">
        <f>+'Srednje opštine'!P40</f>
        <v>0</v>
      </c>
      <c r="CV110">
        <f>+'Srednje opštine'!Q40</f>
        <v>58</v>
      </c>
      <c r="CW110">
        <f>+'Srednje opštine'!R40</f>
        <v>32</v>
      </c>
      <c r="CX110">
        <f>+'Srednje opštine'!S40</f>
        <v>0</v>
      </c>
      <c r="CY110">
        <f>+'Srednje opštine'!T40</f>
        <v>37</v>
      </c>
      <c r="CZ110">
        <f>+'Srednje opštine'!U40</f>
        <v>115</v>
      </c>
      <c r="DA110">
        <f>+'Srednje opštine'!V40</f>
        <v>12</v>
      </c>
      <c r="DB110">
        <f>+'Srednje opštine'!W40</f>
        <v>164</v>
      </c>
      <c r="DC110">
        <f>+'Srednje opštine'!X40</f>
        <v>91</v>
      </c>
      <c r="DD110">
        <f>+'Srednje opštine'!Y40</f>
        <v>273</v>
      </c>
      <c r="DE110">
        <f>+'Srednje opštine'!Z40</f>
        <v>240</v>
      </c>
      <c r="DF110">
        <f>+'Srednje opštine'!AA40</f>
        <v>219</v>
      </c>
      <c r="DG110">
        <f>+'Srednje opštine'!AB40</f>
        <v>281</v>
      </c>
      <c r="DH110">
        <f>+'Srednje opštine'!AC40</f>
        <v>271</v>
      </c>
      <c r="DI110">
        <f>+'Srednje opštine'!AD40</f>
        <v>190</v>
      </c>
      <c r="DJ110">
        <f>+'Srednje opštine'!AE40</f>
        <v>518</v>
      </c>
      <c r="DK110">
        <f>+'Srednje opštine'!AF40</f>
        <v>663</v>
      </c>
      <c r="DL110">
        <f>+'Srednje opštine'!AG40</f>
        <v>683</v>
      </c>
      <c r="DM110">
        <f>+'Srednje opštine'!AH40</f>
        <v>556</v>
      </c>
      <c r="DN110">
        <f>+'Srednje opštine'!AI40</f>
        <v>463</v>
      </c>
      <c r="DO110">
        <f>+'Srednje opštine'!AJ40</f>
        <v>97</v>
      </c>
      <c r="DP110">
        <f>+'Srednje opštine'!AK40</f>
        <v>249</v>
      </c>
      <c r="DQ110">
        <f>+'Srednje opštine'!AL40</f>
        <v>394</v>
      </c>
      <c r="DR110">
        <f>+'Srednje opštine'!AM40</f>
        <v>395</v>
      </c>
      <c r="DS110">
        <f>+'Srednje opštine'!AN40</f>
        <v>482</v>
      </c>
      <c r="DT110">
        <f>+'Srednje opštine'!AO40</f>
        <v>437</v>
      </c>
      <c r="DU110">
        <f>+'Srednje opštine'!AP40</f>
        <v>113</v>
      </c>
      <c r="DV110">
        <f>+'Srednje opštine'!AQ40</f>
        <v>429</v>
      </c>
      <c r="DW110">
        <f>+'Srednje opštine'!AR40</f>
        <v>472</v>
      </c>
      <c r="DX110">
        <f>+'Srednje opštine'!AS40</f>
        <v>674</v>
      </c>
      <c r="DY110">
        <f>+'Srednje opštine'!AT40</f>
        <v>785</v>
      </c>
      <c r="DZ110">
        <f>+'Srednje opštine'!AU40</f>
        <v>623</v>
      </c>
      <c r="EA110">
        <f>+'Srednje opštine'!AV40</f>
        <v>118</v>
      </c>
      <c r="EB110">
        <f>+'Srednje opštine'!AW40</f>
        <v>487</v>
      </c>
      <c r="EC110">
        <f>+'Srednje opštine'!AX40</f>
        <v>673</v>
      </c>
      <c r="ED110">
        <f>+'Srednje opštine'!AY40</f>
        <v>805</v>
      </c>
      <c r="EE110">
        <f>+'Srednje opštine'!AZ40</f>
        <v>738</v>
      </c>
      <c r="EF110">
        <f>+'Srednje opštine'!BA40</f>
        <v>555</v>
      </c>
      <c r="EG110">
        <f>+'Srednje opštine'!BB40</f>
        <v>156</v>
      </c>
      <c r="EH110">
        <f>+'Srednje opštine'!BC40</f>
        <v>340</v>
      </c>
      <c r="EI110">
        <f>+'Srednje opštine'!BD40</f>
        <v>0</v>
      </c>
      <c r="EJ110">
        <f>+'Srednje opštine'!BE40</f>
        <v>0</v>
      </c>
      <c r="EK110">
        <f>+'Srednje opštine'!BF40</f>
        <v>0</v>
      </c>
      <c r="EL110">
        <f>+'Srednje opštine'!BG40</f>
        <v>0</v>
      </c>
      <c r="EM110">
        <f>+'Srednje opštine'!BH40</f>
        <v>0</v>
      </c>
      <c r="EN110">
        <f>+'Srednje opštine'!BI40</f>
        <v>0</v>
      </c>
      <c r="EO110">
        <f>+'Srednje opštine'!BJ40</f>
        <v>0</v>
      </c>
      <c r="EP110">
        <f>+'Srednje opštine'!BK40</f>
        <v>0</v>
      </c>
      <c r="EQ110">
        <f>+'Srednje opštine'!BL40</f>
        <v>0</v>
      </c>
      <c r="ER110">
        <f>+'Srednje opštine'!BM40</f>
        <v>0</v>
      </c>
      <c r="ES110">
        <f>+'Srednje opštine'!BN40</f>
        <v>0</v>
      </c>
      <c r="ET110">
        <f>+'Srednje opštine'!BO40</f>
        <v>0</v>
      </c>
      <c r="EU110">
        <f>+'Srednje opštine'!BP40</f>
        <v>0</v>
      </c>
      <c r="EV110">
        <f>+'Srednje opštine'!BQ40</f>
        <v>0</v>
      </c>
      <c r="EW110">
        <f>+'Srednje opštine'!BR40</f>
        <v>0</v>
      </c>
      <c r="EX110">
        <f>+'Srednje opštine'!BS40</f>
        <v>0</v>
      </c>
      <c r="EY110">
        <f>+'Srednje opštine'!BT40</f>
        <v>0</v>
      </c>
      <c r="EZ110">
        <f>+'Srednje opštine'!BU40</f>
        <v>0</v>
      </c>
      <c r="FA110">
        <f>+'Srednje opštine'!BV40</f>
        <v>0</v>
      </c>
      <c r="FB110">
        <f>+'Srednje opštine'!BW40</f>
        <v>0</v>
      </c>
      <c r="FC110">
        <f>+'Srednje opštine'!BX40</f>
        <v>0</v>
      </c>
      <c r="FD110">
        <f>+'Srednje opštine'!BY40</f>
        <v>0</v>
      </c>
      <c r="FE110">
        <f>+'Srednje opštine'!BZ40</f>
        <v>0</v>
      </c>
      <c r="FF110">
        <f>+'Srednje opštine'!CA40</f>
        <v>0</v>
      </c>
      <c r="FG110">
        <f>+'Srednje opštine'!CB40</f>
        <v>0</v>
      </c>
      <c r="FH110">
        <f>+'Srednje opštine'!CC40</f>
        <v>0</v>
      </c>
      <c r="FI110">
        <f>+'Srednje opštine'!CD40</f>
        <v>0</v>
      </c>
      <c r="FJ110">
        <f>+'Srednje opštine'!CE40</f>
        <v>0</v>
      </c>
      <c r="FK110">
        <f>+'Srednje opštine'!CF40</f>
        <v>0</v>
      </c>
      <c r="FL110">
        <f>+'Srednje opštine'!CG40</f>
        <v>0</v>
      </c>
    </row>
    <row r="111" spans="84:168">
      <c r="CF111">
        <f>+'Srednje opštine'!A41</f>
        <v>71153</v>
      </c>
      <c r="CG111" t="str">
        <f>+'Srednje opštine'!B41</f>
        <v>Топола</v>
      </c>
      <c r="CH111" t="str">
        <f>+'Srednje opštine'!C41</f>
        <v>Средње општине</v>
      </c>
      <c r="CI111">
        <f>+'Srednje opštine'!D41</f>
        <v>20939</v>
      </c>
      <c r="CJ111">
        <f>+'Srednje opštine'!E41</f>
        <v>34976</v>
      </c>
      <c r="CK111">
        <f>+'Srednje opštine'!F41</f>
        <v>0.75874785777816345</v>
      </c>
      <c r="CL111">
        <f>+'Srednje opštine'!G41</f>
        <v>15887.421394016965</v>
      </c>
      <c r="CM111">
        <f>+'Srednje opštine'!H41</f>
        <v>5.8326567648884859</v>
      </c>
      <c r="CN111">
        <f>+'Srednje opštine'!I41</f>
        <v>7.6872134861351933</v>
      </c>
      <c r="CO111">
        <f>+'Srednje opštine'!J41</f>
        <v>122130</v>
      </c>
      <c r="CP111">
        <f>+'Srednje opštine'!K41</f>
        <v>12213</v>
      </c>
      <c r="CQ111">
        <f>+'Srednje opštine'!L41</f>
        <v>0</v>
      </c>
      <c r="CR111">
        <f>+'Srednje opštine'!M41</f>
        <v>0</v>
      </c>
      <c r="CS111">
        <f>+'Srednje opštine'!N41</f>
        <v>0</v>
      </c>
      <c r="CT111">
        <f>+'Srednje opštine'!O41</f>
        <v>35</v>
      </c>
      <c r="CU111">
        <f>+'Srednje opštine'!P41</f>
        <v>55</v>
      </c>
      <c r="CV111">
        <f>+'Srednje opštine'!Q41</f>
        <v>7</v>
      </c>
      <c r="CW111">
        <f>+'Srednje opštine'!R41</f>
        <v>25</v>
      </c>
      <c r="CX111">
        <f>+'Srednje opštine'!S41</f>
        <v>47</v>
      </c>
      <c r="CY111">
        <f>+'Srednje opštine'!T41</f>
        <v>20</v>
      </c>
      <c r="CZ111">
        <f>+'Srednje opštine'!U41</f>
        <v>50</v>
      </c>
      <c r="DA111">
        <f>+'Srednje opštine'!V41</f>
        <v>183</v>
      </c>
      <c r="DB111">
        <f>+'Srednje opštine'!W41</f>
        <v>89</v>
      </c>
      <c r="DC111">
        <f>+'Srednje opštine'!X41</f>
        <v>73</v>
      </c>
      <c r="DD111">
        <f>+'Srednje opštine'!Y41</f>
        <v>207</v>
      </c>
      <c r="DE111">
        <f>+'Srednje opštine'!Z41</f>
        <v>310</v>
      </c>
      <c r="DF111">
        <f>+'Srednje opštine'!AA41</f>
        <v>208</v>
      </c>
      <c r="DG111">
        <f>+'Srednje opštine'!AB41</f>
        <v>286</v>
      </c>
      <c r="DH111">
        <f>+'Srednje opštine'!AC41</f>
        <v>226</v>
      </c>
      <c r="DI111">
        <f>+'Srednje opštine'!AD41</f>
        <v>121</v>
      </c>
      <c r="DJ111">
        <f>+'Srednje opštine'!AE41</f>
        <v>466</v>
      </c>
      <c r="DK111">
        <f>+'Srednje opštine'!AF41</f>
        <v>414</v>
      </c>
      <c r="DL111">
        <f>+'Srednje opštine'!AG41</f>
        <v>425</v>
      </c>
      <c r="DM111">
        <f>+'Srednje opštine'!AH41</f>
        <v>698</v>
      </c>
      <c r="DN111">
        <f>+'Srednje opštine'!AI41</f>
        <v>274</v>
      </c>
      <c r="DO111">
        <f>+'Srednje opštine'!AJ41</f>
        <v>36</v>
      </c>
      <c r="DP111">
        <f>+'Srednje opštine'!AK41</f>
        <v>377</v>
      </c>
      <c r="DQ111">
        <f>+'Srednje opštine'!AL41</f>
        <v>303</v>
      </c>
      <c r="DR111">
        <f>+'Srednje opštine'!AM41</f>
        <v>534</v>
      </c>
      <c r="DS111">
        <f>+'Srednje opštine'!AN41</f>
        <v>479</v>
      </c>
      <c r="DT111">
        <f>+'Srednje opštine'!AO41</f>
        <v>469</v>
      </c>
      <c r="DU111">
        <f>+'Srednje opštine'!AP41</f>
        <v>121</v>
      </c>
      <c r="DV111">
        <f>+'Srednje opštine'!AQ41</f>
        <v>338</v>
      </c>
      <c r="DW111">
        <f>+'Srednje opštine'!AR41</f>
        <v>483</v>
      </c>
      <c r="DX111">
        <f>+'Srednje opštine'!AS41</f>
        <v>486</v>
      </c>
      <c r="DY111">
        <f>+'Srednje opštine'!AT41</f>
        <v>813</v>
      </c>
      <c r="DZ111">
        <f>+'Srednje opštine'!AU41</f>
        <v>773</v>
      </c>
      <c r="EA111">
        <f>+'Srednje opštine'!AV41</f>
        <v>125</v>
      </c>
      <c r="EB111">
        <f>+'Srednje opštine'!AW41</f>
        <v>317</v>
      </c>
      <c r="EC111">
        <f>+'Srednje opštine'!AX41</f>
        <v>385</v>
      </c>
      <c r="ED111">
        <f>+'Srednje opštine'!AY41</f>
        <v>628</v>
      </c>
      <c r="EE111">
        <f>+'Srednje opštine'!AZ41</f>
        <v>504</v>
      </c>
      <c r="EF111">
        <f>+'Srednje opštine'!BA41</f>
        <v>571</v>
      </c>
      <c r="EG111">
        <f>+'Srednje opštine'!BB41</f>
        <v>52</v>
      </c>
      <c r="EH111">
        <f>+'Srednje opštine'!BC41</f>
        <v>200</v>
      </c>
      <c r="EI111">
        <f>+'Srednje opštine'!BD41</f>
        <v>0</v>
      </c>
      <c r="EJ111">
        <f>+'Srednje opštine'!BE41</f>
        <v>0</v>
      </c>
      <c r="EK111">
        <f>+'Srednje opštine'!BF41</f>
        <v>0</v>
      </c>
      <c r="EL111">
        <f>+'Srednje opštine'!BG41</f>
        <v>0</v>
      </c>
      <c r="EM111">
        <f>+'Srednje opštine'!BH41</f>
        <v>0</v>
      </c>
      <c r="EN111">
        <f>+'Srednje opštine'!BI41</f>
        <v>0</v>
      </c>
      <c r="EO111">
        <f>+'Srednje opštine'!BJ41</f>
        <v>0</v>
      </c>
      <c r="EP111">
        <f>+'Srednje opštine'!BK41</f>
        <v>0</v>
      </c>
      <c r="EQ111">
        <f>+'Srednje opštine'!BL41</f>
        <v>0</v>
      </c>
      <c r="ER111">
        <f>+'Srednje opštine'!BM41</f>
        <v>0</v>
      </c>
      <c r="ES111">
        <f>+'Srednje opštine'!BN41</f>
        <v>0</v>
      </c>
      <c r="ET111">
        <f>+'Srednje opštine'!BO41</f>
        <v>0</v>
      </c>
      <c r="EU111">
        <f>+'Srednje opštine'!BP41</f>
        <v>0</v>
      </c>
      <c r="EV111">
        <f>+'Srednje opštine'!BQ41</f>
        <v>0</v>
      </c>
      <c r="EW111">
        <f>+'Srednje opštine'!BR41</f>
        <v>0</v>
      </c>
      <c r="EX111">
        <f>+'Srednje opštine'!BS41</f>
        <v>0</v>
      </c>
      <c r="EY111">
        <f>+'Srednje opštine'!BT41</f>
        <v>0</v>
      </c>
      <c r="EZ111">
        <f>+'Srednje opštine'!BU41</f>
        <v>0</v>
      </c>
      <c r="FA111">
        <f>+'Srednje opštine'!BV41</f>
        <v>0</v>
      </c>
      <c r="FB111">
        <f>+'Srednje opštine'!BW41</f>
        <v>0</v>
      </c>
      <c r="FC111">
        <f>+'Srednje opštine'!BX41</f>
        <v>0</v>
      </c>
      <c r="FD111">
        <f>+'Srednje opštine'!BY41</f>
        <v>0</v>
      </c>
      <c r="FE111">
        <f>+'Srednje opštine'!BZ41</f>
        <v>0</v>
      </c>
      <c r="FF111">
        <f>+'Srednje opštine'!CA41</f>
        <v>0</v>
      </c>
      <c r="FG111">
        <f>+'Srednje opštine'!CB41</f>
        <v>0</v>
      </c>
      <c r="FH111">
        <f>+'Srednje opštine'!CC41</f>
        <v>0</v>
      </c>
      <c r="FI111">
        <f>+'Srednje opštine'!CD41</f>
        <v>0</v>
      </c>
      <c r="FJ111">
        <f>+'Srednje opštine'!CE41</f>
        <v>0</v>
      </c>
      <c r="FK111">
        <f>+'Srednje opštine'!CF41</f>
        <v>0</v>
      </c>
      <c r="FL111">
        <f>+'Srednje opštine'!CG41</f>
        <v>0</v>
      </c>
    </row>
    <row r="112" spans="84:168">
      <c r="CF112">
        <f>+'Srednje opštine'!A42</f>
        <v>70491</v>
      </c>
      <c r="CG112" t="str">
        <f>+'Srednje opštine'!B42</f>
        <v>Деспотовац</v>
      </c>
      <c r="CH112" t="str">
        <f>+'Srednje opštine'!C42</f>
        <v>Средње општине</v>
      </c>
      <c r="CI112">
        <f>+'Srednje opštine'!D42</f>
        <v>21376</v>
      </c>
      <c r="CJ112">
        <f>+'Srednje opštine'!E42</f>
        <v>39866</v>
      </c>
      <c r="CK112">
        <f>+'Srednje opštine'!F42</f>
        <v>0.86482851378614656</v>
      </c>
      <c r="CL112">
        <f>+'Srednje opštine'!G42</f>
        <v>18486.574310692667</v>
      </c>
      <c r="CM112">
        <f>+'Srednje opštine'!H42</f>
        <v>6.5484655688622757</v>
      </c>
      <c r="CN112">
        <f>+'Srednje opštine'!I42</f>
        <v>7.5719815714605012</v>
      </c>
      <c r="CO112">
        <f>+'Srednje opštine'!J42</f>
        <v>139980</v>
      </c>
      <c r="CP112">
        <f>+'Srednje opštine'!K42</f>
        <v>13998</v>
      </c>
      <c r="CQ112">
        <f>+'Srednje opštine'!L42</f>
        <v>2</v>
      </c>
      <c r="CR112">
        <f>+'Srednje opštine'!M42</f>
        <v>1</v>
      </c>
      <c r="CS112">
        <f>+'Srednje opštine'!N42</f>
        <v>0</v>
      </c>
      <c r="CT112">
        <f>+'Srednje opštine'!O42</f>
        <v>0</v>
      </c>
      <c r="CU112">
        <f>+'Srednje opštine'!P42</f>
        <v>13</v>
      </c>
      <c r="CV112">
        <f>+'Srednje opštine'!Q42</f>
        <v>2</v>
      </c>
      <c r="CW112">
        <f>+'Srednje opštine'!R42</f>
        <v>10</v>
      </c>
      <c r="CX112">
        <f>+'Srednje opštine'!S42</f>
        <v>35</v>
      </c>
      <c r="CY112">
        <f>+'Srednje opštine'!T42</f>
        <v>14</v>
      </c>
      <c r="CZ112">
        <f>+'Srednje opštine'!U42</f>
        <v>103</v>
      </c>
      <c r="DA112">
        <f>+'Srednje opštine'!V42</f>
        <v>94</v>
      </c>
      <c r="DB112">
        <f>+'Srednje opštine'!W42</f>
        <v>90</v>
      </c>
      <c r="DC112">
        <f>+'Srednje opštine'!X42</f>
        <v>35</v>
      </c>
      <c r="DD112">
        <f>+'Srednje opštine'!Y42</f>
        <v>349</v>
      </c>
      <c r="DE112">
        <f>+'Srednje opštine'!Z42</f>
        <v>314</v>
      </c>
      <c r="DF112">
        <f>+'Srednje opštine'!AA42</f>
        <v>321</v>
      </c>
      <c r="DG112">
        <f>+'Srednje opštine'!AB42</f>
        <v>244</v>
      </c>
      <c r="DH112">
        <f>+'Srednje opštine'!AC42</f>
        <v>498</v>
      </c>
      <c r="DI112">
        <f>+'Srednje opštine'!AD42</f>
        <v>129</v>
      </c>
      <c r="DJ112">
        <f>+'Srednje opštine'!AE42</f>
        <v>708</v>
      </c>
      <c r="DK112">
        <f>+'Srednje opštine'!AF42</f>
        <v>734</v>
      </c>
      <c r="DL112">
        <f>+'Srednje opštine'!AG42</f>
        <v>662</v>
      </c>
      <c r="DM112">
        <f>+'Srednje opštine'!AH42</f>
        <v>580</v>
      </c>
      <c r="DN112">
        <f>+'Srednje opštine'!AI42</f>
        <v>457</v>
      </c>
      <c r="DO112">
        <f>+'Srednje opštine'!AJ42</f>
        <v>34</v>
      </c>
      <c r="DP112">
        <f>+'Srednje opštine'!AK42</f>
        <v>381</v>
      </c>
      <c r="DQ112">
        <f>+'Srednje opštine'!AL42</f>
        <v>352</v>
      </c>
      <c r="DR112">
        <f>+'Srednje opštine'!AM42</f>
        <v>569</v>
      </c>
      <c r="DS112">
        <f>+'Srednje opštine'!AN42</f>
        <v>382</v>
      </c>
      <c r="DT112">
        <f>+'Srednje opštine'!AO42</f>
        <v>511</v>
      </c>
      <c r="DU112">
        <f>+'Srednje opštine'!AP42</f>
        <v>54</v>
      </c>
      <c r="DV112">
        <f>+'Srednje opštine'!AQ42</f>
        <v>526</v>
      </c>
      <c r="DW112">
        <f>+'Srednje opštine'!AR42</f>
        <v>542</v>
      </c>
      <c r="DX112">
        <f>+'Srednje opštine'!AS42</f>
        <v>624</v>
      </c>
      <c r="DY112">
        <f>+'Srednje opštine'!AT42</f>
        <v>723</v>
      </c>
      <c r="DZ112">
        <f>+'Srednje opštine'!AU42</f>
        <v>592</v>
      </c>
      <c r="EA112">
        <f>+'Srednje opštine'!AV42</f>
        <v>26</v>
      </c>
      <c r="EB112">
        <f>+'Srednje opštine'!AW42</f>
        <v>460</v>
      </c>
      <c r="EC112">
        <f>+'Srednje opštine'!AX42</f>
        <v>563</v>
      </c>
      <c r="ED112">
        <f>+'Srednje opštine'!AY42</f>
        <v>723</v>
      </c>
      <c r="EE112">
        <f>+'Srednje opštine'!AZ42</f>
        <v>754</v>
      </c>
      <c r="EF112">
        <f>+'Srednje opštine'!BA42</f>
        <v>515</v>
      </c>
      <c r="EG112">
        <f>+'Srednje opštine'!BB42</f>
        <v>39</v>
      </c>
      <c r="EH112">
        <f>+'Srednje opštine'!BC42</f>
        <v>233</v>
      </c>
      <c r="EI112">
        <f>+'Srednje opštine'!BD42</f>
        <v>0</v>
      </c>
      <c r="EJ112">
        <f>+'Srednje opštine'!BE42</f>
        <v>0</v>
      </c>
      <c r="EK112">
        <f>+'Srednje opštine'!BF42</f>
        <v>0</v>
      </c>
      <c r="EL112">
        <f>+'Srednje opštine'!BG42</f>
        <v>0</v>
      </c>
      <c r="EM112">
        <f>+'Srednje opštine'!BH42</f>
        <v>0</v>
      </c>
      <c r="EN112">
        <f>+'Srednje opštine'!BI42</f>
        <v>0</v>
      </c>
      <c r="EO112">
        <f>+'Srednje opštine'!BJ42</f>
        <v>0</v>
      </c>
      <c r="EP112">
        <f>+'Srednje opštine'!BK42</f>
        <v>0</v>
      </c>
      <c r="EQ112">
        <f>+'Srednje opštine'!BL42</f>
        <v>0</v>
      </c>
      <c r="ER112">
        <f>+'Srednje opštine'!BM42</f>
        <v>0</v>
      </c>
      <c r="ES112">
        <f>+'Srednje opštine'!BN42</f>
        <v>0</v>
      </c>
      <c r="ET112">
        <f>+'Srednje opštine'!BO42</f>
        <v>0</v>
      </c>
      <c r="EU112">
        <f>+'Srednje opštine'!BP42</f>
        <v>0</v>
      </c>
      <c r="EV112">
        <f>+'Srednje opštine'!BQ42</f>
        <v>0</v>
      </c>
      <c r="EW112">
        <f>+'Srednje opštine'!BR42</f>
        <v>0</v>
      </c>
      <c r="EX112">
        <f>+'Srednje opštine'!BS42</f>
        <v>0</v>
      </c>
      <c r="EY112">
        <f>+'Srednje opštine'!BT42</f>
        <v>0</v>
      </c>
      <c r="EZ112">
        <f>+'Srednje opštine'!BU42</f>
        <v>0</v>
      </c>
      <c r="FA112">
        <f>+'Srednje opštine'!BV42</f>
        <v>0</v>
      </c>
      <c r="FB112">
        <f>+'Srednje opštine'!BW42</f>
        <v>0</v>
      </c>
      <c r="FC112">
        <f>+'Srednje opštine'!BX42</f>
        <v>0</v>
      </c>
      <c r="FD112">
        <f>+'Srednje opštine'!BY42</f>
        <v>0</v>
      </c>
      <c r="FE112">
        <f>+'Srednje opštine'!BZ42</f>
        <v>0</v>
      </c>
      <c r="FF112">
        <f>+'Srednje opštine'!CA42</f>
        <v>0</v>
      </c>
      <c r="FG112">
        <f>+'Srednje opštine'!CB42</f>
        <v>0</v>
      </c>
      <c r="FH112">
        <f>+'Srednje opštine'!CC42</f>
        <v>0</v>
      </c>
      <c r="FI112">
        <f>+'Srednje opštine'!CD42</f>
        <v>0</v>
      </c>
      <c r="FJ112">
        <f>+'Srednje opštine'!CE42</f>
        <v>0</v>
      </c>
      <c r="FK112">
        <f>+'Srednje opštine'!CF42</f>
        <v>0</v>
      </c>
      <c r="FL112">
        <f>+'Srednje opštine'!CG42</f>
        <v>0</v>
      </c>
    </row>
    <row r="113" spans="84:168">
      <c r="CF113">
        <f>+'Srednje opštine'!A43</f>
        <v>71137</v>
      </c>
      <c r="CG113" t="str">
        <f>+'Srednje opštine'!B43</f>
        <v>Сурдулица</v>
      </c>
      <c r="CH113" t="str">
        <f>+'Srednje opštine'!C43</f>
        <v>Средње општине</v>
      </c>
      <c r="CI113">
        <f>+'Srednje opštine'!D43</f>
        <v>19135</v>
      </c>
      <c r="CJ113">
        <f>+'Srednje opštine'!E43</f>
        <v>38726</v>
      </c>
      <c r="CK113">
        <f>+'Srednje opštine'!F43</f>
        <v>0.84009805410330385</v>
      </c>
      <c r="CL113">
        <f>+'Srednje opštine'!G43</f>
        <v>16075.276265266719</v>
      </c>
      <c r="CM113">
        <f>+'Srednje opštine'!H43</f>
        <v>6.3443950875359292</v>
      </c>
      <c r="CN113">
        <f>+'Srednje opštine'!I43</f>
        <v>7.5519697451361809</v>
      </c>
      <c r="CO113">
        <f>+'Srednje opštine'!J43</f>
        <v>121400</v>
      </c>
      <c r="CP113">
        <f>+'Srednje opštine'!K43</f>
        <v>12140</v>
      </c>
      <c r="CQ113">
        <f>+'Srednje opštine'!L43</f>
        <v>0</v>
      </c>
      <c r="CR113">
        <f>+'Srednje opštine'!M43</f>
        <v>0</v>
      </c>
      <c r="CS113">
        <f>+'Srednje opštine'!N43</f>
        <v>0</v>
      </c>
      <c r="CT113">
        <f>+'Srednje opštine'!O43</f>
        <v>2</v>
      </c>
      <c r="CU113">
        <f>+'Srednje opštine'!P43</f>
        <v>6</v>
      </c>
      <c r="CV113">
        <f>+'Srednje opštine'!Q43</f>
        <v>28</v>
      </c>
      <c r="CW113">
        <f>+'Srednje opštine'!R43</f>
        <v>26</v>
      </c>
      <c r="CX113">
        <f>+'Srednje opštine'!S43</f>
        <v>63</v>
      </c>
      <c r="CY113">
        <f>+'Srednje opštine'!T43</f>
        <v>34</v>
      </c>
      <c r="CZ113">
        <f>+'Srednje opštine'!U43</f>
        <v>117</v>
      </c>
      <c r="DA113">
        <f>+'Srednje opštine'!V43</f>
        <v>117</v>
      </c>
      <c r="DB113">
        <f>+'Srednje opštine'!W43</f>
        <v>89</v>
      </c>
      <c r="DC113">
        <f>+'Srednje opštine'!X43</f>
        <v>104</v>
      </c>
      <c r="DD113">
        <f>+'Srednje opštine'!Y43</f>
        <v>300</v>
      </c>
      <c r="DE113">
        <f>+'Srednje opštine'!Z43</f>
        <v>208</v>
      </c>
      <c r="DF113">
        <f>+'Srednje opštine'!AA43</f>
        <v>230</v>
      </c>
      <c r="DG113">
        <f>+'Srednje opštine'!AB43</f>
        <v>229</v>
      </c>
      <c r="DH113">
        <f>+'Srednje opštine'!AC43</f>
        <v>319</v>
      </c>
      <c r="DI113">
        <f>+'Srednje opštine'!AD43</f>
        <v>185</v>
      </c>
      <c r="DJ113">
        <f>+'Srednje opštine'!AE43</f>
        <v>588</v>
      </c>
      <c r="DK113">
        <f>+'Srednje opštine'!AF43</f>
        <v>541</v>
      </c>
      <c r="DL113">
        <f>+'Srednje opštine'!AG43</f>
        <v>520</v>
      </c>
      <c r="DM113">
        <f>+'Srednje opštine'!AH43</f>
        <v>525</v>
      </c>
      <c r="DN113">
        <f>+'Srednje opštine'!AI43</f>
        <v>438</v>
      </c>
      <c r="DO113">
        <f>+'Srednje opštine'!AJ43</f>
        <v>67</v>
      </c>
      <c r="DP113">
        <f>+'Srednje opštine'!AK43</f>
        <v>253</v>
      </c>
      <c r="DQ113">
        <f>+'Srednje opštine'!AL43</f>
        <v>400</v>
      </c>
      <c r="DR113">
        <f>+'Srednje opštine'!AM43</f>
        <v>380</v>
      </c>
      <c r="DS113">
        <f>+'Srednje opštine'!AN43</f>
        <v>411</v>
      </c>
      <c r="DT113">
        <f>+'Srednje opštine'!AO43</f>
        <v>365</v>
      </c>
      <c r="DU113">
        <f>+'Srednje opštine'!AP43</f>
        <v>85</v>
      </c>
      <c r="DV113">
        <f>+'Srednje opštine'!AQ43</f>
        <v>435</v>
      </c>
      <c r="DW113">
        <f>+'Srednje opštine'!AR43</f>
        <v>402</v>
      </c>
      <c r="DX113">
        <f>+'Srednje opštine'!AS43</f>
        <v>558</v>
      </c>
      <c r="DY113">
        <f>+'Srednje opštine'!AT43</f>
        <v>567</v>
      </c>
      <c r="DZ113">
        <f>+'Srednje opštine'!AU43</f>
        <v>426</v>
      </c>
      <c r="EA113">
        <f>+'Srednje opštine'!AV43</f>
        <v>200</v>
      </c>
      <c r="EB113">
        <f>+'Srednje opštine'!AW43</f>
        <v>439</v>
      </c>
      <c r="EC113">
        <f>+'Srednje opštine'!AX43</f>
        <v>465</v>
      </c>
      <c r="ED113">
        <f>+'Srednje opštine'!AY43</f>
        <v>550</v>
      </c>
      <c r="EE113">
        <f>+'Srednje opštine'!AZ43</f>
        <v>662</v>
      </c>
      <c r="EF113">
        <f>+'Srednje opštine'!BA43</f>
        <v>479</v>
      </c>
      <c r="EG113">
        <f>+'Srednje opštine'!BB43</f>
        <v>100</v>
      </c>
      <c r="EH113">
        <f>+'Srednje opštine'!BC43</f>
        <v>227</v>
      </c>
      <c r="EI113">
        <f>+'Srednje opštine'!BD43</f>
        <v>0</v>
      </c>
      <c r="EJ113">
        <f>+'Srednje opštine'!BE43</f>
        <v>0</v>
      </c>
      <c r="EK113">
        <f>+'Srednje opštine'!BF43</f>
        <v>0</v>
      </c>
      <c r="EL113">
        <f>+'Srednje opštine'!BG43</f>
        <v>0</v>
      </c>
      <c r="EM113">
        <f>+'Srednje opštine'!BH43</f>
        <v>0</v>
      </c>
      <c r="EN113">
        <f>+'Srednje opštine'!BI43</f>
        <v>0</v>
      </c>
      <c r="EO113">
        <f>+'Srednje opštine'!BJ43</f>
        <v>0</v>
      </c>
      <c r="EP113">
        <f>+'Srednje opštine'!BK43</f>
        <v>0</v>
      </c>
      <c r="EQ113">
        <f>+'Srednje opštine'!BL43</f>
        <v>0</v>
      </c>
      <c r="ER113">
        <f>+'Srednje opštine'!BM43</f>
        <v>0</v>
      </c>
      <c r="ES113">
        <f>+'Srednje opštine'!BN43</f>
        <v>0</v>
      </c>
      <c r="ET113">
        <f>+'Srednje opštine'!BO43</f>
        <v>0</v>
      </c>
      <c r="EU113">
        <f>+'Srednje opštine'!BP43</f>
        <v>0</v>
      </c>
      <c r="EV113">
        <f>+'Srednje opštine'!BQ43</f>
        <v>0</v>
      </c>
      <c r="EW113">
        <f>+'Srednje opštine'!BR43</f>
        <v>0</v>
      </c>
      <c r="EX113">
        <f>+'Srednje opštine'!BS43</f>
        <v>0</v>
      </c>
      <c r="EY113">
        <f>+'Srednje opštine'!BT43</f>
        <v>0</v>
      </c>
      <c r="EZ113">
        <f>+'Srednje opštine'!BU43</f>
        <v>0</v>
      </c>
      <c r="FA113">
        <f>+'Srednje opštine'!BV43</f>
        <v>0</v>
      </c>
      <c r="FB113">
        <f>+'Srednje opštine'!BW43</f>
        <v>0</v>
      </c>
      <c r="FC113">
        <f>+'Srednje opštine'!BX43</f>
        <v>0</v>
      </c>
      <c r="FD113">
        <f>+'Srednje opštine'!BY43</f>
        <v>0</v>
      </c>
      <c r="FE113">
        <f>+'Srednje opštine'!BZ43</f>
        <v>0</v>
      </c>
      <c r="FF113">
        <f>+'Srednje opštine'!CA43</f>
        <v>0</v>
      </c>
      <c r="FG113">
        <f>+'Srednje opštine'!CB43</f>
        <v>0</v>
      </c>
      <c r="FH113">
        <f>+'Srednje opštine'!CC43</f>
        <v>0</v>
      </c>
      <c r="FI113">
        <f>+'Srednje opštine'!CD43</f>
        <v>0</v>
      </c>
      <c r="FJ113">
        <f>+'Srednje opštine'!CE43</f>
        <v>0</v>
      </c>
      <c r="FK113">
        <f>+'Srednje opštine'!CF43</f>
        <v>0</v>
      </c>
      <c r="FL113">
        <f>+'Srednje opštine'!CG43</f>
        <v>0</v>
      </c>
    </row>
    <row r="114" spans="84:168">
      <c r="CF114">
        <f>+'Srednje opštine'!A44</f>
        <v>70068</v>
      </c>
      <c r="CG114" t="str">
        <f>+'Srednje opštine'!B44</f>
        <v>Бајина Башта</v>
      </c>
      <c r="CH114" t="str">
        <f>+'Srednje opštine'!C44</f>
        <v>Средње општине</v>
      </c>
      <c r="CI114">
        <f>+'Srednje opštine'!D44</f>
        <v>24719</v>
      </c>
      <c r="CJ114">
        <f>+'Srednje opštine'!E44</f>
        <v>36769</v>
      </c>
      <c r="CK114">
        <f>+'Srednje opštine'!F44</f>
        <v>0.79764409831442395</v>
      </c>
      <c r="CL114">
        <f>+'Srednje opštine'!G44</f>
        <v>19716.964466234247</v>
      </c>
      <c r="CM114">
        <f>+'Srednje opštine'!H44</f>
        <v>6.0010518224847287</v>
      </c>
      <c r="CN114">
        <f>+'Srednje opštine'!I44</f>
        <v>7.5234704740699643</v>
      </c>
      <c r="CO114">
        <f>+'Srednje opštine'!J44</f>
        <v>148340</v>
      </c>
      <c r="CP114">
        <f>+'Srednje opštine'!K44</f>
        <v>14834</v>
      </c>
      <c r="CQ114">
        <f>+'Srednje opštine'!L44</f>
        <v>0</v>
      </c>
      <c r="CR114">
        <f>+'Srednje opštine'!M44</f>
        <v>2</v>
      </c>
      <c r="CS114">
        <f>+'Srednje opštine'!N44</f>
        <v>0</v>
      </c>
      <c r="CT114">
        <f>+'Srednje opštine'!O44</f>
        <v>8</v>
      </c>
      <c r="CU114">
        <f>+'Srednje opštine'!P44</f>
        <v>4</v>
      </c>
      <c r="CV114">
        <f>+'Srednje opštine'!Q44</f>
        <v>31</v>
      </c>
      <c r="CW114">
        <f>+'Srednje opštine'!R44</f>
        <v>11</v>
      </c>
      <c r="CX114">
        <f>+'Srednje opštine'!S44</f>
        <v>35</v>
      </c>
      <c r="CY114">
        <f>+'Srednje opštine'!T44</f>
        <v>12</v>
      </c>
      <c r="CZ114">
        <f>+'Srednje opštine'!U44</f>
        <v>120</v>
      </c>
      <c r="DA114">
        <f>+'Srednje opštine'!V44</f>
        <v>98</v>
      </c>
      <c r="DB114">
        <f>+'Srednje opštine'!W44</f>
        <v>92</v>
      </c>
      <c r="DC114">
        <f>+'Srednje opštine'!X44</f>
        <v>32</v>
      </c>
      <c r="DD114">
        <f>+'Srednje opštine'!Y44</f>
        <v>281</v>
      </c>
      <c r="DE114">
        <f>+'Srednje opštine'!Z44</f>
        <v>303</v>
      </c>
      <c r="DF114">
        <f>+'Srednje opštine'!AA44</f>
        <v>227</v>
      </c>
      <c r="DG114">
        <f>+'Srednje opštine'!AB44</f>
        <v>304</v>
      </c>
      <c r="DH114">
        <f>+'Srednje opštine'!AC44</f>
        <v>330</v>
      </c>
      <c r="DI114">
        <f>+'Srednje opštine'!AD44</f>
        <v>56</v>
      </c>
      <c r="DJ114">
        <f>+'Srednje opštine'!AE44</f>
        <v>863</v>
      </c>
      <c r="DK114">
        <f>+'Srednje opštine'!AF44</f>
        <v>764</v>
      </c>
      <c r="DL114">
        <f>+'Srednje opštine'!AG44</f>
        <v>717</v>
      </c>
      <c r="DM114">
        <f>+'Srednje opštine'!AH44</f>
        <v>603</v>
      </c>
      <c r="DN114">
        <f>+'Srednje opštine'!AI44</f>
        <v>407</v>
      </c>
      <c r="DO114">
        <f>+'Srednje opštine'!AJ44</f>
        <v>50</v>
      </c>
      <c r="DP114">
        <f>+'Srednje opštine'!AK44</f>
        <v>346</v>
      </c>
      <c r="DQ114">
        <f>+'Srednje opštine'!AL44</f>
        <v>430</v>
      </c>
      <c r="DR114">
        <f>+'Srednje opštine'!AM44</f>
        <v>527</v>
      </c>
      <c r="DS114">
        <f>+'Srednje opštine'!AN44</f>
        <v>666</v>
      </c>
      <c r="DT114">
        <f>+'Srednje opštine'!AO44</f>
        <v>528</v>
      </c>
      <c r="DU114">
        <f>+'Srednje opštine'!AP44</f>
        <v>109</v>
      </c>
      <c r="DV114">
        <f>+'Srednje opštine'!AQ44</f>
        <v>458</v>
      </c>
      <c r="DW114">
        <f>+'Srednje opštine'!AR44</f>
        <v>530</v>
      </c>
      <c r="DX114">
        <f>+'Srednje opštine'!AS44</f>
        <v>591</v>
      </c>
      <c r="DY114">
        <f>+'Srednje opštine'!AT44</f>
        <v>697</v>
      </c>
      <c r="DZ114">
        <f>+'Srednje opštine'!AU44</f>
        <v>746</v>
      </c>
      <c r="EA114">
        <f>+'Srednje opštine'!AV44</f>
        <v>52</v>
      </c>
      <c r="EB114">
        <f>+'Srednje opštine'!AW44</f>
        <v>520</v>
      </c>
      <c r="EC114">
        <f>+'Srednje opštine'!AX44</f>
        <v>580</v>
      </c>
      <c r="ED114">
        <f>+'Srednje opštine'!AY44</f>
        <v>848</v>
      </c>
      <c r="EE114">
        <f>+'Srednje opštine'!AZ44</f>
        <v>837</v>
      </c>
      <c r="EF114">
        <f>+'Srednje opštine'!BA44</f>
        <v>559</v>
      </c>
      <c r="EG114">
        <f>+'Srednje opštine'!BB44</f>
        <v>76</v>
      </c>
      <c r="EH114">
        <f>+'Srednje opštine'!BC44</f>
        <v>384</v>
      </c>
      <c r="EI114">
        <f>+'Srednje opštine'!BD44</f>
        <v>0</v>
      </c>
      <c r="EJ114">
        <f>+'Srednje opštine'!BE44</f>
        <v>0</v>
      </c>
      <c r="EK114">
        <f>+'Srednje opštine'!BF44</f>
        <v>0</v>
      </c>
      <c r="EL114">
        <f>+'Srednje opštine'!BG44</f>
        <v>0</v>
      </c>
      <c r="EM114">
        <f>+'Srednje opštine'!BH44</f>
        <v>0</v>
      </c>
      <c r="EN114">
        <f>+'Srednje opštine'!BI44</f>
        <v>0</v>
      </c>
      <c r="EO114">
        <f>+'Srednje opštine'!BJ44</f>
        <v>0</v>
      </c>
      <c r="EP114">
        <f>+'Srednje opštine'!BK44</f>
        <v>0</v>
      </c>
      <c r="EQ114">
        <f>+'Srednje opštine'!BL44</f>
        <v>0</v>
      </c>
      <c r="ER114">
        <f>+'Srednje opštine'!BM44</f>
        <v>0</v>
      </c>
      <c r="ES114">
        <f>+'Srednje opštine'!BN44</f>
        <v>0</v>
      </c>
      <c r="ET114">
        <f>+'Srednje opštine'!BO44</f>
        <v>0</v>
      </c>
      <c r="EU114">
        <f>+'Srednje opštine'!BP44</f>
        <v>0</v>
      </c>
      <c r="EV114">
        <f>+'Srednje opštine'!BQ44</f>
        <v>0</v>
      </c>
      <c r="EW114">
        <f>+'Srednje opštine'!BR44</f>
        <v>0</v>
      </c>
      <c r="EX114">
        <f>+'Srednje opštine'!BS44</f>
        <v>0</v>
      </c>
      <c r="EY114">
        <f>+'Srednje opštine'!BT44</f>
        <v>0</v>
      </c>
      <c r="EZ114">
        <f>+'Srednje opštine'!BU44</f>
        <v>0</v>
      </c>
      <c r="FA114">
        <f>+'Srednje opštine'!BV44</f>
        <v>0</v>
      </c>
      <c r="FB114">
        <f>+'Srednje opštine'!BW44</f>
        <v>0</v>
      </c>
      <c r="FC114">
        <f>+'Srednje opštine'!BX44</f>
        <v>0</v>
      </c>
      <c r="FD114">
        <f>+'Srednje opštine'!BY44</f>
        <v>0</v>
      </c>
      <c r="FE114">
        <f>+'Srednje opštine'!BZ44</f>
        <v>0</v>
      </c>
      <c r="FF114">
        <f>+'Srednje opštine'!CA44</f>
        <v>0</v>
      </c>
      <c r="FG114">
        <f>+'Srednje opštine'!CB44</f>
        <v>0</v>
      </c>
      <c r="FH114">
        <f>+'Srednje opštine'!CC44</f>
        <v>0</v>
      </c>
      <c r="FI114">
        <f>+'Srednje opštine'!CD44</f>
        <v>0</v>
      </c>
      <c r="FJ114">
        <f>+'Srednje opštine'!CE44</f>
        <v>0</v>
      </c>
      <c r="FK114">
        <f>+'Srednje opštine'!CF44</f>
        <v>0</v>
      </c>
      <c r="FL114">
        <f>+'Srednje opštine'!CG44</f>
        <v>0</v>
      </c>
    </row>
    <row r="115" spans="84:168">
      <c r="CF115">
        <f>+'Srednje opštine'!A45</f>
        <v>70416</v>
      </c>
      <c r="CG115" t="str">
        <f>+'Srednje opštine'!B45</f>
        <v>Владичин Хан</v>
      </c>
      <c r="CH115" t="str">
        <f>+'Srednje opštine'!C45</f>
        <v>Средње општине</v>
      </c>
      <c r="CI115">
        <f>+'Srednje opštine'!D45</f>
        <v>19443</v>
      </c>
      <c r="CJ115">
        <f>+'Srednje opštine'!E45</f>
        <v>30832</v>
      </c>
      <c r="CK115">
        <f>+'Srednje opštine'!F45</f>
        <v>0.66885046749246158</v>
      </c>
      <c r="CL115">
        <f>+'Srednje opštine'!G45</f>
        <v>13004.45963945593</v>
      </c>
      <c r="CM115">
        <f>+'Srednje opštine'!H45</f>
        <v>5.0254590340996756</v>
      </c>
      <c r="CN115">
        <f>+'Srednje opštine'!I45</f>
        <v>7.5135763198914356</v>
      </c>
      <c r="CO115">
        <f>+'Srednje opštine'!J45</f>
        <v>97710</v>
      </c>
      <c r="CP115">
        <f>+'Srednje opštine'!K45</f>
        <v>9771</v>
      </c>
      <c r="CQ115">
        <f>+'Srednje opštine'!L45</f>
        <v>0</v>
      </c>
      <c r="CR115">
        <f>+'Srednje opštine'!M45</f>
        <v>0</v>
      </c>
      <c r="CS115">
        <f>+'Srednje opštine'!N45</f>
        <v>0</v>
      </c>
      <c r="CT115">
        <f>+'Srednje opštine'!O45</f>
        <v>7</v>
      </c>
      <c r="CU115">
        <f>+'Srednje opštine'!P45</f>
        <v>1</v>
      </c>
      <c r="CV115">
        <f>+'Srednje opštine'!Q45</f>
        <v>6</v>
      </c>
      <c r="CW115">
        <f>+'Srednje opštine'!R45</f>
        <v>17</v>
      </c>
      <c r="CX115">
        <f>+'Srednje opštine'!S45</f>
        <v>11</v>
      </c>
      <c r="CY115">
        <f>+'Srednje opštine'!T45</f>
        <v>6</v>
      </c>
      <c r="CZ115">
        <f>+'Srednje opštine'!U45</f>
        <v>40</v>
      </c>
      <c r="DA115">
        <f>+'Srednje opštine'!V45</f>
        <v>71</v>
      </c>
      <c r="DB115">
        <f>+'Srednje opštine'!W45</f>
        <v>69</v>
      </c>
      <c r="DC115">
        <f>+'Srednje opštine'!X45</f>
        <v>87</v>
      </c>
      <c r="DD115">
        <f>+'Srednje opštine'!Y45</f>
        <v>163</v>
      </c>
      <c r="DE115">
        <f>+'Srednje opštine'!Z45</f>
        <v>145</v>
      </c>
      <c r="DF115">
        <f>+'Srednje opštine'!AA45</f>
        <v>181</v>
      </c>
      <c r="DG115">
        <f>+'Srednje opštine'!AB45</f>
        <v>263</v>
      </c>
      <c r="DH115">
        <f>+'Srednje opštine'!AC45</f>
        <v>329</v>
      </c>
      <c r="DI115">
        <f>+'Srednje opštine'!AD45</f>
        <v>140</v>
      </c>
      <c r="DJ115">
        <f>+'Srednje opštine'!AE45</f>
        <v>474</v>
      </c>
      <c r="DK115">
        <f>+'Srednje opštine'!AF45</f>
        <v>342</v>
      </c>
      <c r="DL115">
        <f>+'Srednje opštine'!AG45</f>
        <v>525</v>
      </c>
      <c r="DM115">
        <f>+'Srednje opštine'!AH45</f>
        <v>452</v>
      </c>
      <c r="DN115">
        <f>+'Srednje opštine'!AI45</f>
        <v>280</v>
      </c>
      <c r="DO115">
        <f>+'Srednje opštine'!AJ45</f>
        <v>55</v>
      </c>
      <c r="DP115">
        <f>+'Srednje opštine'!AK45</f>
        <v>255</v>
      </c>
      <c r="DQ115">
        <f>+'Srednje opštine'!AL45</f>
        <v>228</v>
      </c>
      <c r="DR115">
        <f>+'Srednje opštine'!AM45</f>
        <v>348</v>
      </c>
      <c r="DS115">
        <f>+'Srednje opštine'!AN45</f>
        <v>239</v>
      </c>
      <c r="DT115">
        <f>+'Srednje opštine'!AO45</f>
        <v>450</v>
      </c>
      <c r="DU115">
        <f>+'Srednje opštine'!AP45</f>
        <v>178</v>
      </c>
      <c r="DV115">
        <f>+'Srednje opštine'!AQ45</f>
        <v>323</v>
      </c>
      <c r="DW115">
        <f>+'Srednje opštine'!AR45</f>
        <v>306</v>
      </c>
      <c r="DX115">
        <f>+'Srednje opštine'!AS45</f>
        <v>582</v>
      </c>
      <c r="DY115">
        <f>+'Srednje opštine'!AT45</f>
        <v>546</v>
      </c>
      <c r="DZ115">
        <f>+'Srednje opštine'!AU45</f>
        <v>395</v>
      </c>
      <c r="EA115">
        <f>+'Srednje opštine'!AV45</f>
        <v>117</v>
      </c>
      <c r="EB115">
        <f>+'Srednje opštine'!AW45</f>
        <v>334</v>
      </c>
      <c r="EC115">
        <f>+'Srednje opštine'!AX45</f>
        <v>318</v>
      </c>
      <c r="ED115">
        <f>+'Srednje opštine'!AY45</f>
        <v>391</v>
      </c>
      <c r="EE115">
        <f>+'Srednje opštine'!AZ45</f>
        <v>394</v>
      </c>
      <c r="EF115">
        <f>+'Srednje opštine'!BA45</f>
        <v>430</v>
      </c>
      <c r="EG115">
        <f>+'Srednje opštine'!BB45</f>
        <v>105</v>
      </c>
      <c r="EH115">
        <f>+'Srednje opštine'!BC45</f>
        <v>168</v>
      </c>
      <c r="EI115">
        <f>+'Srednje opštine'!BD45</f>
        <v>0</v>
      </c>
      <c r="EJ115">
        <f>+'Srednje opštine'!BE45</f>
        <v>0</v>
      </c>
      <c r="EK115">
        <f>+'Srednje opštine'!BF45</f>
        <v>0</v>
      </c>
      <c r="EL115">
        <f>+'Srednje opštine'!BG45</f>
        <v>0</v>
      </c>
      <c r="EM115">
        <f>+'Srednje opštine'!BH45</f>
        <v>0</v>
      </c>
      <c r="EN115">
        <f>+'Srednje opštine'!BI45</f>
        <v>0</v>
      </c>
      <c r="EO115">
        <f>+'Srednje opštine'!BJ45</f>
        <v>0</v>
      </c>
      <c r="EP115">
        <f>+'Srednje opštine'!BK45</f>
        <v>0</v>
      </c>
      <c r="EQ115">
        <f>+'Srednje opštine'!BL45</f>
        <v>0</v>
      </c>
      <c r="ER115">
        <f>+'Srednje opštine'!BM45</f>
        <v>0</v>
      </c>
      <c r="ES115">
        <f>+'Srednje opštine'!BN45</f>
        <v>0</v>
      </c>
      <c r="ET115">
        <f>+'Srednje opštine'!BO45</f>
        <v>0</v>
      </c>
      <c r="EU115">
        <f>+'Srednje opštine'!BP45</f>
        <v>0</v>
      </c>
      <c r="EV115">
        <f>+'Srednje opštine'!BQ45</f>
        <v>0</v>
      </c>
      <c r="EW115">
        <f>+'Srednje opštine'!BR45</f>
        <v>0</v>
      </c>
      <c r="EX115">
        <f>+'Srednje opštine'!BS45</f>
        <v>0</v>
      </c>
      <c r="EY115">
        <f>+'Srednje opštine'!BT45</f>
        <v>0</v>
      </c>
      <c r="EZ115">
        <f>+'Srednje opštine'!BU45</f>
        <v>0</v>
      </c>
      <c r="FA115">
        <f>+'Srednje opštine'!BV45</f>
        <v>0</v>
      </c>
      <c r="FB115">
        <f>+'Srednje opštine'!BW45</f>
        <v>0</v>
      </c>
      <c r="FC115">
        <f>+'Srednje opštine'!BX45</f>
        <v>0</v>
      </c>
      <c r="FD115">
        <f>+'Srednje opštine'!BY45</f>
        <v>0</v>
      </c>
      <c r="FE115">
        <f>+'Srednje opštine'!BZ45</f>
        <v>0</v>
      </c>
      <c r="FF115">
        <f>+'Srednje opštine'!CA45</f>
        <v>0</v>
      </c>
      <c r="FG115">
        <f>+'Srednje opštine'!CB45</f>
        <v>0</v>
      </c>
      <c r="FH115">
        <f>+'Srednje opštine'!CC45</f>
        <v>0</v>
      </c>
      <c r="FI115">
        <f>+'Srednje opštine'!CD45</f>
        <v>0</v>
      </c>
      <c r="FJ115">
        <f>+'Srednje opštine'!CE45</f>
        <v>0</v>
      </c>
      <c r="FK115">
        <f>+'Srednje opštine'!CF45</f>
        <v>0</v>
      </c>
      <c r="FL115">
        <f>+'Srednje opštine'!CG45</f>
        <v>0</v>
      </c>
    </row>
    <row r="116" spans="84:168">
      <c r="CF116">
        <f>+'Srednje opštine'!A46</f>
        <v>80519</v>
      </c>
      <c r="CG116" t="str">
        <f>+'Srednje opštine'!B46</f>
        <v>Петроварадин, ГО Нови Сад</v>
      </c>
      <c r="CH116" t="str">
        <f>+'Srednje opštine'!C46</f>
        <v>Средње општине</v>
      </c>
      <c r="CI116">
        <f>+'Srednje opštine'!D46</f>
        <v>34041</v>
      </c>
      <c r="CJ116">
        <f>+'Srednje opštine'!E46</f>
        <v>40184</v>
      </c>
      <c r="CK116">
        <f>+'Srednje opštine'!F46</f>
        <v>0.8717270104345185</v>
      </c>
      <c r="CL116">
        <f>+'Srednje opštine'!G46</f>
        <v>29674.459162201445</v>
      </c>
      <c r="CM116">
        <f>+'Srednje opštine'!H46</f>
        <v>6.5206662553979022</v>
      </c>
      <c r="CN116">
        <f>+'Srednje opštine'!I46</f>
        <v>7.4801700272515701</v>
      </c>
      <c r="CO116">
        <f>+'Srednje opštine'!J46</f>
        <v>221970</v>
      </c>
      <c r="CP116">
        <f>+'Srednje opštine'!K46</f>
        <v>22197</v>
      </c>
      <c r="CQ116">
        <f>+'Srednje opštine'!L46</f>
        <v>0</v>
      </c>
      <c r="CR116">
        <f>+'Srednje opštine'!M46</f>
        <v>3</v>
      </c>
      <c r="CS116">
        <f>+'Srednje opštine'!N46</f>
        <v>0</v>
      </c>
      <c r="CT116">
        <f>+'Srednje opštine'!O46</f>
        <v>2</v>
      </c>
      <c r="CU116">
        <f>+'Srednje opštine'!P46</f>
        <v>14</v>
      </c>
      <c r="CV116">
        <f>+'Srednje opštine'!Q46</f>
        <v>14</v>
      </c>
      <c r="CW116">
        <f>+'Srednje opštine'!R46</f>
        <v>57</v>
      </c>
      <c r="CX116">
        <f>+'Srednje opštine'!S46</f>
        <v>64</v>
      </c>
      <c r="CY116">
        <f>+'Srednje opštine'!T46</f>
        <v>13</v>
      </c>
      <c r="CZ116">
        <f>+'Srednje opštine'!U46</f>
        <v>201</v>
      </c>
      <c r="DA116">
        <f>+'Srednje opštine'!V46</f>
        <v>156</v>
      </c>
      <c r="DB116">
        <f>+'Srednje opštine'!W46</f>
        <v>256</v>
      </c>
      <c r="DC116">
        <f>+'Srednje opštine'!X46</f>
        <v>169</v>
      </c>
      <c r="DD116">
        <f>+'Srednje opštine'!Y46</f>
        <v>489</v>
      </c>
      <c r="DE116">
        <f>+'Srednje opštine'!Z46</f>
        <v>419</v>
      </c>
      <c r="DF116">
        <f>+'Srednje opštine'!AA46</f>
        <v>485</v>
      </c>
      <c r="DG116">
        <f>+'Srednje opštine'!AB46</f>
        <v>415</v>
      </c>
      <c r="DH116">
        <f>+'Srednje opštine'!AC46</f>
        <v>566</v>
      </c>
      <c r="DI116">
        <f>+'Srednje opštine'!AD46</f>
        <v>260</v>
      </c>
      <c r="DJ116">
        <f>+'Srednje opštine'!AE46</f>
        <v>1078</v>
      </c>
      <c r="DK116">
        <f>+'Srednje opštine'!AF46</f>
        <v>855</v>
      </c>
      <c r="DL116">
        <f>+'Srednje opštine'!AG46</f>
        <v>957</v>
      </c>
      <c r="DM116">
        <f>+'Srednje opštine'!AH46</f>
        <v>786</v>
      </c>
      <c r="DN116">
        <f>+'Srednje opštine'!AI46</f>
        <v>516</v>
      </c>
      <c r="DO116">
        <f>+'Srednje opštine'!AJ46</f>
        <v>132</v>
      </c>
      <c r="DP116">
        <f>+'Srednje opštine'!AK46</f>
        <v>471</v>
      </c>
      <c r="DQ116">
        <f>+'Srednje opštine'!AL46</f>
        <v>471</v>
      </c>
      <c r="DR116">
        <f>+'Srednje opštine'!AM46</f>
        <v>774</v>
      </c>
      <c r="DS116">
        <f>+'Srednje opštine'!AN46</f>
        <v>775</v>
      </c>
      <c r="DT116">
        <f>+'Srednje opštine'!AO46</f>
        <v>696</v>
      </c>
      <c r="DU116">
        <f>+'Srednje opštine'!AP46</f>
        <v>135</v>
      </c>
      <c r="DV116">
        <f>+'Srednje opštine'!AQ46</f>
        <v>767</v>
      </c>
      <c r="DW116">
        <f>+'Srednje opštine'!AR46</f>
        <v>888</v>
      </c>
      <c r="DX116">
        <f>+'Srednje opštine'!AS46</f>
        <v>1112</v>
      </c>
      <c r="DY116">
        <f>+'Srednje opštine'!AT46</f>
        <v>1231</v>
      </c>
      <c r="DZ116">
        <f>+'Srednje opštine'!AU46</f>
        <v>942</v>
      </c>
      <c r="EA116">
        <f>+'Srednje opštine'!AV46</f>
        <v>146</v>
      </c>
      <c r="EB116">
        <f>+'Srednje opštine'!AW46</f>
        <v>694</v>
      </c>
      <c r="EC116">
        <f>+'Srednje opštine'!AX46</f>
        <v>899</v>
      </c>
      <c r="ED116">
        <f>+'Srednje opštine'!AY46</f>
        <v>1443</v>
      </c>
      <c r="EE116">
        <f>+'Srednje opštine'!AZ46</f>
        <v>1431</v>
      </c>
      <c r="EF116">
        <f>+'Srednje opštine'!BA46</f>
        <v>810</v>
      </c>
      <c r="EG116">
        <f>+'Srednje opštine'!BB46</f>
        <v>131</v>
      </c>
      <c r="EH116">
        <f>+'Srednje opštine'!BC46</f>
        <v>474</v>
      </c>
      <c r="EI116">
        <f>+'Srednje opštine'!BD46</f>
        <v>0</v>
      </c>
      <c r="EJ116">
        <f>+'Srednje opštine'!BE46</f>
        <v>0</v>
      </c>
      <c r="EK116">
        <f>+'Srednje opštine'!BF46</f>
        <v>0</v>
      </c>
      <c r="EL116">
        <f>+'Srednje opštine'!BG46</f>
        <v>0</v>
      </c>
      <c r="EM116">
        <f>+'Srednje opštine'!BH46</f>
        <v>0</v>
      </c>
      <c r="EN116">
        <f>+'Srednje opštine'!BI46</f>
        <v>0</v>
      </c>
      <c r="EO116">
        <f>+'Srednje opštine'!BJ46</f>
        <v>0</v>
      </c>
      <c r="EP116">
        <f>+'Srednje opštine'!BK46</f>
        <v>0</v>
      </c>
      <c r="EQ116">
        <f>+'Srednje opštine'!BL46</f>
        <v>0</v>
      </c>
      <c r="ER116">
        <f>+'Srednje opštine'!BM46</f>
        <v>0</v>
      </c>
      <c r="ES116">
        <f>+'Srednje opštine'!BN46</f>
        <v>0</v>
      </c>
      <c r="ET116">
        <f>+'Srednje opštine'!BO46</f>
        <v>0</v>
      </c>
      <c r="EU116">
        <f>+'Srednje opštine'!BP46</f>
        <v>0</v>
      </c>
      <c r="EV116">
        <f>+'Srednje opštine'!BQ46</f>
        <v>0</v>
      </c>
      <c r="EW116">
        <f>+'Srednje opštine'!BR46</f>
        <v>0</v>
      </c>
      <c r="EX116">
        <f>+'Srednje opštine'!BS46</f>
        <v>0</v>
      </c>
      <c r="EY116">
        <f>+'Srednje opštine'!BT46</f>
        <v>0</v>
      </c>
      <c r="EZ116">
        <f>+'Srednje opštine'!BU46</f>
        <v>0</v>
      </c>
      <c r="FA116">
        <f>+'Srednje opštine'!BV46</f>
        <v>0</v>
      </c>
      <c r="FB116">
        <f>+'Srednje opštine'!BW46</f>
        <v>0</v>
      </c>
      <c r="FC116">
        <f>+'Srednje opštine'!BX46</f>
        <v>0</v>
      </c>
      <c r="FD116">
        <f>+'Srednje opštine'!BY46</f>
        <v>0</v>
      </c>
      <c r="FE116">
        <f>+'Srednje opštine'!BZ46</f>
        <v>0</v>
      </c>
      <c r="FF116">
        <f>+'Srednje opštine'!CA46</f>
        <v>0</v>
      </c>
      <c r="FG116">
        <f>+'Srednje opštine'!CB46</f>
        <v>0</v>
      </c>
      <c r="FH116">
        <f>+'Srednje opštine'!CC46</f>
        <v>0</v>
      </c>
      <c r="FI116">
        <f>+'Srednje opštine'!CD46</f>
        <v>0</v>
      </c>
      <c r="FJ116">
        <f>+'Srednje opštine'!CE46</f>
        <v>0</v>
      </c>
      <c r="FK116">
        <f>+'Srednje opštine'!CF46</f>
        <v>0</v>
      </c>
      <c r="FL116">
        <f>+'Srednje opštine'!CG46</f>
        <v>0</v>
      </c>
    </row>
    <row r="117" spans="84:168">
      <c r="CF117">
        <f>+'Srednje opštine'!A47</f>
        <v>70564</v>
      </c>
      <c r="CG117" t="str">
        <f>+'Srednje opštine'!B47</f>
        <v>Ивањица</v>
      </c>
      <c r="CH117" t="str">
        <f>+'Srednje opštine'!C47</f>
        <v>Средње општине</v>
      </c>
      <c r="CI117">
        <f>+'Srednje opštine'!D47</f>
        <v>30449</v>
      </c>
      <c r="CJ117">
        <f>+'Srednje opštine'!E47</f>
        <v>31613</v>
      </c>
      <c r="CK117">
        <f>+'Srednje opštine'!F47</f>
        <v>0.68579300171377744</v>
      </c>
      <c r="CL117">
        <f>+'Srednje opštine'!G47</f>
        <v>20881.711109182808</v>
      </c>
      <c r="CM117">
        <f>+'Srednje opštine'!H47</f>
        <v>4.8326710236789383</v>
      </c>
      <c r="CN117">
        <f>+'Srednje opštine'!I47</f>
        <v>7.0468363071688236</v>
      </c>
      <c r="CO117">
        <f>+'Srednje opštine'!J47</f>
        <v>147150</v>
      </c>
      <c r="CP117">
        <f>+'Srednje opštine'!K47</f>
        <v>14715</v>
      </c>
      <c r="CQ117">
        <f>+'Srednje opštine'!L47</f>
        <v>0</v>
      </c>
      <c r="CR117">
        <f>+'Srednje opštine'!M47</f>
        <v>0</v>
      </c>
      <c r="CS117">
        <f>+'Srednje opštine'!N47</f>
        <v>0</v>
      </c>
      <c r="CT117">
        <f>+'Srednje opštine'!O47</f>
        <v>2</v>
      </c>
      <c r="CU117">
        <f>+'Srednje opštine'!P47</f>
        <v>46</v>
      </c>
      <c r="CV117">
        <f>+'Srednje opštine'!Q47</f>
        <v>45</v>
      </c>
      <c r="CW117">
        <f>+'Srednje opštine'!R47</f>
        <v>27</v>
      </c>
      <c r="CX117">
        <f>+'Srednje opštine'!S47</f>
        <v>35</v>
      </c>
      <c r="CY117">
        <f>+'Srednje opštine'!T47</f>
        <v>7</v>
      </c>
      <c r="CZ117">
        <f>+'Srednje opštine'!U47</f>
        <v>68</v>
      </c>
      <c r="DA117">
        <f>+'Srednje opštine'!V47</f>
        <v>92</v>
      </c>
      <c r="DB117">
        <f>+'Srednje opštine'!W47</f>
        <v>85</v>
      </c>
      <c r="DC117">
        <f>+'Srednje opštine'!X47</f>
        <v>35</v>
      </c>
      <c r="DD117">
        <f>+'Srednje opštine'!Y47</f>
        <v>307</v>
      </c>
      <c r="DE117">
        <f>+'Srednje opštine'!Z47</f>
        <v>203</v>
      </c>
      <c r="DF117">
        <f>+'Srednje opštine'!AA47</f>
        <v>320</v>
      </c>
      <c r="DG117">
        <f>+'Srednje opštine'!AB47</f>
        <v>296</v>
      </c>
      <c r="DH117">
        <f>+'Srednje opštine'!AC47</f>
        <v>367</v>
      </c>
      <c r="DI117">
        <f>+'Srednje opštine'!AD47</f>
        <v>44</v>
      </c>
      <c r="DJ117">
        <f>+'Srednje opštine'!AE47</f>
        <v>748</v>
      </c>
      <c r="DK117">
        <f>+'Srednje opštine'!AF47</f>
        <v>629</v>
      </c>
      <c r="DL117">
        <f>+'Srednje opštine'!AG47</f>
        <v>688</v>
      </c>
      <c r="DM117">
        <f>+'Srednje opštine'!AH47</f>
        <v>600</v>
      </c>
      <c r="DN117">
        <f>+'Srednje opštine'!AI47</f>
        <v>44</v>
      </c>
      <c r="DO117">
        <f>+'Srednje opštine'!AJ47</f>
        <v>17</v>
      </c>
      <c r="DP117">
        <f>+'Srednje opštine'!AK47</f>
        <v>729</v>
      </c>
      <c r="DQ117">
        <f>+'Srednje opštine'!AL47</f>
        <v>396</v>
      </c>
      <c r="DR117">
        <f>+'Srednje opštine'!AM47</f>
        <v>415</v>
      </c>
      <c r="DS117">
        <f>+'Srednje opštine'!AN47</f>
        <v>578</v>
      </c>
      <c r="DT117">
        <f>+'Srednje opštine'!AO47</f>
        <v>715</v>
      </c>
      <c r="DU117">
        <f>+'Srednje opštine'!AP47</f>
        <v>47</v>
      </c>
      <c r="DV117">
        <f>+'Srednje opštine'!AQ47</f>
        <v>358</v>
      </c>
      <c r="DW117">
        <f>+'Srednje opštine'!AR47</f>
        <v>652</v>
      </c>
      <c r="DX117">
        <f>+'Srednje opštine'!AS47</f>
        <v>618</v>
      </c>
      <c r="DY117">
        <f>+'Srednje opštine'!AT47</f>
        <v>892</v>
      </c>
      <c r="DZ117">
        <f>+'Srednje opštine'!AU47</f>
        <v>830</v>
      </c>
      <c r="EA117">
        <f>+'Srednje opštine'!AV47</f>
        <v>137</v>
      </c>
      <c r="EB117">
        <f>+'Srednje opštine'!AW47</f>
        <v>666</v>
      </c>
      <c r="EC117">
        <f>+'Srednje opštine'!AX47</f>
        <v>888</v>
      </c>
      <c r="ED117">
        <f>+'Srednje opštine'!AY47</f>
        <v>448</v>
      </c>
      <c r="EE117">
        <f>+'Srednje opštine'!AZ47</f>
        <v>632</v>
      </c>
      <c r="EF117">
        <f>+'Srednje opštine'!BA47</f>
        <v>508</v>
      </c>
      <c r="EG117">
        <f>+'Srednje opštine'!BB47</f>
        <v>138</v>
      </c>
      <c r="EH117">
        <f>+'Srednje opštine'!BC47</f>
        <v>363</v>
      </c>
      <c r="EI117">
        <f>+'Srednje opštine'!BD47</f>
        <v>0</v>
      </c>
      <c r="EJ117">
        <f>+'Srednje opštine'!BE47</f>
        <v>0</v>
      </c>
      <c r="EK117">
        <f>+'Srednje opštine'!BF47</f>
        <v>0</v>
      </c>
      <c r="EL117">
        <f>+'Srednje opštine'!BG47</f>
        <v>0</v>
      </c>
      <c r="EM117">
        <f>+'Srednje opštine'!BH47</f>
        <v>0</v>
      </c>
      <c r="EN117">
        <f>+'Srednje opštine'!BI47</f>
        <v>0</v>
      </c>
      <c r="EO117">
        <f>+'Srednje opštine'!BJ47</f>
        <v>0</v>
      </c>
      <c r="EP117">
        <f>+'Srednje opštine'!BK47</f>
        <v>0</v>
      </c>
      <c r="EQ117">
        <f>+'Srednje opštine'!BL47</f>
        <v>0</v>
      </c>
      <c r="ER117">
        <f>+'Srednje opštine'!BM47</f>
        <v>0</v>
      </c>
      <c r="ES117">
        <f>+'Srednje opštine'!BN47</f>
        <v>0</v>
      </c>
      <c r="ET117">
        <f>+'Srednje opštine'!BO47</f>
        <v>0</v>
      </c>
      <c r="EU117">
        <f>+'Srednje opštine'!BP47</f>
        <v>0</v>
      </c>
      <c r="EV117">
        <f>+'Srednje opštine'!BQ47</f>
        <v>0</v>
      </c>
      <c r="EW117">
        <f>+'Srednje opštine'!BR47</f>
        <v>0</v>
      </c>
      <c r="EX117">
        <f>+'Srednje opštine'!BS47</f>
        <v>0</v>
      </c>
      <c r="EY117">
        <f>+'Srednje opštine'!BT47</f>
        <v>0</v>
      </c>
      <c r="EZ117">
        <f>+'Srednje opštine'!BU47</f>
        <v>0</v>
      </c>
      <c r="FA117">
        <f>+'Srednje opštine'!BV47</f>
        <v>0</v>
      </c>
      <c r="FB117">
        <f>+'Srednje opštine'!BW47</f>
        <v>0</v>
      </c>
      <c r="FC117">
        <f>+'Srednje opštine'!BX47</f>
        <v>0</v>
      </c>
      <c r="FD117">
        <f>+'Srednje opštine'!BY47</f>
        <v>0</v>
      </c>
      <c r="FE117">
        <f>+'Srednje opštine'!BZ47</f>
        <v>0</v>
      </c>
      <c r="FF117">
        <f>+'Srednje opštine'!CA47</f>
        <v>0</v>
      </c>
      <c r="FG117">
        <f>+'Srednje opštine'!CB47</f>
        <v>0</v>
      </c>
      <c r="FH117">
        <f>+'Srednje opštine'!CC47</f>
        <v>0</v>
      </c>
      <c r="FI117">
        <f>+'Srednje opštine'!CD47</f>
        <v>0</v>
      </c>
      <c r="FJ117">
        <f>+'Srednje opštine'!CE47</f>
        <v>0</v>
      </c>
      <c r="FK117">
        <f>+'Srednje opštine'!CF47</f>
        <v>0</v>
      </c>
      <c r="FL117">
        <f>+'Srednje opštine'!CG47</f>
        <v>0</v>
      </c>
    </row>
    <row r="118" spans="84:168">
      <c r="CF118">
        <f>+'Srednje opštine'!A48</f>
        <v>70238</v>
      </c>
      <c r="CG118" t="str">
        <f>+'Srednje opštine'!B48</f>
        <v>Сопот, ГО Београд</v>
      </c>
      <c r="CH118" t="str">
        <f>+'Srednje opštine'!C48</f>
        <v>Средње општине</v>
      </c>
      <c r="CI118">
        <f>+'Srednje opštine'!D48</f>
        <v>20002</v>
      </c>
      <c r="CJ118">
        <f>+'Srednje opštine'!E48</f>
        <v>32947</v>
      </c>
      <c r="CK118">
        <f>+'Srednje opštine'!F48</f>
        <v>0.7147319782198408</v>
      </c>
      <c r="CL118">
        <f>+'Srednje opštine'!G48</f>
        <v>14296.069028353255</v>
      </c>
      <c r="CM118">
        <f>+'Srednje opštine'!H48</f>
        <v>4.8870112988701129</v>
      </c>
      <c r="CN118">
        <f>+'Srednje opštine'!I48</f>
        <v>6.8375439294629432</v>
      </c>
      <c r="CO118">
        <f>+'Srednje opštine'!J48</f>
        <v>97750</v>
      </c>
      <c r="CP118">
        <f>+'Srednje opštine'!K48</f>
        <v>9775</v>
      </c>
      <c r="CQ118">
        <f>+'Srednje opštine'!L48</f>
        <v>0</v>
      </c>
      <c r="CR118">
        <f>+'Srednje opštine'!M48</f>
        <v>0</v>
      </c>
      <c r="CS118">
        <f>+'Srednje opštine'!N48</f>
        <v>0</v>
      </c>
      <c r="CT118">
        <f>+'Srednje opštine'!O48</f>
        <v>1</v>
      </c>
      <c r="CU118">
        <f>+'Srednje opštine'!P48</f>
        <v>4</v>
      </c>
      <c r="CV118">
        <f>+'Srednje opštine'!Q48</f>
        <v>9</v>
      </c>
      <c r="CW118">
        <f>+'Srednje opštine'!R48</f>
        <v>9</v>
      </c>
      <c r="CX118">
        <f>+'Srednje opštine'!S48</f>
        <v>42</v>
      </c>
      <c r="CY118">
        <f>+'Srednje opštine'!T48</f>
        <v>23</v>
      </c>
      <c r="CZ118">
        <f>+'Srednje opštine'!U48</f>
        <v>64</v>
      </c>
      <c r="DA118">
        <f>+'Srednje opštine'!V48</f>
        <v>56</v>
      </c>
      <c r="DB118">
        <f>+'Srednje opštine'!W48</f>
        <v>84</v>
      </c>
      <c r="DC118">
        <f>+'Srednje opštine'!X48</f>
        <v>34</v>
      </c>
      <c r="DD118">
        <f>+'Srednje opštine'!Y48</f>
        <v>176</v>
      </c>
      <c r="DE118">
        <f>+'Srednje opštine'!Z48</f>
        <v>246</v>
      </c>
      <c r="DF118">
        <f>+'Srednje opštine'!AA48</f>
        <v>201</v>
      </c>
      <c r="DG118">
        <f>+'Srednje opštine'!AB48</f>
        <v>196</v>
      </c>
      <c r="DH118">
        <f>+'Srednje opštine'!AC48</f>
        <v>245</v>
      </c>
      <c r="DI118">
        <f>+'Srednje opštine'!AD48</f>
        <v>91</v>
      </c>
      <c r="DJ118">
        <f>+'Srednje opštine'!AE48</f>
        <v>342</v>
      </c>
      <c r="DK118">
        <f>+'Srednje opštine'!AF48</f>
        <v>292</v>
      </c>
      <c r="DL118">
        <f>+'Srednje opštine'!AG48</f>
        <v>573</v>
      </c>
      <c r="DM118">
        <f>+'Srednje opštine'!AH48</f>
        <v>448</v>
      </c>
      <c r="DN118">
        <f>+'Srednje opštine'!AI48</f>
        <v>191</v>
      </c>
      <c r="DO118">
        <f>+'Srednje opštine'!AJ48</f>
        <v>62</v>
      </c>
      <c r="DP118">
        <f>+'Srednje opštine'!AK48</f>
        <v>397</v>
      </c>
      <c r="DQ118">
        <f>+'Srednje opštine'!AL48</f>
        <v>217</v>
      </c>
      <c r="DR118">
        <f>+'Srednje opštine'!AM48</f>
        <v>366</v>
      </c>
      <c r="DS118">
        <f>+'Srednje opštine'!AN48</f>
        <v>390</v>
      </c>
      <c r="DT118">
        <f>+'Srednje opštine'!AO48</f>
        <v>359</v>
      </c>
      <c r="DU118">
        <f>+'Srednje opštine'!AP48</f>
        <v>123</v>
      </c>
      <c r="DV118">
        <f>+'Srednje opštine'!AQ48</f>
        <v>393</v>
      </c>
      <c r="DW118">
        <f>+'Srednje opštine'!AR48</f>
        <v>297</v>
      </c>
      <c r="DX118">
        <f>+'Srednje opštine'!AS48</f>
        <v>363</v>
      </c>
      <c r="DY118">
        <f>+'Srednje opštine'!AT48</f>
        <v>537</v>
      </c>
      <c r="DZ118">
        <f>+'Srednje opštine'!AU48</f>
        <v>493</v>
      </c>
      <c r="EA118">
        <f>+'Srednje opštine'!AV48</f>
        <v>105</v>
      </c>
      <c r="EB118">
        <f>+'Srednje opštine'!AW48</f>
        <v>356</v>
      </c>
      <c r="EC118">
        <f>+'Srednje opštine'!AX48</f>
        <v>456</v>
      </c>
      <c r="ED118">
        <f>+'Srednje opštine'!AY48</f>
        <v>427</v>
      </c>
      <c r="EE118">
        <f>+'Srednje opštine'!AZ48</f>
        <v>491</v>
      </c>
      <c r="EF118">
        <f>+'Srednje opštine'!BA48</f>
        <v>349</v>
      </c>
      <c r="EG118">
        <f>+'Srednje opštine'!BB48</f>
        <v>98</v>
      </c>
      <c r="EH118">
        <f>+'Srednje opštine'!BC48</f>
        <v>169</v>
      </c>
      <c r="EI118">
        <f>+'Srednje opštine'!BD48</f>
        <v>0</v>
      </c>
      <c r="EJ118">
        <f>+'Srednje opštine'!BE48</f>
        <v>0</v>
      </c>
      <c r="EK118">
        <f>+'Srednje opštine'!BF48</f>
        <v>0</v>
      </c>
      <c r="EL118">
        <f>+'Srednje opštine'!BG48</f>
        <v>0</v>
      </c>
      <c r="EM118">
        <f>+'Srednje opštine'!BH48</f>
        <v>0</v>
      </c>
      <c r="EN118">
        <f>+'Srednje opštine'!BI48</f>
        <v>0</v>
      </c>
      <c r="EO118">
        <f>+'Srednje opštine'!BJ48</f>
        <v>0</v>
      </c>
      <c r="EP118">
        <f>+'Srednje opštine'!BK48</f>
        <v>0</v>
      </c>
      <c r="EQ118">
        <f>+'Srednje opštine'!BL48</f>
        <v>0</v>
      </c>
      <c r="ER118">
        <f>+'Srednje opštine'!BM48</f>
        <v>0</v>
      </c>
      <c r="ES118">
        <f>+'Srednje opštine'!BN48</f>
        <v>0</v>
      </c>
      <c r="ET118">
        <f>+'Srednje opštine'!BO48</f>
        <v>0</v>
      </c>
      <c r="EU118">
        <f>+'Srednje opštine'!BP48</f>
        <v>0</v>
      </c>
      <c r="EV118">
        <f>+'Srednje opštine'!BQ48</f>
        <v>0</v>
      </c>
      <c r="EW118">
        <f>+'Srednje opštine'!BR48</f>
        <v>0</v>
      </c>
      <c r="EX118">
        <f>+'Srednje opštine'!BS48</f>
        <v>0</v>
      </c>
      <c r="EY118">
        <f>+'Srednje opštine'!BT48</f>
        <v>0</v>
      </c>
      <c r="EZ118">
        <f>+'Srednje opštine'!BU48</f>
        <v>0</v>
      </c>
      <c r="FA118">
        <f>+'Srednje opštine'!BV48</f>
        <v>0</v>
      </c>
      <c r="FB118">
        <f>+'Srednje opštine'!BW48</f>
        <v>0</v>
      </c>
      <c r="FC118">
        <f>+'Srednje opštine'!BX48</f>
        <v>0</v>
      </c>
      <c r="FD118">
        <f>+'Srednje opštine'!BY48</f>
        <v>0</v>
      </c>
      <c r="FE118">
        <f>+'Srednje opštine'!BZ48</f>
        <v>0</v>
      </c>
      <c r="FF118">
        <f>+'Srednje opštine'!CA48</f>
        <v>0</v>
      </c>
      <c r="FG118">
        <f>+'Srednje opštine'!CB48</f>
        <v>0</v>
      </c>
      <c r="FH118">
        <f>+'Srednje opštine'!CC48</f>
        <v>0</v>
      </c>
      <c r="FI118">
        <f>+'Srednje opštine'!CD48</f>
        <v>0</v>
      </c>
      <c r="FJ118">
        <f>+'Srednje opštine'!CE48</f>
        <v>0</v>
      </c>
      <c r="FK118">
        <f>+'Srednje opštine'!CF48</f>
        <v>0</v>
      </c>
      <c r="FL118">
        <f>+'Srednje opštine'!CG48</f>
        <v>0</v>
      </c>
    </row>
    <row r="119" spans="84:168">
      <c r="CF119">
        <f>+'Srednje opštine'!A49</f>
        <v>70718</v>
      </c>
      <c r="CG119" t="str">
        <f>+'Srednje opštine'!B49</f>
        <v>Лебане</v>
      </c>
      <c r="CH119" t="str">
        <f>+'Srednje opštine'!C49</f>
        <v>Средње општине</v>
      </c>
      <c r="CI119">
        <f>+'Srednje opštine'!D49</f>
        <v>20333</v>
      </c>
      <c r="CJ119">
        <f>+'Srednje opštine'!E49</f>
        <v>30992</v>
      </c>
      <c r="CK119">
        <f>+'Srednje opštine'!F49</f>
        <v>0.67232140920233419</v>
      </c>
      <c r="CL119">
        <f>+'Srednje opštine'!G49</f>
        <v>13670.311213311061</v>
      </c>
      <c r="CM119">
        <f>+'Srednje opštine'!H49</f>
        <v>4.5197462253479568</v>
      </c>
      <c r="CN119">
        <f>+'Srednje opštine'!I49</f>
        <v>6.7225975009636283</v>
      </c>
      <c r="CO119">
        <f>+'Srednje opštine'!J49</f>
        <v>91900</v>
      </c>
      <c r="CP119">
        <f>+'Srednje opštine'!K49</f>
        <v>9190</v>
      </c>
      <c r="CQ119">
        <f>+'Srednje opštine'!L49</f>
        <v>0</v>
      </c>
      <c r="CR119">
        <f>+'Srednje opštine'!M49</f>
        <v>0</v>
      </c>
      <c r="CS119">
        <f>+'Srednje opštine'!N49</f>
        <v>0</v>
      </c>
      <c r="CT119">
        <f>+'Srednje opštine'!O49</f>
        <v>13</v>
      </c>
      <c r="CU119">
        <f>+'Srednje opštine'!P49</f>
        <v>4</v>
      </c>
      <c r="CV119">
        <f>+'Srednje opštine'!Q49</f>
        <v>15</v>
      </c>
      <c r="CW119">
        <f>+'Srednje opštine'!R49</f>
        <v>27</v>
      </c>
      <c r="CX119">
        <f>+'Srednje opštine'!S49</f>
        <v>12</v>
      </c>
      <c r="CY119">
        <f>+'Srednje opštine'!T49</f>
        <v>11</v>
      </c>
      <c r="CZ119">
        <f>+'Srednje opštine'!U49</f>
        <v>84</v>
      </c>
      <c r="DA119">
        <f>+'Srednje opštine'!V49</f>
        <v>41</v>
      </c>
      <c r="DB119">
        <f>+'Srednje opštine'!W49</f>
        <v>68</v>
      </c>
      <c r="DC119">
        <f>+'Srednje opštine'!X49</f>
        <v>83</v>
      </c>
      <c r="DD119">
        <f>+'Srednje opštine'!Y49</f>
        <v>150</v>
      </c>
      <c r="DE119">
        <f>+'Srednje opštine'!Z49</f>
        <v>179</v>
      </c>
      <c r="DF119">
        <f>+'Srednje opštine'!AA49</f>
        <v>177</v>
      </c>
      <c r="DG119">
        <f>+'Srednje opštine'!AB49</f>
        <v>212</v>
      </c>
      <c r="DH119">
        <f>+'Srednje opštine'!AC49</f>
        <v>206</v>
      </c>
      <c r="DI119">
        <f>+'Srednje opštine'!AD49</f>
        <v>131</v>
      </c>
      <c r="DJ119">
        <f>+'Srednje opštine'!AE49</f>
        <v>353</v>
      </c>
      <c r="DK119">
        <f>+'Srednje opštine'!AF49</f>
        <v>472</v>
      </c>
      <c r="DL119">
        <f>+'Srednje opštine'!AG49</f>
        <v>453</v>
      </c>
      <c r="DM119">
        <f>+'Srednje opštine'!AH49</f>
        <v>365</v>
      </c>
      <c r="DN119">
        <f>+'Srednje opštine'!AI49</f>
        <v>377</v>
      </c>
      <c r="DO119">
        <f>+'Srednje opštine'!AJ49</f>
        <v>65</v>
      </c>
      <c r="DP119">
        <f>+'Srednje opštine'!AK49</f>
        <v>206</v>
      </c>
      <c r="DQ119">
        <f>+'Srednje opštine'!AL49</f>
        <v>203</v>
      </c>
      <c r="DR119">
        <f>+'Srednje opštine'!AM49</f>
        <v>334</v>
      </c>
      <c r="DS119">
        <f>+'Srednje opštine'!AN49</f>
        <v>361</v>
      </c>
      <c r="DT119">
        <f>+'Srednje opštine'!AO49</f>
        <v>307</v>
      </c>
      <c r="DU119">
        <f>+'Srednje opštine'!AP49</f>
        <v>55</v>
      </c>
      <c r="DV119">
        <f>+'Srednje opštine'!AQ49</f>
        <v>241</v>
      </c>
      <c r="DW119">
        <f>+'Srednje opštine'!AR49</f>
        <v>350</v>
      </c>
      <c r="DX119">
        <f>+'Srednje opštine'!AS49</f>
        <v>457</v>
      </c>
      <c r="DY119">
        <f>+'Srednje opštine'!AT49</f>
        <v>480</v>
      </c>
      <c r="DZ119">
        <f>+'Srednje opštine'!AU49</f>
        <v>461</v>
      </c>
      <c r="EA119">
        <f>+'Srednje opštine'!AV49</f>
        <v>102</v>
      </c>
      <c r="EB119">
        <f>+'Srednje opštine'!AW49</f>
        <v>305</v>
      </c>
      <c r="EC119">
        <f>+'Srednje opštine'!AX49</f>
        <v>332</v>
      </c>
      <c r="ED119">
        <f>+'Srednje opštine'!AY49</f>
        <v>419</v>
      </c>
      <c r="EE119">
        <f>+'Srednje opštine'!AZ49</f>
        <v>396</v>
      </c>
      <c r="EF119">
        <f>+'Srednje opštine'!BA49</f>
        <v>401</v>
      </c>
      <c r="EG119">
        <f>+'Srednje opštine'!BB49</f>
        <v>56</v>
      </c>
      <c r="EH119">
        <f>+'Srednje opštine'!BC49</f>
        <v>226</v>
      </c>
      <c r="EI119">
        <f>+'Srednje opštine'!BD49</f>
        <v>0</v>
      </c>
      <c r="EJ119">
        <f>+'Srednje opštine'!BE49</f>
        <v>0</v>
      </c>
      <c r="EK119">
        <f>+'Srednje opštine'!BF49</f>
        <v>0</v>
      </c>
      <c r="EL119">
        <f>+'Srednje opštine'!BG49</f>
        <v>0</v>
      </c>
      <c r="EM119">
        <f>+'Srednje opštine'!BH49</f>
        <v>0</v>
      </c>
      <c r="EN119">
        <f>+'Srednje opštine'!BI49</f>
        <v>0</v>
      </c>
      <c r="EO119">
        <f>+'Srednje opštine'!BJ49</f>
        <v>0</v>
      </c>
      <c r="EP119">
        <f>+'Srednje opštine'!BK49</f>
        <v>0</v>
      </c>
      <c r="EQ119">
        <f>+'Srednje opštine'!BL49</f>
        <v>0</v>
      </c>
      <c r="ER119">
        <f>+'Srednje opštine'!BM49</f>
        <v>0</v>
      </c>
      <c r="ES119">
        <f>+'Srednje opštine'!BN49</f>
        <v>0</v>
      </c>
      <c r="ET119">
        <f>+'Srednje opštine'!BO49</f>
        <v>0</v>
      </c>
      <c r="EU119">
        <f>+'Srednje opštine'!BP49</f>
        <v>0</v>
      </c>
      <c r="EV119">
        <f>+'Srednje opštine'!BQ49</f>
        <v>0</v>
      </c>
      <c r="EW119">
        <f>+'Srednje opštine'!BR49</f>
        <v>0</v>
      </c>
      <c r="EX119">
        <f>+'Srednje opštine'!BS49</f>
        <v>0</v>
      </c>
      <c r="EY119">
        <f>+'Srednje opštine'!BT49</f>
        <v>0</v>
      </c>
      <c r="EZ119">
        <f>+'Srednje opštine'!BU49</f>
        <v>0</v>
      </c>
      <c r="FA119">
        <f>+'Srednje opštine'!BV49</f>
        <v>0</v>
      </c>
      <c r="FB119">
        <f>+'Srednje opštine'!BW49</f>
        <v>0</v>
      </c>
      <c r="FC119">
        <f>+'Srednje opštine'!BX49</f>
        <v>0</v>
      </c>
      <c r="FD119">
        <f>+'Srednje opštine'!BY49</f>
        <v>0</v>
      </c>
      <c r="FE119">
        <f>+'Srednje opštine'!BZ49</f>
        <v>0</v>
      </c>
      <c r="FF119">
        <f>+'Srednje opštine'!CA49</f>
        <v>0</v>
      </c>
      <c r="FG119">
        <f>+'Srednje opštine'!CB49</f>
        <v>0</v>
      </c>
      <c r="FH119">
        <f>+'Srednje opštine'!CC49</f>
        <v>0</v>
      </c>
      <c r="FI119">
        <f>+'Srednje opštine'!CD49</f>
        <v>0</v>
      </c>
      <c r="FJ119">
        <f>+'Srednje opštine'!CE49</f>
        <v>0</v>
      </c>
      <c r="FK119">
        <f>+'Srednje opštine'!CF49</f>
        <v>0</v>
      </c>
      <c r="FL119">
        <f>+'Srednje opštine'!CG49</f>
        <v>0</v>
      </c>
    </row>
    <row r="120" spans="84:168">
      <c r="CF120">
        <f>+'Srednje opštine'!A50</f>
        <v>70785</v>
      </c>
      <c r="CG120" t="str">
        <f>+'Srednje opštine'!B50</f>
        <v>Мајданпек</v>
      </c>
      <c r="CH120" t="str">
        <f>+'Srednje opštine'!C50</f>
        <v>Средње општине</v>
      </c>
      <c r="CI120">
        <f>+'Srednje opštine'!D50</f>
        <v>17090</v>
      </c>
      <c r="CJ120">
        <f>+'Srednje opštine'!E50</f>
        <v>47759</v>
      </c>
      <c r="CK120">
        <f>+'Srednje opštine'!F50</f>
        <v>1.0360544070113022</v>
      </c>
      <c r="CL120">
        <f>+'Srednje opštine'!G50</f>
        <v>17706.169815823156</v>
      </c>
      <c r="CM120">
        <f>+'Srednje opštine'!H50</f>
        <v>6.4131070801638383</v>
      </c>
      <c r="CN120">
        <f>+'Srednje opštine'!I50</f>
        <v>6.1899327262780304</v>
      </c>
      <c r="CO120">
        <f>+'Srednje opštine'!J50</f>
        <v>109600</v>
      </c>
      <c r="CP120">
        <f>+'Srednje opštine'!K50</f>
        <v>10960</v>
      </c>
      <c r="CQ120">
        <f>+'Srednje opštine'!L50</f>
        <v>0</v>
      </c>
      <c r="CR120">
        <f>+'Srednje opštine'!M50</f>
        <v>5</v>
      </c>
      <c r="CS120">
        <f>+'Srednje opštine'!N50</f>
        <v>5</v>
      </c>
      <c r="CT120">
        <f>+'Srednje opštine'!O50</f>
        <v>27</v>
      </c>
      <c r="CU120">
        <f>+'Srednje opštine'!P50</f>
        <v>22</v>
      </c>
      <c r="CV120">
        <f>+'Srednje opštine'!Q50</f>
        <v>24</v>
      </c>
      <c r="CW120">
        <f>+'Srednje opštine'!R50</f>
        <v>25</v>
      </c>
      <c r="CX120">
        <f>+'Srednje opštine'!S50</f>
        <v>19</v>
      </c>
      <c r="CY120">
        <f>+'Srednje opštine'!T50</f>
        <v>11</v>
      </c>
      <c r="CZ120">
        <f>+'Srednje opštine'!U50</f>
        <v>101</v>
      </c>
      <c r="DA120">
        <f>+'Srednje opštine'!V50</f>
        <v>72</v>
      </c>
      <c r="DB120">
        <f>+'Srednje opštine'!W50</f>
        <v>65</v>
      </c>
      <c r="DC120">
        <f>+'Srednje opštine'!X50</f>
        <v>61</v>
      </c>
      <c r="DD120">
        <f>+'Srednje opštine'!Y50</f>
        <v>257</v>
      </c>
      <c r="DE120">
        <f>+'Srednje opštine'!Z50</f>
        <v>190</v>
      </c>
      <c r="DF120">
        <f>+'Srednje opštine'!AA50</f>
        <v>197</v>
      </c>
      <c r="DG120">
        <f>+'Srednje opštine'!AB50</f>
        <v>281</v>
      </c>
      <c r="DH120">
        <f>+'Srednje opštine'!AC50</f>
        <v>274</v>
      </c>
      <c r="DI120">
        <f>+'Srednje opštine'!AD50</f>
        <v>116</v>
      </c>
      <c r="DJ120">
        <f>+'Srednje opštine'!AE50</f>
        <v>366</v>
      </c>
      <c r="DK120">
        <f>+'Srednje opštine'!AF50</f>
        <v>484</v>
      </c>
      <c r="DL120">
        <f>+'Srednje opštine'!AG50</f>
        <v>452</v>
      </c>
      <c r="DM120">
        <f>+'Srednje opštine'!AH50</f>
        <v>382</v>
      </c>
      <c r="DN120">
        <f>+'Srednje opštine'!AI50</f>
        <v>309</v>
      </c>
      <c r="DO120">
        <f>+'Srednje opštine'!AJ50</f>
        <v>63</v>
      </c>
      <c r="DP120">
        <f>+'Srednje opštine'!AK50</f>
        <v>319</v>
      </c>
      <c r="DQ120">
        <f>+'Srednje opštine'!AL50</f>
        <v>436</v>
      </c>
      <c r="DR120">
        <f>+'Srednje opštine'!AM50</f>
        <v>479</v>
      </c>
      <c r="DS120">
        <f>+'Srednje opštine'!AN50</f>
        <v>465</v>
      </c>
      <c r="DT120">
        <f>+'Srednje opštine'!AO50</f>
        <v>211</v>
      </c>
      <c r="DU120">
        <f>+'Srednje opštine'!AP50</f>
        <v>101</v>
      </c>
      <c r="DV120">
        <f>+'Srednje opštine'!AQ50</f>
        <v>311</v>
      </c>
      <c r="DW120">
        <f>+'Srednje opštine'!AR50</f>
        <v>599</v>
      </c>
      <c r="DX120">
        <f>+'Srednje opštine'!AS50</f>
        <v>568</v>
      </c>
      <c r="DY120">
        <f>+'Srednje opštine'!AT50</f>
        <v>537</v>
      </c>
      <c r="DZ120">
        <f>+'Srednje opštine'!AU50</f>
        <v>432</v>
      </c>
      <c r="EA120">
        <f>+'Srednje opštine'!AV50</f>
        <v>112</v>
      </c>
      <c r="EB120">
        <f>+'Srednje opštine'!AW50</f>
        <v>315</v>
      </c>
      <c r="EC120">
        <f>+'Srednje opštine'!AX50</f>
        <v>507</v>
      </c>
      <c r="ED120">
        <f>+'Srednje opštine'!AY50</f>
        <v>627</v>
      </c>
      <c r="EE120">
        <f>+'Srednje opštine'!AZ50</f>
        <v>515</v>
      </c>
      <c r="EF120">
        <f>+'Srednje opštine'!BA50</f>
        <v>298</v>
      </c>
      <c r="EG120">
        <f>+'Srednje opštine'!BB50</f>
        <v>102</v>
      </c>
      <c r="EH120">
        <f>+'Srednje opštine'!BC50</f>
        <v>218</v>
      </c>
      <c r="EI120">
        <f>+'Srednje opštine'!BD50</f>
        <v>0</v>
      </c>
      <c r="EJ120">
        <f>+'Srednje opštine'!BE50</f>
        <v>0</v>
      </c>
      <c r="EK120">
        <f>+'Srednje opštine'!BF50</f>
        <v>0</v>
      </c>
      <c r="EL120">
        <f>+'Srednje opštine'!BG50</f>
        <v>0</v>
      </c>
      <c r="EM120">
        <f>+'Srednje opštine'!BH50</f>
        <v>0</v>
      </c>
      <c r="EN120">
        <f>+'Srednje opštine'!BI50</f>
        <v>0</v>
      </c>
      <c r="EO120">
        <f>+'Srednje opštine'!BJ50</f>
        <v>0</v>
      </c>
      <c r="EP120">
        <f>+'Srednje opštine'!BK50</f>
        <v>0</v>
      </c>
      <c r="EQ120">
        <f>+'Srednje opštine'!BL50</f>
        <v>0</v>
      </c>
      <c r="ER120">
        <f>+'Srednje opštine'!BM50</f>
        <v>0</v>
      </c>
      <c r="ES120">
        <f>+'Srednje opštine'!BN50</f>
        <v>0</v>
      </c>
      <c r="ET120">
        <f>+'Srednje opštine'!BO50</f>
        <v>0</v>
      </c>
      <c r="EU120">
        <f>+'Srednje opštine'!BP50</f>
        <v>0</v>
      </c>
      <c r="EV120">
        <f>+'Srednje opštine'!BQ50</f>
        <v>0</v>
      </c>
      <c r="EW120">
        <f>+'Srednje opštine'!BR50</f>
        <v>0</v>
      </c>
      <c r="EX120">
        <f>+'Srednje opštine'!BS50</f>
        <v>0</v>
      </c>
      <c r="EY120">
        <f>+'Srednje opštine'!BT50</f>
        <v>0</v>
      </c>
      <c r="EZ120">
        <f>+'Srednje opštine'!BU50</f>
        <v>0</v>
      </c>
      <c r="FA120">
        <f>+'Srednje opštine'!BV50</f>
        <v>0</v>
      </c>
      <c r="FB120">
        <f>+'Srednje opštine'!BW50</f>
        <v>0</v>
      </c>
      <c r="FC120">
        <f>+'Srednje opštine'!BX50</f>
        <v>0</v>
      </c>
      <c r="FD120">
        <f>+'Srednje opštine'!BY50</f>
        <v>0</v>
      </c>
      <c r="FE120">
        <f>+'Srednje opštine'!BZ50</f>
        <v>0</v>
      </c>
      <c r="FF120">
        <f>+'Srednje opštine'!CA50</f>
        <v>0</v>
      </c>
      <c r="FG120">
        <f>+'Srednje opštine'!CB50</f>
        <v>0</v>
      </c>
      <c r="FH120">
        <f>+'Srednje opštine'!CC50</f>
        <v>0</v>
      </c>
      <c r="FI120">
        <f>+'Srednje opštine'!CD50</f>
        <v>0</v>
      </c>
      <c r="FJ120">
        <f>+'Srednje opštine'!CE50</f>
        <v>0</v>
      </c>
      <c r="FK120">
        <f>+'Srednje opštine'!CF50</f>
        <v>0</v>
      </c>
      <c r="FL120">
        <f>+'Srednje opštine'!CG50</f>
        <v>0</v>
      </c>
    </row>
    <row r="121" spans="84:168">
      <c r="CF121">
        <f>+'Srednje opštine'!A51</f>
        <v>80322</v>
      </c>
      <c r="CG121" t="str">
        <f>+'Srednje opštine'!B51</f>
        <v>Пећинци</v>
      </c>
      <c r="CH121" t="str">
        <f>+'Srednje opštine'!C51</f>
        <v>Средње општине</v>
      </c>
      <c r="CI121">
        <f>+'Srednje opštine'!D51</f>
        <v>19370</v>
      </c>
      <c r="CJ121">
        <f>+'Srednje opštine'!E51</f>
        <v>50829</v>
      </c>
      <c r="CK121">
        <f>+'Srednje opštine'!F51</f>
        <v>1.102653101069484</v>
      </c>
      <c r="CL121">
        <f>+'Srednje opštine'!G51</f>
        <v>21358.390567715905</v>
      </c>
      <c r="CM121">
        <f>+'Srednje opštine'!H51</f>
        <v>6.6159008776458439</v>
      </c>
      <c r="CN121">
        <f>+'Srednje opštine'!I51</f>
        <v>5.9999839217147777</v>
      </c>
      <c r="CO121">
        <f>+'Srednje opštine'!J51</f>
        <v>128150</v>
      </c>
      <c r="CP121">
        <f>+'Srednje opštine'!K51</f>
        <v>12815</v>
      </c>
      <c r="CQ121">
        <f>+'Srednje opštine'!L51</f>
        <v>0</v>
      </c>
      <c r="CR121">
        <f>+'Srednje opštine'!M51</f>
        <v>0</v>
      </c>
      <c r="CS121">
        <f>+'Srednje opštine'!N51</f>
        <v>0</v>
      </c>
      <c r="CT121">
        <f>+'Srednje opštine'!O51</f>
        <v>26</v>
      </c>
      <c r="CU121">
        <f>+'Srednje opštine'!P51</f>
        <v>42</v>
      </c>
      <c r="CV121">
        <f>+'Srednje opštine'!Q51</f>
        <v>26</v>
      </c>
      <c r="CW121">
        <f>+'Srednje opštine'!R51</f>
        <v>27</v>
      </c>
      <c r="CX121">
        <f>+'Srednje opštine'!S51</f>
        <v>19</v>
      </c>
      <c r="CY121">
        <f>+'Srednje opštine'!T51</f>
        <v>22</v>
      </c>
      <c r="CZ121">
        <f>+'Srednje opštine'!U51</f>
        <v>133</v>
      </c>
      <c r="DA121">
        <f>+'Srednje opštine'!V51</f>
        <v>69</v>
      </c>
      <c r="DB121">
        <f>+'Srednje opštine'!W51</f>
        <v>113</v>
      </c>
      <c r="DC121">
        <f>+'Srednje opštine'!X51</f>
        <v>51</v>
      </c>
      <c r="DD121">
        <f>+'Srednje opštine'!Y51</f>
        <v>231</v>
      </c>
      <c r="DE121">
        <f>+'Srednje opštine'!Z51</f>
        <v>271</v>
      </c>
      <c r="DF121">
        <f>+'Srednje opštine'!AA51</f>
        <v>220</v>
      </c>
      <c r="DG121">
        <f>+'Srednje opštine'!AB51</f>
        <v>351</v>
      </c>
      <c r="DH121">
        <f>+'Srednje opštine'!AC51</f>
        <v>299</v>
      </c>
      <c r="DI121">
        <f>+'Srednje opštine'!AD51</f>
        <v>127</v>
      </c>
      <c r="DJ121">
        <f>+'Srednje opštine'!AE51</f>
        <v>548</v>
      </c>
      <c r="DK121">
        <f>+'Srednje opštine'!AF51</f>
        <v>520</v>
      </c>
      <c r="DL121">
        <f>+'Srednje opštine'!AG51</f>
        <v>545</v>
      </c>
      <c r="DM121">
        <f>+'Srednje opštine'!AH51</f>
        <v>444</v>
      </c>
      <c r="DN121">
        <f>+'Srednje opštine'!AI51</f>
        <v>426</v>
      </c>
      <c r="DO121">
        <f>+'Srednje opštine'!AJ51</f>
        <v>13</v>
      </c>
      <c r="DP121">
        <f>+'Srednje opštine'!AK51</f>
        <v>348</v>
      </c>
      <c r="DQ121">
        <f>+'Srednje opštine'!AL51</f>
        <v>413</v>
      </c>
      <c r="DR121">
        <f>+'Srednje opštine'!AM51</f>
        <v>467</v>
      </c>
      <c r="DS121">
        <f>+'Srednje opštine'!AN51</f>
        <v>493</v>
      </c>
      <c r="DT121">
        <f>+'Srednje opštine'!AO51</f>
        <v>534</v>
      </c>
      <c r="DU121">
        <f>+'Srednje opštine'!AP51</f>
        <v>117</v>
      </c>
      <c r="DV121">
        <f>+'Srednje opštine'!AQ51</f>
        <v>463</v>
      </c>
      <c r="DW121">
        <f>+'Srednje opštine'!AR51</f>
        <v>487</v>
      </c>
      <c r="DX121">
        <f>+'Srednje opštine'!AS51</f>
        <v>653</v>
      </c>
      <c r="DY121">
        <f>+'Srednje opštine'!AT51</f>
        <v>749</v>
      </c>
      <c r="DZ121">
        <f>+'Srednje opštine'!AU51</f>
        <v>491</v>
      </c>
      <c r="EA121">
        <f>+'Srednje opštine'!AV51</f>
        <v>34</v>
      </c>
      <c r="EB121">
        <f>+'Srednje opštine'!AW51</f>
        <v>380</v>
      </c>
      <c r="EC121">
        <f>+'Srednje opštine'!AX51</f>
        <v>494</v>
      </c>
      <c r="ED121">
        <f>+'Srednje opštine'!AY51</f>
        <v>636</v>
      </c>
      <c r="EE121">
        <f>+'Srednje opštine'!AZ51</f>
        <v>732</v>
      </c>
      <c r="EF121">
        <f>+'Srednje opštine'!BA51</f>
        <v>538</v>
      </c>
      <c r="EG121">
        <f>+'Srednje opštine'!BB51</f>
        <v>29</v>
      </c>
      <c r="EH121">
        <f>+'Srednje opštine'!BC51</f>
        <v>234</v>
      </c>
      <c r="EI121">
        <f>+'Srednje opštine'!BD51</f>
        <v>0</v>
      </c>
      <c r="EJ121">
        <f>+'Srednje opštine'!BE51</f>
        <v>0</v>
      </c>
      <c r="EK121">
        <f>+'Srednje opštine'!BF51</f>
        <v>0</v>
      </c>
      <c r="EL121">
        <f>+'Srednje opštine'!BG51</f>
        <v>0</v>
      </c>
      <c r="EM121">
        <f>+'Srednje opštine'!BH51</f>
        <v>0</v>
      </c>
      <c r="EN121">
        <f>+'Srednje opštine'!BI51</f>
        <v>0</v>
      </c>
      <c r="EO121">
        <f>+'Srednje opštine'!BJ51</f>
        <v>0</v>
      </c>
      <c r="EP121">
        <f>+'Srednje opštine'!BK51</f>
        <v>0</v>
      </c>
      <c r="EQ121">
        <f>+'Srednje opštine'!BL51</f>
        <v>0</v>
      </c>
      <c r="ER121">
        <f>+'Srednje opštine'!BM51</f>
        <v>0</v>
      </c>
      <c r="ES121">
        <f>+'Srednje opštine'!BN51</f>
        <v>0</v>
      </c>
      <c r="ET121">
        <f>+'Srednje opštine'!BO51</f>
        <v>0</v>
      </c>
      <c r="EU121">
        <f>+'Srednje opštine'!BP51</f>
        <v>0</v>
      </c>
      <c r="EV121">
        <f>+'Srednje opštine'!BQ51</f>
        <v>0</v>
      </c>
      <c r="EW121">
        <f>+'Srednje opštine'!BR51</f>
        <v>0</v>
      </c>
      <c r="EX121">
        <f>+'Srednje opštine'!BS51</f>
        <v>0</v>
      </c>
      <c r="EY121">
        <f>+'Srednje opštine'!BT51</f>
        <v>0</v>
      </c>
      <c r="EZ121">
        <f>+'Srednje opštine'!BU51</f>
        <v>0</v>
      </c>
      <c r="FA121">
        <f>+'Srednje opštine'!BV51</f>
        <v>0</v>
      </c>
      <c r="FB121">
        <f>+'Srednje opštine'!BW51</f>
        <v>0</v>
      </c>
      <c r="FC121">
        <f>+'Srednje opštine'!BX51</f>
        <v>0</v>
      </c>
      <c r="FD121">
        <f>+'Srednje opštine'!BY51</f>
        <v>0</v>
      </c>
      <c r="FE121">
        <f>+'Srednje opštine'!BZ51</f>
        <v>0</v>
      </c>
      <c r="FF121">
        <f>+'Srednje opštine'!CA51</f>
        <v>0</v>
      </c>
      <c r="FG121">
        <f>+'Srednje opštine'!CB51</f>
        <v>0</v>
      </c>
      <c r="FH121">
        <f>+'Srednje opštine'!CC51</f>
        <v>0</v>
      </c>
      <c r="FI121">
        <f>+'Srednje opštine'!CD51</f>
        <v>0</v>
      </c>
      <c r="FJ121">
        <f>+'Srednje opštine'!CE51</f>
        <v>0</v>
      </c>
      <c r="FK121">
        <f>+'Srednje opštine'!CF51</f>
        <v>0</v>
      </c>
      <c r="FL121">
        <f>+'Srednje opštine'!CG51</f>
        <v>0</v>
      </c>
    </row>
    <row r="122" spans="84:168">
      <c r="CF122">
        <f>+'Srednje opštine'!A52</f>
        <v>70092</v>
      </c>
      <c r="CG122" t="str">
        <f>+'Srednje opštine'!B52</f>
        <v>Барајево, ГО Београд</v>
      </c>
      <c r="CH122" t="str">
        <f>+'Srednje opštine'!C52</f>
        <v>Средње општине</v>
      </c>
      <c r="CI122">
        <f>+'Srednje opštine'!D52</f>
        <v>27024</v>
      </c>
      <c r="CJ122">
        <f>+'Srednje opštine'!E52</f>
        <v>36705</v>
      </c>
      <c r="CK122">
        <f>+'Srednje opštine'!F52</f>
        <v>0.79625572163047487</v>
      </c>
      <c r="CL122">
        <f>+'Srednje opštine'!G52</f>
        <v>21518.014621341954</v>
      </c>
      <c r="CM122">
        <f>+'Srednje opštine'!H52</f>
        <v>4.672143280047365</v>
      </c>
      <c r="CN122">
        <f>+'Srednje opštine'!I52</f>
        <v>5.8676417049541856</v>
      </c>
      <c r="CO122">
        <f>+'Srednje opštine'!J52</f>
        <v>126260</v>
      </c>
      <c r="CP122">
        <f>+'Srednje opštine'!K52</f>
        <v>12626</v>
      </c>
      <c r="CQ122">
        <f>+'Srednje opštine'!L52</f>
        <v>0</v>
      </c>
      <c r="CR122">
        <f>+'Srednje opštine'!M52</f>
        <v>1</v>
      </c>
      <c r="CS122">
        <f>+'Srednje opštine'!N52</f>
        <v>1</v>
      </c>
      <c r="CT122">
        <f>+'Srednje opštine'!O52</f>
        <v>11</v>
      </c>
      <c r="CU122">
        <f>+'Srednje opštine'!P52</f>
        <v>10</v>
      </c>
      <c r="CV122">
        <f>+'Srednje opštine'!Q52</f>
        <v>9</v>
      </c>
      <c r="CW122">
        <f>+'Srednje opštine'!R52</f>
        <v>8</v>
      </c>
      <c r="CX122">
        <f>+'Srednje opštine'!S52</f>
        <v>25</v>
      </c>
      <c r="CY122">
        <f>+'Srednje opštine'!T52</f>
        <v>16</v>
      </c>
      <c r="CZ122">
        <f>+'Srednje opštine'!U52</f>
        <v>107</v>
      </c>
      <c r="DA122">
        <f>+'Srednje opštine'!V52</f>
        <v>92</v>
      </c>
      <c r="DB122">
        <f>+'Srednje opštine'!W52</f>
        <v>96</v>
      </c>
      <c r="DC122">
        <f>+'Srednje opštine'!X52</f>
        <v>107</v>
      </c>
      <c r="DD122">
        <f>+'Srednje opštine'!Y52</f>
        <v>272</v>
      </c>
      <c r="DE122">
        <f>+'Srednje opštine'!Z52</f>
        <v>248</v>
      </c>
      <c r="DF122">
        <f>+'Srednje opštine'!AA52</f>
        <v>261</v>
      </c>
      <c r="DG122">
        <f>+'Srednje opštine'!AB52</f>
        <v>216</v>
      </c>
      <c r="DH122">
        <f>+'Srednje opštine'!AC52</f>
        <v>336</v>
      </c>
      <c r="DI122">
        <f>+'Srednje opštine'!AD52</f>
        <v>328</v>
      </c>
      <c r="DJ122">
        <f>+'Srednje opštine'!AE52</f>
        <v>410</v>
      </c>
      <c r="DK122">
        <f>+'Srednje opštine'!AF52</f>
        <v>581</v>
      </c>
      <c r="DL122">
        <f>+'Srednje opštine'!AG52</f>
        <v>500</v>
      </c>
      <c r="DM122">
        <f>+'Srednje opštine'!AH52</f>
        <v>476</v>
      </c>
      <c r="DN122">
        <f>+'Srednje opštine'!AI52</f>
        <v>255</v>
      </c>
      <c r="DO122">
        <f>+'Srednje opštine'!AJ52</f>
        <v>135</v>
      </c>
      <c r="DP122">
        <f>+'Srednje opštine'!AK52</f>
        <v>279</v>
      </c>
      <c r="DQ122">
        <f>+'Srednje opštine'!AL52</f>
        <v>374</v>
      </c>
      <c r="DR122">
        <f>+'Srednje opštine'!AM52</f>
        <v>380</v>
      </c>
      <c r="DS122">
        <f>+'Srednje opštine'!AN52</f>
        <v>423</v>
      </c>
      <c r="DT122">
        <f>+'Srednje opštine'!AO52</f>
        <v>622</v>
      </c>
      <c r="DU122">
        <f>+'Srednje opštine'!AP52</f>
        <v>157</v>
      </c>
      <c r="DV122">
        <f>+'Srednje opštine'!AQ52</f>
        <v>334</v>
      </c>
      <c r="DW122">
        <f>+'Srednje opštine'!AR52</f>
        <v>398</v>
      </c>
      <c r="DX122">
        <f>+'Srednje opštine'!AS52</f>
        <v>614</v>
      </c>
      <c r="DY122">
        <f>+'Srednje opštine'!AT52</f>
        <v>735</v>
      </c>
      <c r="DZ122">
        <f>+'Srednje opštine'!AU52</f>
        <v>501</v>
      </c>
      <c r="EA122">
        <f>+'Srednje opštine'!AV52</f>
        <v>210</v>
      </c>
      <c r="EB122">
        <f>+'Srednje opštine'!AW52</f>
        <v>414</v>
      </c>
      <c r="EC122">
        <f>+'Srednje opštine'!AX52</f>
        <v>595</v>
      </c>
      <c r="ED122">
        <f>+'Srednje opštine'!AY52</f>
        <v>508</v>
      </c>
      <c r="EE122">
        <f>+'Srednje opštine'!AZ52</f>
        <v>687</v>
      </c>
      <c r="EF122">
        <f>+'Srednje opštine'!BA52</f>
        <v>499</v>
      </c>
      <c r="EG122">
        <f>+'Srednje opštine'!BB52</f>
        <v>116</v>
      </c>
      <c r="EH122">
        <f>+'Srednje opštine'!BC52</f>
        <v>279</v>
      </c>
      <c r="EI122">
        <f>+'Srednje opštine'!BD52</f>
        <v>0</v>
      </c>
      <c r="EJ122">
        <f>+'Srednje opštine'!BE52</f>
        <v>0</v>
      </c>
      <c r="EK122">
        <f>+'Srednje opštine'!BF52</f>
        <v>0</v>
      </c>
      <c r="EL122">
        <f>+'Srednje opštine'!BG52</f>
        <v>0</v>
      </c>
      <c r="EM122">
        <f>+'Srednje opštine'!BH52</f>
        <v>0</v>
      </c>
      <c r="EN122">
        <f>+'Srednje opštine'!BI52</f>
        <v>0</v>
      </c>
      <c r="EO122">
        <f>+'Srednje opštine'!BJ52</f>
        <v>0</v>
      </c>
      <c r="EP122">
        <f>+'Srednje opštine'!BK52</f>
        <v>0</v>
      </c>
      <c r="EQ122">
        <f>+'Srednje opštine'!BL52</f>
        <v>0</v>
      </c>
      <c r="ER122">
        <f>+'Srednje opštine'!BM52</f>
        <v>0</v>
      </c>
      <c r="ES122">
        <f>+'Srednje opštine'!BN52</f>
        <v>0</v>
      </c>
      <c r="ET122">
        <f>+'Srednje opštine'!BO52</f>
        <v>0</v>
      </c>
      <c r="EU122">
        <f>+'Srednje opštine'!BP52</f>
        <v>0</v>
      </c>
      <c r="EV122">
        <f>+'Srednje opštine'!BQ52</f>
        <v>0</v>
      </c>
      <c r="EW122">
        <f>+'Srednje opštine'!BR52</f>
        <v>0</v>
      </c>
      <c r="EX122">
        <f>+'Srednje opštine'!BS52</f>
        <v>0</v>
      </c>
      <c r="EY122">
        <f>+'Srednje opštine'!BT52</f>
        <v>0</v>
      </c>
      <c r="EZ122">
        <f>+'Srednje opštine'!BU52</f>
        <v>0</v>
      </c>
      <c r="FA122">
        <f>+'Srednje opštine'!BV52</f>
        <v>0</v>
      </c>
      <c r="FB122">
        <f>+'Srednje opštine'!BW52</f>
        <v>0</v>
      </c>
      <c r="FC122">
        <f>+'Srednje opštine'!BX52</f>
        <v>0</v>
      </c>
      <c r="FD122">
        <f>+'Srednje opštine'!BY52</f>
        <v>0</v>
      </c>
      <c r="FE122">
        <f>+'Srednje opštine'!BZ52</f>
        <v>0</v>
      </c>
      <c r="FF122">
        <f>+'Srednje opštine'!CA52</f>
        <v>0</v>
      </c>
      <c r="FG122">
        <f>+'Srednje opštine'!CB52</f>
        <v>0</v>
      </c>
      <c r="FH122">
        <f>+'Srednje opštine'!CC52</f>
        <v>0</v>
      </c>
      <c r="FI122">
        <f>+'Srednje opštine'!CD52</f>
        <v>0</v>
      </c>
      <c r="FJ122">
        <f>+'Srednje opštine'!CE52</f>
        <v>0</v>
      </c>
      <c r="FK122">
        <f>+'Srednje opštine'!CF52</f>
        <v>0</v>
      </c>
      <c r="FL122">
        <f>+'Srednje opštine'!CG52</f>
        <v>0</v>
      </c>
    </row>
    <row r="123" spans="84:168">
      <c r="CF123">
        <f>+'Srednje opštine'!A53</f>
        <v>71315</v>
      </c>
      <c r="CG123" t="str">
        <f>+'Srednje opštine'!B53</f>
        <v>Црвени крст, ГО Ниш</v>
      </c>
      <c r="CH123" t="str">
        <f>+'Srednje opštine'!C53</f>
        <v>Средње општине</v>
      </c>
      <c r="CI123">
        <f>+'Srednje opštine'!D53</f>
        <v>31269</v>
      </c>
      <c r="CJ123">
        <f>+'Srednje opštine'!E53</f>
        <v>47435</v>
      </c>
      <c r="CK123">
        <f>+'Srednje opštine'!F53</f>
        <v>1.02902575004881</v>
      </c>
      <c r="CL123">
        <f>+'Srednje opštine'!G53</f>
        <v>32176.606178276241</v>
      </c>
      <c r="CM123">
        <f>+'Srednje opštine'!H53</f>
        <v>5.2029166266909721</v>
      </c>
      <c r="CN123">
        <f>+'Srednje opštine'!I53</f>
        <v>5.056157852652551</v>
      </c>
      <c r="CO123">
        <f>+'Srednje opštine'!J53</f>
        <v>162690</v>
      </c>
      <c r="CP123">
        <f>+'Srednje opštine'!K53</f>
        <v>16269</v>
      </c>
      <c r="CQ123">
        <f>+'Srednje opštine'!L53</f>
        <v>0</v>
      </c>
      <c r="CR123">
        <f>+'Srednje opštine'!M53</f>
        <v>2</v>
      </c>
      <c r="CS123">
        <f>+'Srednje opštine'!N53</f>
        <v>2</v>
      </c>
      <c r="CT123">
        <f>+'Srednje opštine'!O53</f>
        <v>14</v>
      </c>
      <c r="CU123">
        <f>+'Srednje opštine'!P53</f>
        <v>20</v>
      </c>
      <c r="CV123">
        <f>+'Srednje opštine'!Q53</f>
        <v>7</v>
      </c>
      <c r="CW123">
        <f>+'Srednje opštine'!R53</f>
        <v>26</v>
      </c>
      <c r="CX123">
        <f>+'Srednje opštine'!S53</f>
        <v>26</v>
      </c>
      <c r="CY123">
        <f>+'Srednje opštine'!T53</f>
        <v>11</v>
      </c>
      <c r="CZ123">
        <f>+'Srednje opštine'!U53</f>
        <v>122</v>
      </c>
      <c r="DA123">
        <f>+'Srednje opštine'!V53</f>
        <v>109</v>
      </c>
      <c r="DB123">
        <f>+'Srednje opštine'!W53</f>
        <v>133</v>
      </c>
      <c r="DC123">
        <f>+'Srednje opštine'!X53</f>
        <v>87</v>
      </c>
      <c r="DD123">
        <f>+'Srednje opštine'!Y53</f>
        <v>366</v>
      </c>
      <c r="DE123">
        <f>+'Srednje opštine'!Z53</f>
        <v>209</v>
      </c>
      <c r="DF123">
        <f>+'Srednje opštine'!AA53</f>
        <v>288</v>
      </c>
      <c r="DG123">
        <f>+'Srednje opštine'!AB53</f>
        <v>320</v>
      </c>
      <c r="DH123">
        <f>+'Srednje opštine'!AC53</f>
        <v>356</v>
      </c>
      <c r="DI123">
        <f>+'Srednje opštine'!AD53</f>
        <v>128</v>
      </c>
      <c r="DJ123">
        <f>+'Srednje opštine'!AE53</f>
        <v>708</v>
      </c>
      <c r="DK123">
        <f>+'Srednje opštine'!AF53</f>
        <v>530</v>
      </c>
      <c r="DL123">
        <f>+'Srednje opštine'!AG53</f>
        <v>894</v>
      </c>
      <c r="DM123">
        <f>+'Srednje opštine'!AH53</f>
        <v>708</v>
      </c>
      <c r="DN123">
        <f>+'Srednje opštine'!AI53</f>
        <v>550</v>
      </c>
      <c r="DO123">
        <f>+'Srednje opštine'!AJ53</f>
        <v>80</v>
      </c>
      <c r="DP123">
        <f>+'Srednje opštine'!AK53</f>
        <v>395</v>
      </c>
      <c r="DQ123">
        <f>+'Srednje opštine'!AL53</f>
        <v>492</v>
      </c>
      <c r="DR123">
        <f>+'Srednje opštine'!AM53</f>
        <v>583</v>
      </c>
      <c r="DS123">
        <f>+'Srednje opštine'!AN53</f>
        <v>697</v>
      </c>
      <c r="DT123">
        <f>+'Srednje opštine'!AO53</f>
        <v>555</v>
      </c>
      <c r="DU123">
        <f>+'Srednje opštine'!AP53</f>
        <v>30</v>
      </c>
      <c r="DV123">
        <f>+'Srednje opštine'!AQ53</f>
        <v>553</v>
      </c>
      <c r="DW123">
        <f>+'Srednje opštine'!AR53</f>
        <v>610</v>
      </c>
      <c r="DX123">
        <f>+'Srednje opštine'!AS53</f>
        <v>1020</v>
      </c>
      <c r="DY123">
        <f>+'Srednje opštine'!AT53</f>
        <v>965</v>
      </c>
      <c r="DZ123">
        <f>+'Srednje opštine'!AU53</f>
        <v>740</v>
      </c>
      <c r="EA123">
        <f>+'Srednje opštine'!AV53</f>
        <v>49</v>
      </c>
      <c r="EB123">
        <f>+'Srednje opštine'!AW53</f>
        <v>478</v>
      </c>
      <c r="EC123">
        <f>+'Srednje opštine'!AX53</f>
        <v>720</v>
      </c>
      <c r="ED123">
        <f>+'Srednje opštine'!AY53</f>
        <v>737</v>
      </c>
      <c r="EE123">
        <f>+'Srednje opštine'!AZ53</f>
        <v>938</v>
      </c>
      <c r="EF123">
        <f>+'Srednje opštine'!BA53</f>
        <v>574</v>
      </c>
      <c r="EG123">
        <f>+'Srednje opštine'!BB53</f>
        <v>62</v>
      </c>
      <c r="EH123">
        <f>+'Srednje opštine'!BC53</f>
        <v>375</v>
      </c>
      <c r="EI123">
        <f>+'Srednje opštine'!BD53</f>
        <v>0</v>
      </c>
      <c r="EJ123">
        <f>+'Srednje opštine'!BE53</f>
        <v>0</v>
      </c>
      <c r="EK123">
        <f>+'Srednje opštine'!BF53</f>
        <v>0</v>
      </c>
      <c r="EL123">
        <f>+'Srednje opštine'!BG53</f>
        <v>0</v>
      </c>
      <c r="EM123">
        <f>+'Srednje opštine'!BH53</f>
        <v>0</v>
      </c>
      <c r="EN123">
        <f>+'Srednje opštine'!BI53</f>
        <v>0</v>
      </c>
      <c r="EO123">
        <f>+'Srednje opštine'!BJ53</f>
        <v>0</v>
      </c>
      <c r="EP123">
        <f>+'Srednje opštine'!BK53</f>
        <v>0</v>
      </c>
      <c r="EQ123">
        <f>+'Srednje opštine'!BL53</f>
        <v>0</v>
      </c>
      <c r="ER123">
        <f>+'Srednje opštine'!BM53</f>
        <v>0</v>
      </c>
      <c r="ES123">
        <f>+'Srednje opštine'!BN53</f>
        <v>0</v>
      </c>
      <c r="ET123">
        <f>+'Srednje opštine'!BO53</f>
        <v>0</v>
      </c>
      <c r="EU123">
        <f>+'Srednje opštine'!BP53</f>
        <v>0</v>
      </c>
      <c r="EV123">
        <f>+'Srednje opštine'!BQ53</f>
        <v>0</v>
      </c>
      <c r="EW123">
        <f>+'Srednje opštine'!BR53</f>
        <v>0</v>
      </c>
      <c r="EX123">
        <f>+'Srednje opštine'!BS53</f>
        <v>0</v>
      </c>
      <c r="EY123">
        <f>+'Srednje opštine'!BT53</f>
        <v>0</v>
      </c>
      <c r="EZ123">
        <f>+'Srednje opštine'!BU53</f>
        <v>0</v>
      </c>
      <c r="FA123">
        <f>+'Srednje opštine'!BV53</f>
        <v>0</v>
      </c>
      <c r="FB123">
        <f>+'Srednje opštine'!BW53</f>
        <v>0</v>
      </c>
      <c r="FC123">
        <f>+'Srednje opštine'!BX53</f>
        <v>0</v>
      </c>
      <c r="FD123">
        <f>+'Srednje opštine'!BY53</f>
        <v>0</v>
      </c>
      <c r="FE123">
        <f>+'Srednje opštine'!BZ53</f>
        <v>0</v>
      </c>
      <c r="FF123">
        <f>+'Srednje opštine'!CA53</f>
        <v>0</v>
      </c>
      <c r="FG123">
        <f>+'Srednje opštine'!CB53</f>
        <v>0</v>
      </c>
      <c r="FH123">
        <f>+'Srednje opštine'!CC53</f>
        <v>0</v>
      </c>
      <c r="FI123">
        <f>+'Srednje opštine'!CD53</f>
        <v>0</v>
      </c>
      <c r="FJ123">
        <f>+'Srednje opštine'!CE53</f>
        <v>0</v>
      </c>
      <c r="FK123">
        <f>+'Srednje opštine'!CF53</f>
        <v>0</v>
      </c>
      <c r="FL123">
        <f>+'Srednje opštine'!CG53</f>
        <v>0</v>
      </c>
    </row>
    <row r="124" spans="84:168">
      <c r="CF124">
        <f>+'Srednje opštine'!A54</f>
        <v>70513</v>
      </c>
      <c r="CG124" t="str">
        <f>+'Srednje opštine'!B54</f>
        <v>Дољевац</v>
      </c>
      <c r="CH124" t="str">
        <f>+'Srednje opštine'!C54</f>
        <v>Средње општине</v>
      </c>
      <c r="CI124">
        <f>+'Srednje opštine'!D54</f>
        <v>18059</v>
      </c>
      <c r="CJ124">
        <f>+'Srednje opštine'!E54</f>
        <v>33682</v>
      </c>
      <c r="CK124">
        <f>+'Srednje opštine'!F54</f>
        <v>0.73067661669956829</v>
      </c>
      <c r="CL124">
        <f>+'Srednje opštine'!G54</f>
        <v>13195.289020977503</v>
      </c>
      <c r="CM124">
        <f>+'Srednje opštine'!H54</f>
        <v>3.5361869427986048</v>
      </c>
      <c r="CN124">
        <f>+'Srednje opštine'!I54</f>
        <v>4.839606006240345</v>
      </c>
      <c r="CO124">
        <f>+'Srednje opštine'!J54</f>
        <v>63860</v>
      </c>
      <c r="CP124">
        <f>+'Srednje opštine'!K54</f>
        <v>6386</v>
      </c>
      <c r="CQ124">
        <f>+'Srednje opštine'!L54</f>
        <v>0</v>
      </c>
      <c r="CR124">
        <f>+'Srednje opštine'!M54</f>
        <v>3</v>
      </c>
      <c r="CS124">
        <f>+'Srednje opštine'!N54</f>
        <v>0</v>
      </c>
      <c r="CT124">
        <f>+'Srednje opštine'!O54</f>
        <v>17</v>
      </c>
      <c r="CU124">
        <f>+'Srednje opštine'!P54</f>
        <v>11</v>
      </c>
      <c r="CV124">
        <f>+'Srednje opštine'!Q54</f>
        <v>9</v>
      </c>
      <c r="CW124">
        <f>+'Srednje opštine'!R54</f>
        <v>6</v>
      </c>
      <c r="CX124">
        <f>+'Srednje opštine'!S54</f>
        <v>4</v>
      </c>
      <c r="CY124">
        <f>+'Srednje opštine'!T54</f>
        <v>0</v>
      </c>
      <c r="CZ124">
        <f>+'Srednje opštine'!U54</f>
        <v>21</v>
      </c>
      <c r="DA124">
        <f>+'Srednje opštine'!V54</f>
        <v>26</v>
      </c>
      <c r="DB124">
        <f>+'Srednje opštine'!W54</f>
        <v>47</v>
      </c>
      <c r="DC124">
        <f>+'Srednje opštine'!X54</f>
        <v>25</v>
      </c>
      <c r="DD124">
        <f>+'Srednje opštine'!Y54</f>
        <v>111</v>
      </c>
      <c r="DE124">
        <f>+'Srednje opštine'!Z54</f>
        <v>103</v>
      </c>
      <c r="DF124">
        <f>+'Srednje opštine'!AA54</f>
        <v>98</v>
      </c>
      <c r="DG124">
        <f>+'Srednje opštine'!AB54</f>
        <v>79</v>
      </c>
      <c r="DH124">
        <f>+'Srednje opštine'!AC54</f>
        <v>177</v>
      </c>
      <c r="DI124">
        <f>+'Srednje opštine'!AD54</f>
        <v>34</v>
      </c>
      <c r="DJ124">
        <f>+'Srednje opštine'!AE54</f>
        <v>265</v>
      </c>
      <c r="DK124">
        <f>+'Srednje opštine'!AF54</f>
        <v>259</v>
      </c>
      <c r="DL124">
        <f>+'Srednje opštine'!AG54</f>
        <v>179</v>
      </c>
      <c r="DM124">
        <f>+'Srednje opštine'!AH54</f>
        <v>344</v>
      </c>
      <c r="DN124">
        <f>+'Srednje opštine'!AI54</f>
        <v>154</v>
      </c>
      <c r="DO124">
        <f>+'Srednje opštine'!AJ54</f>
        <v>22</v>
      </c>
      <c r="DP124">
        <f>+'Srednje opštine'!AK54</f>
        <v>215</v>
      </c>
      <c r="DQ124">
        <f>+'Srednje opštine'!AL54</f>
        <v>182</v>
      </c>
      <c r="DR124">
        <f>+'Srednje opštine'!AM54</f>
        <v>242</v>
      </c>
      <c r="DS124">
        <f>+'Srednje opštine'!AN54</f>
        <v>194</v>
      </c>
      <c r="DT124">
        <f>+'Srednje opštine'!AO54</f>
        <v>219</v>
      </c>
      <c r="DU124">
        <f>+'Srednje opštine'!AP54</f>
        <v>40</v>
      </c>
      <c r="DV124">
        <f>+'Srednje opštine'!AQ54</f>
        <v>220</v>
      </c>
      <c r="DW124">
        <f>+'Srednje opštine'!AR54</f>
        <v>229</v>
      </c>
      <c r="DX124">
        <f>+'Srednje opštine'!AS54</f>
        <v>388</v>
      </c>
      <c r="DY124">
        <f>+'Srednje opštine'!AT54</f>
        <v>297</v>
      </c>
      <c r="DZ124">
        <f>+'Srednje opštine'!AU54</f>
        <v>243</v>
      </c>
      <c r="EA124">
        <f>+'Srednje opštine'!AV54</f>
        <v>61</v>
      </c>
      <c r="EB124">
        <f>+'Srednje opštine'!AW54</f>
        <v>350</v>
      </c>
      <c r="EC124">
        <f>+'Srednje opštine'!AX54</f>
        <v>322</v>
      </c>
      <c r="ED124">
        <f>+'Srednje opštine'!AY54</f>
        <v>343</v>
      </c>
      <c r="EE124">
        <f>+'Srednje opštine'!AZ54</f>
        <v>288</v>
      </c>
      <c r="EF124">
        <f>+'Srednje opštine'!BA54</f>
        <v>255</v>
      </c>
      <c r="EG124">
        <f>+'Srednje opštine'!BB54</f>
        <v>11</v>
      </c>
      <c r="EH124">
        <f>+'Srednje opštine'!BC54</f>
        <v>293</v>
      </c>
      <c r="EI124">
        <f>+'Srednje opštine'!BD54</f>
        <v>0</v>
      </c>
      <c r="EJ124">
        <f>+'Srednje opštine'!BE54</f>
        <v>0</v>
      </c>
      <c r="EK124">
        <f>+'Srednje opštine'!BF54</f>
        <v>0</v>
      </c>
      <c r="EL124">
        <f>+'Srednje opštine'!BG54</f>
        <v>0</v>
      </c>
      <c r="EM124">
        <f>+'Srednje opštine'!BH54</f>
        <v>0</v>
      </c>
      <c r="EN124">
        <f>+'Srednje opštine'!BI54</f>
        <v>0</v>
      </c>
      <c r="EO124">
        <f>+'Srednje opštine'!BJ54</f>
        <v>0</v>
      </c>
      <c r="EP124">
        <f>+'Srednje opštine'!BK54</f>
        <v>0</v>
      </c>
      <c r="EQ124">
        <f>+'Srednje opštine'!BL54</f>
        <v>0</v>
      </c>
      <c r="ER124">
        <f>+'Srednje opštine'!BM54</f>
        <v>0</v>
      </c>
      <c r="ES124">
        <f>+'Srednje opštine'!BN54</f>
        <v>0</v>
      </c>
      <c r="ET124">
        <f>+'Srednje opštine'!BO54</f>
        <v>0</v>
      </c>
      <c r="EU124">
        <f>+'Srednje opštine'!BP54</f>
        <v>0</v>
      </c>
      <c r="EV124">
        <f>+'Srednje opštine'!BQ54</f>
        <v>0</v>
      </c>
      <c r="EW124">
        <f>+'Srednje opštine'!BR54</f>
        <v>0</v>
      </c>
      <c r="EX124">
        <f>+'Srednje opštine'!BS54</f>
        <v>0</v>
      </c>
      <c r="EY124">
        <f>+'Srednje opštine'!BT54</f>
        <v>0</v>
      </c>
      <c r="EZ124">
        <f>+'Srednje opštine'!BU54</f>
        <v>0</v>
      </c>
      <c r="FA124">
        <f>+'Srednje opštine'!BV54</f>
        <v>0</v>
      </c>
      <c r="FB124">
        <f>+'Srednje opštine'!BW54</f>
        <v>0</v>
      </c>
      <c r="FC124">
        <f>+'Srednje opštine'!BX54</f>
        <v>0</v>
      </c>
      <c r="FD124">
        <f>+'Srednje opštine'!BY54</f>
        <v>0</v>
      </c>
      <c r="FE124">
        <f>+'Srednje opštine'!BZ54</f>
        <v>0</v>
      </c>
      <c r="FF124">
        <f>+'Srednje opštine'!CA54</f>
        <v>0</v>
      </c>
      <c r="FG124">
        <f>+'Srednje opštine'!CB54</f>
        <v>0</v>
      </c>
      <c r="FH124">
        <f>+'Srednje opštine'!CC54</f>
        <v>0</v>
      </c>
      <c r="FI124">
        <f>+'Srednje opštine'!CD54</f>
        <v>0</v>
      </c>
      <c r="FJ124">
        <f>+'Srednje opštine'!CE54</f>
        <v>0</v>
      </c>
      <c r="FK124">
        <f>+'Srednje opštine'!CF54</f>
        <v>0</v>
      </c>
      <c r="FL124">
        <f>+'Srednje opštine'!CG54</f>
        <v>0</v>
      </c>
    </row>
    <row r="125" spans="84:168">
      <c r="CF125">
        <f>+'Srednje opštine'!A55</f>
        <v>70742</v>
      </c>
      <c r="CG125" t="str">
        <f>+'Srednje opštine'!B55</f>
        <v>Лучани</v>
      </c>
      <c r="CH125" t="str">
        <f>+'Srednje opštine'!C55</f>
        <v>Средње општине</v>
      </c>
      <c r="CI125">
        <f>+'Srednje opštine'!D55</f>
        <v>19255</v>
      </c>
      <c r="CJ125">
        <f>+'Srednje opštine'!E55</f>
        <v>47406</v>
      </c>
      <c r="CK125">
        <f>+'Srednje opštine'!F55</f>
        <v>1.0283966418638957</v>
      </c>
      <c r="CL125">
        <f>+'Srednje opštine'!G55</f>
        <v>19801.777339089313</v>
      </c>
      <c r="CM125">
        <f>+'Srednje opštine'!H55</f>
        <v>4.5032459101532067</v>
      </c>
      <c r="CN125">
        <f>+'Srednje opštine'!I55</f>
        <v>4.3788998590965784</v>
      </c>
      <c r="CO125">
        <f>+'Srednje opštine'!J55</f>
        <v>86710</v>
      </c>
      <c r="CP125">
        <f>+'Srednje opštine'!K55</f>
        <v>8671</v>
      </c>
      <c r="CQ125">
        <f>+'Srednje opštine'!L55</f>
        <v>0</v>
      </c>
      <c r="CR125">
        <f>+'Srednje opštine'!M55</f>
        <v>0</v>
      </c>
      <c r="CS125">
        <f>+'Srednje opštine'!N55</f>
        <v>0</v>
      </c>
      <c r="CT125">
        <f>+'Srednje opštine'!O55</f>
        <v>3</v>
      </c>
      <c r="CU125">
        <f>+'Srednje opštine'!P55</f>
        <v>0</v>
      </c>
      <c r="CV125">
        <f>+'Srednje opštine'!Q55</f>
        <v>2</v>
      </c>
      <c r="CW125">
        <f>+'Srednje opštine'!R55</f>
        <v>0</v>
      </c>
      <c r="CX125">
        <f>+'Srednje opštine'!S55</f>
        <v>7</v>
      </c>
      <c r="CY125">
        <f>+'Srednje opštine'!T55</f>
        <v>0</v>
      </c>
      <c r="CZ125">
        <f>+'Srednje opštine'!U55</f>
        <v>40</v>
      </c>
      <c r="DA125">
        <f>+'Srednje opštine'!V55</f>
        <v>63</v>
      </c>
      <c r="DB125">
        <f>+'Srednje opštine'!W55</f>
        <v>73</v>
      </c>
      <c r="DC125">
        <f>+'Srednje opštine'!X55</f>
        <v>18</v>
      </c>
      <c r="DD125">
        <f>+'Srednje opštine'!Y55</f>
        <v>207</v>
      </c>
      <c r="DE125">
        <f>+'Srednje opštine'!Z55</f>
        <v>117</v>
      </c>
      <c r="DF125">
        <f>+'Srednje opštine'!AA55</f>
        <v>209</v>
      </c>
      <c r="DG125">
        <f>+'Srednje opštine'!AB55</f>
        <v>188</v>
      </c>
      <c r="DH125">
        <f>+'Srednje opštine'!AC55</f>
        <v>221</v>
      </c>
      <c r="DI125">
        <f>+'Srednje opštine'!AD55</f>
        <v>13</v>
      </c>
      <c r="DJ125">
        <f>+'Srednje opštine'!AE55</f>
        <v>397</v>
      </c>
      <c r="DK125">
        <f>+'Srednje opštine'!AF55</f>
        <v>370</v>
      </c>
      <c r="DL125">
        <f>+'Srednje opštine'!AG55</f>
        <v>306</v>
      </c>
      <c r="DM125">
        <f>+'Srednje opštine'!AH55</f>
        <v>232</v>
      </c>
      <c r="DN125">
        <f>+'Srednje opštine'!AI55</f>
        <v>200</v>
      </c>
      <c r="DO125">
        <f>+'Srednje opštine'!AJ55</f>
        <v>0</v>
      </c>
      <c r="DP125">
        <f>+'Srednje opštine'!AK55</f>
        <v>198</v>
      </c>
      <c r="DQ125">
        <f>+'Srednje opštine'!AL55</f>
        <v>242</v>
      </c>
      <c r="DR125">
        <f>+'Srednje opštine'!AM55</f>
        <v>331</v>
      </c>
      <c r="DS125">
        <f>+'Srednje opštine'!AN55</f>
        <v>348</v>
      </c>
      <c r="DT125">
        <f>+'Srednje opštine'!AO55</f>
        <v>291</v>
      </c>
      <c r="DU125">
        <f>+'Srednje opštine'!AP55</f>
        <v>15</v>
      </c>
      <c r="DV125">
        <f>+'Srednje opštine'!AQ55</f>
        <v>403</v>
      </c>
      <c r="DW125">
        <f>+'Srednje opštine'!AR55</f>
        <v>478</v>
      </c>
      <c r="DX125">
        <f>+'Srednje opštine'!AS55</f>
        <v>461</v>
      </c>
      <c r="DY125">
        <f>+'Srednje opštine'!AT55</f>
        <v>474</v>
      </c>
      <c r="DZ125">
        <f>+'Srednje opštine'!AU55</f>
        <v>354</v>
      </c>
      <c r="EA125">
        <f>+'Srednje opštine'!AV55</f>
        <v>11</v>
      </c>
      <c r="EB125">
        <f>+'Srednje opštine'!AW55</f>
        <v>407</v>
      </c>
      <c r="EC125">
        <f>+'Srednje opštine'!AX55</f>
        <v>425</v>
      </c>
      <c r="ED125">
        <f>+'Srednje opštine'!AY55</f>
        <v>521</v>
      </c>
      <c r="EE125">
        <f>+'Srednje opštine'!AZ55</f>
        <v>435</v>
      </c>
      <c r="EF125">
        <f>+'Srednje opštine'!BA55</f>
        <v>249</v>
      </c>
      <c r="EG125">
        <f>+'Srednje opštine'!BB55</f>
        <v>7</v>
      </c>
      <c r="EH125">
        <f>+'Srednje opštine'!BC55</f>
        <v>355</v>
      </c>
      <c r="EI125">
        <f>+'Srednje opštine'!BD55</f>
        <v>0</v>
      </c>
      <c r="EJ125">
        <f>+'Srednje opštine'!BE55</f>
        <v>0</v>
      </c>
      <c r="EK125">
        <f>+'Srednje opštine'!BF55</f>
        <v>0</v>
      </c>
      <c r="EL125">
        <f>+'Srednje opštine'!BG55</f>
        <v>0</v>
      </c>
      <c r="EM125">
        <f>+'Srednje opštine'!BH55</f>
        <v>0</v>
      </c>
      <c r="EN125">
        <f>+'Srednje opštine'!BI55</f>
        <v>0</v>
      </c>
      <c r="EO125">
        <f>+'Srednje opštine'!BJ55</f>
        <v>0</v>
      </c>
      <c r="EP125">
        <f>+'Srednje opštine'!BK55</f>
        <v>0</v>
      </c>
      <c r="EQ125">
        <f>+'Srednje opštine'!BL55</f>
        <v>0</v>
      </c>
      <c r="ER125">
        <f>+'Srednje opštine'!BM55</f>
        <v>0</v>
      </c>
      <c r="ES125">
        <f>+'Srednje opštine'!BN55</f>
        <v>0</v>
      </c>
      <c r="ET125">
        <f>+'Srednje opštine'!BO55</f>
        <v>0</v>
      </c>
      <c r="EU125">
        <f>+'Srednje opštine'!BP55</f>
        <v>0</v>
      </c>
      <c r="EV125">
        <f>+'Srednje opštine'!BQ55</f>
        <v>0</v>
      </c>
      <c r="EW125">
        <f>+'Srednje opštine'!BR55</f>
        <v>0</v>
      </c>
      <c r="EX125">
        <f>+'Srednje opštine'!BS55</f>
        <v>0</v>
      </c>
      <c r="EY125">
        <f>+'Srednje opštine'!BT55</f>
        <v>0</v>
      </c>
      <c r="EZ125">
        <f>+'Srednje opštine'!BU55</f>
        <v>0</v>
      </c>
      <c r="FA125">
        <f>+'Srednje opštine'!BV55</f>
        <v>0</v>
      </c>
      <c r="FB125">
        <f>+'Srednje opštine'!BW55</f>
        <v>0</v>
      </c>
      <c r="FC125">
        <f>+'Srednje opštine'!BX55</f>
        <v>0</v>
      </c>
      <c r="FD125">
        <f>+'Srednje opštine'!BY55</f>
        <v>0</v>
      </c>
      <c r="FE125">
        <f>+'Srednje opštine'!BZ55</f>
        <v>0</v>
      </c>
      <c r="FF125">
        <f>+'Srednje opštine'!CA55</f>
        <v>0</v>
      </c>
      <c r="FG125">
        <f>+'Srednje opštine'!CB55</f>
        <v>0</v>
      </c>
      <c r="FH125">
        <f>+'Srednje opštine'!CC55</f>
        <v>0</v>
      </c>
      <c r="FI125">
        <f>+'Srednje opštine'!CD55</f>
        <v>0</v>
      </c>
      <c r="FJ125">
        <f>+'Srednje opštine'!CE55</f>
        <v>0</v>
      </c>
      <c r="FK125">
        <f>+'Srednje opštine'!CF55</f>
        <v>0</v>
      </c>
      <c r="FL125">
        <f>+'Srednje opštine'!CG55</f>
        <v>0</v>
      </c>
    </row>
    <row r="126" spans="84:168">
      <c r="CF126">
        <f>+'Srednje opštine'!A56</f>
        <v>70351</v>
      </c>
      <c r="CG126" t="str">
        <f>+'Srednje opštine'!B56</f>
        <v>Бујановац</v>
      </c>
      <c r="CH126" t="str">
        <f>+'Srednje opštine'!C56</f>
        <v>Средње општине</v>
      </c>
      <c r="CI126">
        <f>+'Srednje opštine'!D56</f>
        <v>37867</v>
      </c>
      <c r="CJ126">
        <f>+'Srednje opštine'!E56</f>
        <v>35829</v>
      </c>
      <c r="CK126">
        <f>+'Srednje opštine'!F56</f>
        <v>0.77725231576892206</v>
      </c>
      <c r="CL126">
        <f>+'Srednje opštine'!G56</f>
        <v>29432.213441221771</v>
      </c>
      <c r="CM126">
        <f>+'Srednje opštine'!H56</f>
        <v>1.5612538622019172</v>
      </c>
      <c r="CN126">
        <f>+'Srednje opštine'!I56</f>
        <v>2.0086834487683656</v>
      </c>
      <c r="CO126">
        <f>+'Srednje opštine'!J56</f>
        <v>59120</v>
      </c>
      <c r="CP126">
        <f>+'Srednje opštine'!K56</f>
        <v>5912</v>
      </c>
      <c r="CQ126">
        <f>+'Srednje opštine'!L56</f>
        <v>0</v>
      </c>
      <c r="CR126">
        <f>+'Srednje opštine'!M56</f>
        <v>0</v>
      </c>
      <c r="CS126">
        <f>+'Srednje opštine'!N56</f>
        <v>0</v>
      </c>
      <c r="CT126">
        <f>+'Srednje opštine'!O56</f>
        <v>13</v>
      </c>
      <c r="CU126">
        <f>+'Srednje opštine'!P56</f>
        <v>25</v>
      </c>
      <c r="CV126">
        <f>+'Srednje opštine'!Q56</f>
        <v>33</v>
      </c>
      <c r="CW126">
        <f>+'Srednje opštine'!R56</f>
        <v>20</v>
      </c>
      <c r="CX126">
        <f>+'Srednje opštine'!S56</f>
        <v>3</v>
      </c>
      <c r="CY126">
        <f>+'Srednje opštine'!T56</f>
        <v>2</v>
      </c>
      <c r="CZ126">
        <f>+'Srednje opštine'!U56</f>
        <v>31</v>
      </c>
      <c r="DA126">
        <f>+'Srednje opštine'!V56</f>
        <v>56</v>
      </c>
      <c r="DB126">
        <f>+'Srednje opštine'!W56</f>
        <v>0</v>
      </c>
      <c r="DC126">
        <f>+'Srednje opštine'!X56</f>
        <v>15</v>
      </c>
      <c r="DD126">
        <f>+'Srednje opštine'!Y56</f>
        <v>142</v>
      </c>
      <c r="DE126">
        <f>+'Srednje opštine'!Z56</f>
        <v>65</v>
      </c>
      <c r="DF126">
        <f>+'Srednje opštine'!AA56</f>
        <v>116</v>
      </c>
      <c r="DG126">
        <f>+'Srednje opštine'!AB56</f>
        <v>108</v>
      </c>
      <c r="DH126">
        <f>+'Srednje opštine'!AC56</f>
        <v>181</v>
      </c>
      <c r="DI126">
        <f>+'Srednje opštine'!AD56</f>
        <v>118</v>
      </c>
      <c r="DJ126">
        <f>+'Srednje opštine'!AE56</f>
        <v>330</v>
      </c>
      <c r="DK126">
        <f>+'Srednje opštine'!AF56</f>
        <v>409</v>
      </c>
      <c r="DL126">
        <f>+'Srednje opštine'!AG56</f>
        <v>256</v>
      </c>
      <c r="DM126">
        <f>+'Srednje opštine'!AH56</f>
        <v>281</v>
      </c>
      <c r="DN126">
        <f>+'Srednje opštine'!AI56</f>
        <v>244</v>
      </c>
      <c r="DO126">
        <f>+'Srednje opštine'!AJ56</f>
        <v>94</v>
      </c>
      <c r="DP126">
        <f>+'Srednje opštine'!AK56</f>
        <v>119</v>
      </c>
      <c r="DQ126">
        <f>+'Srednje opštine'!AL56</f>
        <v>215</v>
      </c>
      <c r="DR126">
        <f>+'Srednje opštine'!AM56</f>
        <v>166</v>
      </c>
      <c r="DS126">
        <f>+'Srednje opštine'!AN56</f>
        <v>128</v>
      </c>
      <c r="DT126">
        <f>+'Srednje opštine'!AO56</f>
        <v>131</v>
      </c>
      <c r="DU126">
        <f>+'Srednje opštine'!AP56</f>
        <v>60</v>
      </c>
      <c r="DV126">
        <f>+'Srednje opštine'!AQ56</f>
        <v>176</v>
      </c>
      <c r="DW126">
        <f>+'Srednje opštine'!AR56</f>
        <v>182</v>
      </c>
      <c r="DX126">
        <f>+'Srednje opštine'!AS56</f>
        <v>272</v>
      </c>
      <c r="DY126">
        <f>+'Srednje opštine'!AT56</f>
        <v>291</v>
      </c>
      <c r="DZ126">
        <f>+'Srednje opštine'!AU56</f>
        <v>281</v>
      </c>
      <c r="EA126">
        <f>+'Srednje opštine'!AV56</f>
        <v>47</v>
      </c>
      <c r="EB126">
        <f>+'Srednje opštine'!AW56</f>
        <v>212</v>
      </c>
      <c r="EC126">
        <f>+'Srednje opštine'!AX56</f>
        <v>212</v>
      </c>
      <c r="ED126">
        <f>+'Srednje opštine'!AY56</f>
        <v>239</v>
      </c>
      <c r="EE126">
        <f>+'Srednje opštine'!AZ56</f>
        <v>300</v>
      </c>
      <c r="EF126">
        <f>+'Srednje opštine'!BA56</f>
        <v>220</v>
      </c>
      <c r="EG126">
        <f>+'Srednje opštine'!BB56</f>
        <v>31</v>
      </c>
      <c r="EH126">
        <f>+'Srednje opštine'!BC56</f>
        <v>88</v>
      </c>
      <c r="EI126">
        <f>+'Srednje opštine'!BD56</f>
        <v>0</v>
      </c>
      <c r="EJ126">
        <f>+'Srednje opštine'!BE56</f>
        <v>0</v>
      </c>
      <c r="EK126">
        <f>+'Srednje opštine'!BF56</f>
        <v>0</v>
      </c>
      <c r="EL126">
        <f>+'Srednje opštine'!BG56</f>
        <v>0</v>
      </c>
      <c r="EM126">
        <f>+'Srednje opštine'!BH56</f>
        <v>0</v>
      </c>
      <c r="EN126">
        <f>+'Srednje opštine'!BI56</f>
        <v>0</v>
      </c>
      <c r="EO126">
        <f>+'Srednje opštine'!BJ56</f>
        <v>0</v>
      </c>
      <c r="EP126">
        <f>+'Srednje opštine'!BK56</f>
        <v>0</v>
      </c>
      <c r="EQ126">
        <f>+'Srednje opštine'!BL56</f>
        <v>0</v>
      </c>
      <c r="ER126">
        <f>+'Srednje opštine'!BM56</f>
        <v>0</v>
      </c>
      <c r="ES126">
        <f>+'Srednje opštine'!BN56</f>
        <v>0</v>
      </c>
      <c r="ET126">
        <f>+'Srednje opštine'!BO56</f>
        <v>0</v>
      </c>
      <c r="EU126">
        <f>+'Srednje opštine'!BP56</f>
        <v>0</v>
      </c>
      <c r="EV126">
        <f>+'Srednje opštine'!BQ56</f>
        <v>0</v>
      </c>
      <c r="EW126">
        <f>+'Srednje opštine'!BR56</f>
        <v>0</v>
      </c>
      <c r="EX126">
        <f>+'Srednje opštine'!BS56</f>
        <v>0</v>
      </c>
      <c r="EY126">
        <f>+'Srednje opštine'!BT56</f>
        <v>0</v>
      </c>
      <c r="EZ126">
        <f>+'Srednje opštine'!BU56</f>
        <v>0</v>
      </c>
      <c r="FA126">
        <f>+'Srednje opštine'!BV56</f>
        <v>0</v>
      </c>
      <c r="FB126">
        <f>+'Srednje opštine'!BW56</f>
        <v>0</v>
      </c>
      <c r="FC126">
        <f>+'Srednje opštine'!BX56</f>
        <v>0</v>
      </c>
      <c r="FD126">
        <f>+'Srednje opštine'!BY56</f>
        <v>0</v>
      </c>
      <c r="FE126">
        <f>+'Srednje opštine'!BZ56</f>
        <v>0</v>
      </c>
      <c r="FF126">
        <f>+'Srednje opštine'!CA56</f>
        <v>0</v>
      </c>
      <c r="FG126">
        <f>+'Srednje opštine'!CB56</f>
        <v>0</v>
      </c>
      <c r="FH126">
        <f>+'Srednje opštine'!CC56</f>
        <v>0</v>
      </c>
      <c r="FI126">
        <f>+'Srednje opštine'!CD56</f>
        <v>0</v>
      </c>
      <c r="FJ126">
        <f>+'Srednje opštine'!CE56</f>
        <v>0</v>
      </c>
      <c r="FK126">
        <f>+'Srednje opštine'!CF56</f>
        <v>0</v>
      </c>
      <c r="FL126">
        <f>+'Srednje opštine'!CG56</f>
        <v>0</v>
      </c>
    </row>
    <row r="127" spans="84:168">
      <c r="CF127">
        <f>+'Srednje opštine'!A57</f>
        <v>71072</v>
      </c>
      <c r="CG127" t="str">
        <f>+'Srednje opštine'!B57</f>
        <v>Сјеница</v>
      </c>
      <c r="CH127" t="str">
        <f>+'Srednje opštine'!C57</f>
        <v>Средње општине</v>
      </c>
      <c r="CI127">
        <f>+'Srednje opštine'!D57</f>
        <v>25993</v>
      </c>
      <c r="CJ127">
        <f>+'Srednje opštine'!E57</f>
        <v>37445</v>
      </c>
      <c r="CK127">
        <f>+'Srednje opštine'!F57</f>
        <v>0.81230882703863594</v>
      </c>
      <c r="CL127">
        <f>+'Srednje opštine'!G57</f>
        <v>21114.343341215263</v>
      </c>
      <c r="CM127">
        <f>+'Srednje opštine'!H57</f>
        <v>1.2284076482129804</v>
      </c>
      <c r="CN127">
        <f>+'Srednje opštine'!I57</f>
        <v>1.5122421514133733</v>
      </c>
      <c r="CO127">
        <f>+'Srednje opštine'!J57</f>
        <v>31930</v>
      </c>
      <c r="CP127">
        <f>+'Srednje opštine'!K57</f>
        <v>3193</v>
      </c>
      <c r="CQ127">
        <f>+'Srednje opštine'!L57</f>
        <v>0</v>
      </c>
      <c r="CR127">
        <f>+'Srednje opštine'!M57</f>
        <v>0</v>
      </c>
      <c r="CS127">
        <f>+'Srednje opštine'!N57</f>
        <v>0</v>
      </c>
      <c r="CT127">
        <f>+'Srednje opštine'!O57</f>
        <v>0</v>
      </c>
      <c r="CU127">
        <f>+'Srednje opštine'!P57</f>
        <v>0</v>
      </c>
      <c r="CV127">
        <f>+'Srednje opštine'!Q57</f>
        <v>3</v>
      </c>
      <c r="CW127">
        <f>+'Srednje opštine'!R57</f>
        <v>8</v>
      </c>
      <c r="CX127">
        <f>+'Srednje opštine'!S57</f>
        <v>0</v>
      </c>
      <c r="CY127">
        <f>+'Srednje opštine'!T57</f>
        <v>1</v>
      </c>
      <c r="CZ127">
        <f>+'Srednje opštine'!U57</f>
        <v>7</v>
      </c>
      <c r="DA127">
        <f>+'Srednje opštine'!V57</f>
        <v>4</v>
      </c>
      <c r="DB127">
        <f>+'Srednje opštine'!W57</f>
        <v>19</v>
      </c>
      <c r="DC127">
        <f>+'Srednje opštine'!X57</f>
        <v>10</v>
      </c>
      <c r="DD127">
        <f>+'Srednje opštine'!Y57</f>
        <v>30</v>
      </c>
      <c r="DE127">
        <f>+'Srednje opštine'!Z57</f>
        <v>16</v>
      </c>
      <c r="DF127">
        <f>+'Srednje opštine'!AA57</f>
        <v>43</v>
      </c>
      <c r="DG127">
        <f>+'Srednje opštine'!AB57</f>
        <v>34</v>
      </c>
      <c r="DH127">
        <f>+'Srednje opštine'!AC57</f>
        <v>65</v>
      </c>
      <c r="DI127">
        <f>+'Srednje opštine'!AD57</f>
        <v>130</v>
      </c>
      <c r="DJ127">
        <f>+'Srednje opštine'!AE57</f>
        <v>67</v>
      </c>
      <c r="DK127">
        <f>+'Srednje opštine'!AF57</f>
        <v>127</v>
      </c>
      <c r="DL127">
        <f>+'Srednje opštine'!AG57</f>
        <v>133</v>
      </c>
      <c r="DM127">
        <f>+'Srednje opštine'!AH57</f>
        <v>133</v>
      </c>
      <c r="DN127">
        <f>+'Srednje opštine'!AI57</f>
        <v>138</v>
      </c>
      <c r="DO127">
        <f>+'Srednje opštine'!AJ57</f>
        <v>27</v>
      </c>
      <c r="DP127">
        <f>+'Srednje opštine'!AK57</f>
        <v>45</v>
      </c>
      <c r="DQ127">
        <f>+'Srednje opštine'!AL57</f>
        <v>104</v>
      </c>
      <c r="DR127">
        <f>+'Srednje opštine'!AM57</f>
        <v>203</v>
      </c>
      <c r="DS127">
        <f>+'Srednje opštine'!AN57</f>
        <v>172</v>
      </c>
      <c r="DT127">
        <f>+'Srednje opštine'!AO57</f>
        <v>5</v>
      </c>
      <c r="DU127">
        <f>+'Srednje opštine'!AP57</f>
        <v>29</v>
      </c>
      <c r="DV127">
        <f>+'Srednje opštine'!AQ57</f>
        <v>81</v>
      </c>
      <c r="DW127">
        <f>+'Srednje opštine'!AR57</f>
        <v>115</v>
      </c>
      <c r="DX127">
        <f>+'Srednje opštine'!AS57</f>
        <v>194</v>
      </c>
      <c r="DY127">
        <f>+'Srednje opštine'!AT57</f>
        <v>211</v>
      </c>
      <c r="DZ127">
        <f>+'Srednje opštine'!AU57</f>
        <v>173</v>
      </c>
      <c r="EA127">
        <f>+'Srednje opštine'!AV57</f>
        <v>35</v>
      </c>
      <c r="EB127">
        <f>+'Srednje opštine'!AW57</f>
        <v>118</v>
      </c>
      <c r="EC127">
        <f>+'Srednje opštine'!AX57</f>
        <v>93</v>
      </c>
      <c r="ED127">
        <f>+'Srednje opštine'!AY57</f>
        <v>173</v>
      </c>
      <c r="EE127">
        <f>+'Srednje opštine'!AZ57</f>
        <v>221</v>
      </c>
      <c r="EF127">
        <f>+'Srednje opštine'!BA57</f>
        <v>107</v>
      </c>
      <c r="EG127">
        <f>+'Srednje opštine'!BB57</f>
        <v>39</v>
      </c>
      <c r="EH127">
        <f>+'Srednje opštine'!BC57</f>
        <v>80</v>
      </c>
      <c r="EI127">
        <f>+'Srednje opštine'!BD57</f>
        <v>0</v>
      </c>
      <c r="EJ127">
        <f>+'Srednje opštine'!BE57</f>
        <v>0</v>
      </c>
      <c r="EK127">
        <f>+'Srednje opštine'!BF57</f>
        <v>0</v>
      </c>
      <c r="EL127">
        <f>+'Srednje opštine'!BG57</f>
        <v>0</v>
      </c>
      <c r="EM127">
        <f>+'Srednje opštine'!BH57</f>
        <v>0</v>
      </c>
      <c r="EN127">
        <f>+'Srednje opštine'!BI57</f>
        <v>0</v>
      </c>
      <c r="EO127">
        <f>+'Srednje opštine'!BJ57</f>
        <v>0</v>
      </c>
      <c r="EP127">
        <f>+'Srednje opštine'!BK57</f>
        <v>0</v>
      </c>
      <c r="EQ127">
        <f>+'Srednje opštine'!BL57</f>
        <v>0</v>
      </c>
      <c r="ER127">
        <f>+'Srednje opštine'!BM57</f>
        <v>0</v>
      </c>
      <c r="ES127">
        <f>+'Srednje opštine'!BN57</f>
        <v>0</v>
      </c>
      <c r="ET127">
        <f>+'Srednje opštine'!BO57</f>
        <v>0</v>
      </c>
      <c r="EU127">
        <f>+'Srednje opštine'!BP57</f>
        <v>0</v>
      </c>
      <c r="EV127">
        <f>+'Srednje opštine'!BQ57</f>
        <v>0</v>
      </c>
      <c r="EW127">
        <f>+'Srednje opštine'!BR57</f>
        <v>0</v>
      </c>
      <c r="EX127">
        <f>+'Srednje opštine'!BS57</f>
        <v>0</v>
      </c>
      <c r="EY127">
        <f>+'Srednje opštine'!BT57</f>
        <v>0</v>
      </c>
      <c r="EZ127">
        <f>+'Srednje opštine'!BU57</f>
        <v>0</v>
      </c>
      <c r="FA127">
        <f>+'Srednje opštine'!BV57</f>
        <v>0</v>
      </c>
      <c r="FB127">
        <f>+'Srednje opštine'!BW57</f>
        <v>0</v>
      </c>
      <c r="FC127">
        <f>+'Srednje opštine'!BX57</f>
        <v>0</v>
      </c>
      <c r="FD127">
        <f>+'Srednje opštine'!BY57</f>
        <v>0</v>
      </c>
      <c r="FE127">
        <f>+'Srednje opštine'!BZ57</f>
        <v>0</v>
      </c>
      <c r="FF127">
        <f>+'Srednje opštine'!CA57</f>
        <v>0</v>
      </c>
      <c r="FG127">
        <f>+'Srednje opštine'!CB57</f>
        <v>0</v>
      </c>
      <c r="FH127">
        <f>+'Srednje opštine'!CC57</f>
        <v>0</v>
      </c>
      <c r="FI127">
        <f>+'Srednje opštine'!CD57</f>
        <v>0</v>
      </c>
      <c r="FJ127">
        <f>+'Srednje opštine'!CE57</f>
        <v>0</v>
      </c>
      <c r="FK127">
        <f>+'Srednje opštine'!CF57</f>
        <v>0</v>
      </c>
      <c r="FL127">
        <f>+'Srednje opštine'!CG57</f>
        <v>0</v>
      </c>
    </row>
    <row r="128" spans="84:168">
      <c r="CF128">
        <f>+'Srednje opštine'!A58</f>
        <v>70963</v>
      </c>
      <c r="CG128" t="str">
        <f>+'Srednje opštine'!B58</f>
        <v>Прешево</v>
      </c>
      <c r="CH128" t="str">
        <f>+'Srednje opštine'!C58</f>
        <v>Средње општине</v>
      </c>
      <c r="CI128">
        <f>+'Srednje opštine'!D58</f>
        <v>29810</v>
      </c>
      <c r="CJ128">
        <f>+'Srednje opštine'!E58</f>
        <v>36402</v>
      </c>
      <c r="CK128">
        <f>+'Srednje opštine'!F58</f>
        <v>0.78968262576740356</v>
      </c>
      <c r="CL128">
        <f>+'Srednje opštine'!G58</f>
        <v>23540.439074126301</v>
      </c>
      <c r="CM128">
        <f>+'Srednje opštine'!H58</f>
        <v>0.37068097953706808</v>
      </c>
      <c r="CN128">
        <f>+'Srednje opštine'!I58</f>
        <v>0.46940500834350385</v>
      </c>
      <c r="CO128">
        <f>+'Srednje opštine'!J58</f>
        <v>11050</v>
      </c>
      <c r="CP128">
        <f>+'Srednje opštine'!K58</f>
        <v>1105</v>
      </c>
      <c r="CQ128">
        <f>+'Srednje opštine'!L58</f>
        <v>0</v>
      </c>
      <c r="CR128">
        <f>+'Srednje opštine'!M58</f>
        <v>0</v>
      </c>
      <c r="CS128">
        <f>+'Srednje opštine'!N58</f>
        <v>0</v>
      </c>
      <c r="CT128">
        <f>+'Srednje opštine'!O58</f>
        <v>0</v>
      </c>
      <c r="CU128">
        <f>+'Srednje opštine'!P58</f>
        <v>0</v>
      </c>
      <c r="CV128">
        <f>+'Srednje opštine'!Q58</f>
        <v>0</v>
      </c>
      <c r="CW128">
        <f>+'Srednje opštine'!R58</f>
        <v>0</v>
      </c>
      <c r="CX128">
        <f>+'Srednje opštine'!S58</f>
        <v>0</v>
      </c>
      <c r="CY128">
        <f>+'Srednje opštine'!T58</f>
        <v>0</v>
      </c>
      <c r="CZ128">
        <f>+'Srednje opštine'!U58</f>
        <v>7</v>
      </c>
      <c r="DA128">
        <f>+'Srednje opštine'!V58</f>
        <v>0</v>
      </c>
      <c r="DB128">
        <f>+'Srednje opštine'!W58</f>
        <v>15</v>
      </c>
      <c r="DC128">
        <f>+'Srednje opštine'!X58</f>
        <v>7</v>
      </c>
      <c r="DD128">
        <f>+'Srednje opštine'!Y58</f>
        <v>32</v>
      </c>
      <c r="DE128">
        <f>+'Srednje opštine'!Z58</f>
        <v>9</v>
      </c>
      <c r="DF128">
        <f>+'Srednje opštine'!AA58</f>
        <v>7</v>
      </c>
      <c r="DG128">
        <f>+'Srednje opštine'!AB58</f>
        <v>23</v>
      </c>
      <c r="DH128">
        <f>+'Srednje opštine'!AC58</f>
        <v>31</v>
      </c>
      <c r="DI128">
        <f>+'Srednje opštine'!AD58</f>
        <v>40</v>
      </c>
      <c r="DJ128">
        <f>+'Srednje opštine'!AE58</f>
        <v>14</v>
      </c>
      <c r="DK128">
        <f>+'Srednje opštine'!AF58</f>
        <v>52</v>
      </c>
      <c r="DL128">
        <f>+'Srednje opštine'!AG58</f>
        <v>39</v>
      </c>
      <c r="DM128">
        <f>+'Srednje opštine'!AH58</f>
        <v>37</v>
      </c>
      <c r="DN128">
        <f>+'Srednje opštine'!AI58</f>
        <v>83</v>
      </c>
      <c r="DO128">
        <f>+'Srednje opštine'!AJ58</f>
        <v>23</v>
      </c>
      <c r="DP128">
        <f>+'Srednje opštine'!AK58</f>
        <v>57</v>
      </c>
      <c r="DQ128">
        <f>+'Srednje opštine'!AL58</f>
        <v>56</v>
      </c>
      <c r="DR128">
        <f>+'Srednje opštine'!AM58</f>
        <v>9</v>
      </c>
      <c r="DS128">
        <f>+'Srednje opštine'!AN58</f>
        <v>39</v>
      </c>
      <c r="DT128">
        <f>+'Srednje opštine'!AO58</f>
        <v>28</v>
      </c>
      <c r="DU128">
        <f>+'Srednje opštine'!AP58</f>
        <v>39</v>
      </c>
      <c r="DV128">
        <f>+'Srednje opštine'!AQ58</f>
        <v>13</v>
      </c>
      <c r="DW128">
        <f>+'Srednje opštine'!AR58</f>
        <v>27</v>
      </c>
      <c r="DX128">
        <f>+'Srednje opštine'!AS58</f>
        <v>69</v>
      </c>
      <c r="DY128">
        <f>+'Srednje opštine'!AT58</f>
        <v>48</v>
      </c>
      <c r="DZ128">
        <f>+'Srednje opštine'!AU58</f>
        <v>22</v>
      </c>
      <c r="EA128">
        <f>+'Srednje opštine'!AV58</f>
        <v>28</v>
      </c>
      <c r="EB128">
        <f>+'Srednje opštine'!AW58</f>
        <v>14</v>
      </c>
      <c r="EC128">
        <f>+'Srednje opštine'!AX58</f>
        <v>86</v>
      </c>
      <c r="ED128">
        <f>+'Srednje opštine'!AY58</f>
        <v>50</v>
      </c>
      <c r="EE128">
        <f>+'Srednje opštine'!AZ58</f>
        <v>44</v>
      </c>
      <c r="EF128">
        <f>+'Srednje opštine'!BA58</f>
        <v>40</v>
      </c>
      <c r="EG128">
        <f>+'Srednje opštine'!BB58</f>
        <v>2</v>
      </c>
      <c r="EH128">
        <f>+'Srednje opštine'!BC58</f>
        <v>15</v>
      </c>
      <c r="EI128">
        <f>+'Srednje opštine'!BD58</f>
        <v>0</v>
      </c>
      <c r="EJ128">
        <f>+'Srednje opštine'!BE58</f>
        <v>0</v>
      </c>
      <c r="EK128">
        <f>+'Srednje opštine'!BF58</f>
        <v>0</v>
      </c>
      <c r="EL128">
        <f>+'Srednje opštine'!BG58</f>
        <v>0</v>
      </c>
      <c r="EM128">
        <f>+'Srednje opštine'!BH58</f>
        <v>0</v>
      </c>
      <c r="EN128">
        <f>+'Srednje opštine'!BI58</f>
        <v>0</v>
      </c>
      <c r="EO128">
        <f>+'Srednje opštine'!BJ58</f>
        <v>0</v>
      </c>
      <c r="EP128">
        <f>+'Srednje opštine'!BK58</f>
        <v>0</v>
      </c>
      <c r="EQ128">
        <f>+'Srednje opštine'!BL58</f>
        <v>0</v>
      </c>
      <c r="ER128">
        <f>+'Srednje opštine'!BM58</f>
        <v>0</v>
      </c>
      <c r="ES128">
        <f>+'Srednje opštine'!BN58</f>
        <v>0</v>
      </c>
      <c r="ET128">
        <f>+'Srednje opštine'!BO58</f>
        <v>0</v>
      </c>
      <c r="EU128">
        <f>+'Srednje opštine'!BP58</f>
        <v>0</v>
      </c>
      <c r="EV128">
        <f>+'Srednje opštine'!BQ58</f>
        <v>0</v>
      </c>
      <c r="EW128">
        <f>+'Srednje opštine'!BR58</f>
        <v>0</v>
      </c>
      <c r="EX128">
        <f>+'Srednje opštine'!BS58</f>
        <v>0</v>
      </c>
      <c r="EY128">
        <f>+'Srednje opštine'!BT58</f>
        <v>0</v>
      </c>
      <c r="EZ128">
        <f>+'Srednje opštine'!BU58</f>
        <v>0</v>
      </c>
      <c r="FA128">
        <f>+'Srednje opštine'!BV58</f>
        <v>0</v>
      </c>
      <c r="FB128">
        <f>+'Srednje opštine'!BW58</f>
        <v>0</v>
      </c>
      <c r="FC128">
        <f>+'Srednje opštine'!BX58</f>
        <v>0</v>
      </c>
      <c r="FD128">
        <f>+'Srednje opštine'!BY58</f>
        <v>0</v>
      </c>
      <c r="FE128">
        <f>+'Srednje opštine'!BZ58</f>
        <v>0</v>
      </c>
      <c r="FF128">
        <f>+'Srednje opštine'!CA58</f>
        <v>0</v>
      </c>
      <c r="FG128">
        <f>+'Srednje opštine'!CB58</f>
        <v>0</v>
      </c>
      <c r="FH128">
        <f>+'Srednje opštine'!CC58</f>
        <v>0</v>
      </c>
      <c r="FI128">
        <f>+'Srednje opštine'!CD58</f>
        <v>0</v>
      </c>
      <c r="FJ128">
        <f>+'Srednje opštine'!CE58</f>
        <v>0</v>
      </c>
      <c r="FK128">
        <f>+'Srednje opštine'!CF58</f>
        <v>0</v>
      </c>
      <c r="FL128">
        <f>+'Srednje opštine'!CG58</f>
        <v>0</v>
      </c>
    </row>
    <row r="129" spans="84:168">
      <c r="CF129">
        <f>+'Srednje opštine'!A59</f>
        <v>71188</v>
      </c>
      <c r="CG129" t="str">
        <f>+'Srednje opštine'!B59</f>
        <v>Тутин</v>
      </c>
      <c r="CH129" t="str">
        <f>+'Srednje opštine'!C59</f>
        <v>Средње општине</v>
      </c>
      <c r="CI129">
        <f>+'Srednje opštine'!D59</f>
        <v>31509</v>
      </c>
      <c r="CJ129">
        <f>+'Srednje opštine'!E59</f>
        <v>35703</v>
      </c>
      <c r="CK129">
        <f>+'Srednje opštine'!F59</f>
        <v>0.77451894917239739</v>
      </c>
      <c r="CL129">
        <f>+'Srednje opštine'!G59</f>
        <v>24404.317569473071</v>
      </c>
      <c r="CM129">
        <f>+'Srednje opštine'!H59</f>
        <v>0.22691929290044113</v>
      </c>
      <c r="CN129">
        <f>+'Srednje opštine'!I59</f>
        <v>0.29298094403360037</v>
      </c>
      <c r="CO129">
        <f>+'Srednje opštine'!J59</f>
        <v>7150</v>
      </c>
      <c r="CP129">
        <f>+'Srednje opštine'!K59</f>
        <v>715</v>
      </c>
      <c r="CQ129">
        <f>+'Srednje opštine'!L59</f>
        <v>0</v>
      </c>
      <c r="CR129">
        <f>+'Srednje opštine'!M59</f>
        <v>0</v>
      </c>
      <c r="CS129">
        <f>+'Srednje opštine'!N59</f>
        <v>0</v>
      </c>
      <c r="CT129">
        <f>+'Srednje opštine'!O59</f>
        <v>0</v>
      </c>
      <c r="CU129">
        <f>+'Srednje opštine'!P59</f>
        <v>0</v>
      </c>
      <c r="CV129">
        <f>+'Srednje opštine'!Q59</f>
        <v>1</v>
      </c>
      <c r="CW129">
        <f>+'Srednje opštine'!R59</f>
        <v>5</v>
      </c>
      <c r="CX129">
        <f>+'Srednje opštine'!S59</f>
        <v>0</v>
      </c>
      <c r="CY129">
        <f>+'Srednje opštine'!T59</f>
        <v>0</v>
      </c>
      <c r="CZ129">
        <f>+'Srednje opštine'!U59</f>
        <v>0</v>
      </c>
      <c r="DA129">
        <f>+'Srednje opštine'!V59</f>
        <v>5</v>
      </c>
      <c r="DB129">
        <f>+'Srednje opštine'!W59</f>
        <v>9</v>
      </c>
      <c r="DC129">
        <f>+'Srednje opštine'!X59</f>
        <v>0</v>
      </c>
      <c r="DD129">
        <f>+'Srednje opštine'!Y59</f>
        <v>14</v>
      </c>
      <c r="DE129">
        <f>+'Srednje opštine'!Z59</f>
        <v>14</v>
      </c>
      <c r="DF129">
        <f>+'Srednje opštine'!AA59</f>
        <v>13</v>
      </c>
      <c r="DG129">
        <f>+'Srednje opštine'!AB59</f>
        <v>37</v>
      </c>
      <c r="DH129">
        <f>+'Srednje opštine'!AC59</f>
        <v>24</v>
      </c>
      <c r="DI129">
        <f>+'Srednje opštine'!AD59</f>
        <v>0</v>
      </c>
      <c r="DJ129">
        <f>+'Srednje opštine'!AE59</f>
        <v>46</v>
      </c>
      <c r="DK129">
        <f>+'Srednje opštine'!AF59</f>
        <v>29</v>
      </c>
      <c r="DL129">
        <f>+'Srednje opštine'!AG59</f>
        <v>69</v>
      </c>
      <c r="DM129">
        <f>+'Srednje opštine'!AH59</f>
        <v>36</v>
      </c>
      <c r="DN129">
        <f>+'Srednje opštine'!AI59</f>
        <v>7</v>
      </c>
      <c r="DO129">
        <f>+'Srednje opštine'!AJ59</f>
        <v>0</v>
      </c>
      <c r="DP129">
        <f>+'Srednje opštine'!AK59</f>
        <v>15</v>
      </c>
      <c r="DQ129">
        <f>+'Srednje opštine'!AL59</f>
        <v>10</v>
      </c>
      <c r="DR129">
        <f>+'Srednje opštine'!AM59</f>
        <v>45</v>
      </c>
      <c r="DS129">
        <f>+'Srednje opštine'!AN59</f>
        <v>5</v>
      </c>
      <c r="DT129">
        <f>+'Srednje opštine'!AO59</f>
        <v>24</v>
      </c>
      <c r="DU129">
        <f>+'Srednje opštine'!AP59</f>
        <v>0</v>
      </c>
      <c r="DV129">
        <f>+'Srednje opštine'!AQ59</f>
        <v>20</v>
      </c>
      <c r="DW129">
        <f>+'Srednje opštine'!AR59</f>
        <v>32</v>
      </c>
      <c r="DX129">
        <f>+'Srednje opštine'!AS59</f>
        <v>26</v>
      </c>
      <c r="DY129">
        <f>+'Srednje opštine'!AT59</f>
        <v>43</v>
      </c>
      <c r="DZ129">
        <f>+'Srednje opštine'!AU59</f>
        <v>34</v>
      </c>
      <c r="EA129">
        <f>+'Srednje opštine'!AV59</f>
        <v>0</v>
      </c>
      <c r="EB129">
        <f>+'Srednje opštine'!AW59</f>
        <v>20</v>
      </c>
      <c r="EC129">
        <f>+'Srednje opštine'!AX59</f>
        <v>33</v>
      </c>
      <c r="ED129">
        <f>+'Srednje opštine'!AY59</f>
        <v>31</v>
      </c>
      <c r="EE129">
        <f>+'Srednje opštine'!AZ59</f>
        <v>42</v>
      </c>
      <c r="EF129">
        <f>+'Srednje opštine'!BA59</f>
        <v>13</v>
      </c>
      <c r="EG129">
        <f>+'Srednje opštine'!BB59</f>
        <v>2</v>
      </c>
      <c r="EH129">
        <f>+'Srednje opštine'!BC59</f>
        <v>11</v>
      </c>
      <c r="EI129">
        <f>+'Srednje opštine'!BD59</f>
        <v>0</v>
      </c>
      <c r="EJ129">
        <f>+'Srednje opštine'!BE59</f>
        <v>0</v>
      </c>
      <c r="EK129">
        <f>+'Srednje opštine'!BF59</f>
        <v>0</v>
      </c>
      <c r="EL129">
        <f>+'Srednje opštine'!BG59</f>
        <v>0</v>
      </c>
      <c r="EM129">
        <f>+'Srednje opštine'!BH59</f>
        <v>0</v>
      </c>
      <c r="EN129">
        <f>+'Srednje opštine'!BI59</f>
        <v>0</v>
      </c>
      <c r="EO129">
        <f>+'Srednje opštine'!BJ59</f>
        <v>0</v>
      </c>
      <c r="EP129">
        <f>+'Srednje opštine'!BK59</f>
        <v>0</v>
      </c>
      <c r="EQ129">
        <f>+'Srednje opštine'!BL59</f>
        <v>0</v>
      </c>
      <c r="ER129">
        <f>+'Srednje opštine'!BM59</f>
        <v>0</v>
      </c>
      <c r="ES129">
        <f>+'Srednje opštine'!BN59</f>
        <v>0</v>
      </c>
      <c r="ET129">
        <f>+'Srednje opštine'!BO59</f>
        <v>0</v>
      </c>
      <c r="EU129">
        <f>+'Srednje opštine'!BP59</f>
        <v>0</v>
      </c>
      <c r="EV129">
        <f>+'Srednje opštine'!BQ59</f>
        <v>0</v>
      </c>
      <c r="EW129">
        <f>+'Srednje opštine'!BR59</f>
        <v>0</v>
      </c>
      <c r="EX129">
        <f>+'Srednje opštine'!BS59</f>
        <v>0</v>
      </c>
      <c r="EY129">
        <f>+'Srednje opštine'!BT59</f>
        <v>0</v>
      </c>
      <c r="EZ129">
        <f>+'Srednje opštine'!BU59</f>
        <v>0</v>
      </c>
      <c r="FA129">
        <f>+'Srednje opštine'!BV59</f>
        <v>0</v>
      </c>
      <c r="FB129">
        <f>+'Srednje opštine'!BW59</f>
        <v>0</v>
      </c>
      <c r="FC129">
        <f>+'Srednje opštine'!BX59</f>
        <v>0</v>
      </c>
      <c r="FD129">
        <f>+'Srednje opštine'!BY59</f>
        <v>0</v>
      </c>
      <c r="FE129">
        <f>+'Srednje opštine'!BZ59</f>
        <v>0</v>
      </c>
      <c r="FF129">
        <f>+'Srednje opštine'!CA59</f>
        <v>0</v>
      </c>
      <c r="FG129">
        <f>+'Srednje opštine'!CB59</f>
        <v>0</v>
      </c>
      <c r="FH129">
        <f>+'Srednje opštine'!CC59</f>
        <v>0</v>
      </c>
      <c r="FI129">
        <f>+'Srednje opštine'!CD59</f>
        <v>0</v>
      </c>
      <c r="FJ129">
        <f>+'Srednje opštine'!CE59</f>
        <v>0</v>
      </c>
      <c r="FK129">
        <f>+'Srednje opštine'!CF59</f>
        <v>0</v>
      </c>
      <c r="FL129">
        <f>+'Srednje opštine'!CG59</f>
        <v>0</v>
      </c>
    </row>
    <row r="130" spans="84:168">
      <c r="CF130">
        <f>+'Srednje opštine'!A60</f>
        <v>90140</v>
      </c>
      <c r="CG130" t="str">
        <f>+'Srednje opštine'!B60</f>
        <v>Косовска Каменица</v>
      </c>
      <c r="CH130" t="str">
        <f>+'Srednje opštine'!C60</f>
        <v>Средње општине</v>
      </c>
      <c r="CI130">
        <f>+'Srednje opštine'!D60</f>
        <v>36085</v>
      </c>
      <c r="CJ130">
        <f>+'Srednje opštine'!E60</f>
        <v>41623.93665826643</v>
      </c>
      <c r="CK130">
        <f>+'Srednje opštine'!F60</f>
        <v>0.90296411172671609</v>
      </c>
      <c r="CL130">
        <f>+'Srednje opštine'!G60</f>
        <v>32583.459971658551</v>
      </c>
      <c r="CM130">
        <f>+'Srednje opštine'!H60</f>
        <v>4.3508382984619648E-2</v>
      </c>
      <c r="CN130">
        <f>+'Srednje opštine'!I60</f>
        <v>4.8183955950829138E-2</v>
      </c>
      <c r="CO130">
        <f>+'Srednje opštine'!J60</f>
        <v>1570</v>
      </c>
      <c r="CP130">
        <f>+'Srednje opštine'!K60</f>
        <v>157</v>
      </c>
      <c r="CQ130">
        <f>+'Srednje opštine'!L60</f>
        <v>0</v>
      </c>
      <c r="CR130">
        <f>+'Srednje opštine'!M60</f>
        <v>0</v>
      </c>
      <c r="CS130">
        <f>+'Srednje opštine'!N60</f>
        <v>0</v>
      </c>
      <c r="CT130">
        <f>+'Srednje opštine'!O60</f>
        <v>0</v>
      </c>
      <c r="CU130">
        <f>+'Srednje opštine'!P60</f>
        <v>0</v>
      </c>
      <c r="CV130">
        <f>+'Srednje opštine'!Q60</f>
        <v>0</v>
      </c>
      <c r="CW130">
        <f>+'Srednje opštine'!R60</f>
        <v>0</v>
      </c>
      <c r="CX130">
        <f>+'Srednje opštine'!S60</f>
        <v>0</v>
      </c>
      <c r="CY130">
        <f>+'Srednje opštine'!T60</f>
        <v>0</v>
      </c>
      <c r="CZ130">
        <f>+'Srednje opštine'!U60</f>
        <v>0</v>
      </c>
      <c r="DA130">
        <f>+'Srednje opštine'!V60</f>
        <v>2</v>
      </c>
      <c r="DB130">
        <f>+'Srednje opštine'!W60</f>
        <v>3</v>
      </c>
      <c r="DC130">
        <f>+'Srednje opštine'!X60</f>
        <v>1</v>
      </c>
      <c r="DD130">
        <f>+'Srednje opštine'!Y60</f>
        <v>4</v>
      </c>
      <c r="DE130">
        <f>+'Srednje opštine'!Z60</f>
        <v>1</v>
      </c>
      <c r="DF130">
        <f>+'Srednje opštine'!AA60</f>
        <v>2</v>
      </c>
      <c r="DG130">
        <f>+'Srednje opštine'!AB60</f>
        <v>1</v>
      </c>
      <c r="DH130">
        <f>+'Srednje opštine'!AC60</f>
        <v>14</v>
      </c>
      <c r="DI130">
        <f>+'Srednje opštine'!AD60</f>
        <v>0</v>
      </c>
      <c r="DJ130">
        <f>+'Srednje opštine'!AE60</f>
        <v>34</v>
      </c>
      <c r="DK130">
        <f>+'Srednje opštine'!AF60</f>
        <v>2</v>
      </c>
      <c r="DL130">
        <f>+'Srednje opštine'!AG60</f>
        <v>9</v>
      </c>
      <c r="DM130">
        <f>+'Srednje opštine'!AH60</f>
        <v>0</v>
      </c>
      <c r="DN130">
        <f>+'Srednje opštine'!AI60</f>
        <v>0</v>
      </c>
      <c r="DO130">
        <f>+'Srednje opštine'!AJ60</f>
        <v>0</v>
      </c>
      <c r="DP130">
        <f>+'Srednje opštine'!AK60</f>
        <v>0</v>
      </c>
      <c r="DQ130">
        <f>+'Srednje opštine'!AL60</f>
        <v>10</v>
      </c>
      <c r="DR130">
        <f>+'Srednje opštine'!AM60</f>
        <v>5</v>
      </c>
      <c r="DS130">
        <f>+'Srednje opštine'!AN60</f>
        <v>0</v>
      </c>
      <c r="DT130">
        <f>+'Srednje opštine'!AO60</f>
        <v>1</v>
      </c>
      <c r="DU130">
        <f>+'Srednje opštine'!AP60</f>
        <v>0</v>
      </c>
      <c r="DV130">
        <f>+'Srednje opštine'!AQ60</f>
        <v>2</v>
      </c>
      <c r="DW130">
        <f>+'Srednje opštine'!AR60</f>
        <v>4</v>
      </c>
      <c r="DX130">
        <f>+'Srednje opštine'!AS60</f>
        <v>12</v>
      </c>
      <c r="DY130">
        <f>+'Srednje opštine'!AT60</f>
        <v>1</v>
      </c>
      <c r="DZ130">
        <f>+'Srednje opštine'!AU60</f>
        <v>4</v>
      </c>
      <c r="EA130">
        <f>+'Srednje opštine'!AV60</f>
        <v>8</v>
      </c>
      <c r="EB130">
        <f>+'Srednje opštine'!AW60</f>
        <v>21</v>
      </c>
      <c r="EC130">
        <f>+'Srednje opštine'!AX60</f>
        <v>4</v>
      </c>
      <c r="ED130">
        <f>+'Srednje opštine'!AY60</f>
        <v>4</v>
      </c>
      <c r="EE130">
        <f>+'Srednje opštine'!AZ60</f>
        <v>1</v>
      </c>
      <c r="EF130">
        <f>+'Srednje opštine'!BA60</f>
        <v>3</v>
      </c>
      <c r="EG130">
        <f>+'Srednje opštine'!BB60</f>
        <v>0</v>
      </c>
      <c r="EH130">
        <f>+'Srednje opštine'!BC60</f>
        <v>4</v>
      </c>
      <c r="EI130">
        <f>+'Srednje opštine'!BD60</f>
        <v>0</v>
      </c>
      <c r="EJ130">
        <f>+'Srednje opštine'!BE60</f>
        <v>0</v>
      </c>
      <c r="EK130">
        <f>+'Srednje opštine'!BF60</f>
        <v>0</v>
      </c>
      <c r="EL130">
        <f>+'Srednje opštine'!BG60</f>
        <v>0</v>
      </c>
      <c r="EM130">
        <f>+'Srednje opštine'!BH60</f>
        <v>0</v>
      </c>
      <c r="EN130">
        <f>+'Srednje opštine'!BI60</f>
        <v>0</v>
      </c>
      <c r="EO130">
        <f>+'Srednje opštine'!BJ60</f>
        <v>0</v>
      </c>
      <c r="EP130">
        <f>+'Srednje opštine'!BK60</f>
        <v>0</v>
      </c>
      <c r="EQ130">
        <f>+'Srednje opštine'!BL60</f>
        <v>0</v>
      </c>
      <c r="ER130">
        <f>+'Srednje opštine'!BM60</f>
        <v>0</v>
      </c>
      <c r="ES130">
        <f>+'Srednje opštine'!BN60</f>
        <v>0</v>
      </c>
      <c r="ET130">
        <f>+'Srednje opštine'!BO60</f>
        <v>0</v>
      </c>
      <c r="EU130">
        <f>+'Srednje opštine'!BP60</f>
        <v>0</v>
      </c>
      <c r="EV130">
        <f>+'Srednje opštine'!BQ60</f>
        <v>0</v>
      </c>
      <c r="EW130">
        <f>+'Srednje opštine'!BR60</f>
        <v>0</v>
      </c>
      <c r="EX130">
        <f>+'Srednje opštine'!BS60</f>
        <v>0</v>
      </c>
      <c r="EY130">
        <f>+'Srednje opštine'!BT60</f>
        <v>0</v>
      </c>
      <c r="EZ130">
        <f>+'Srednje opštine'!BU60</f>
        <v>0</v>
      </c>
      <c r="FA130">
        <f>+'Srednje opštine'!BV60</f>
        <v>0</v>
      </c>
      <c r="FB130">
        <f>+'Srednje opštine'!BW60</f>
        <v>0</v>
      </c>
      <c r="FC130">
        <f>+'Srednje opštine'!BX60</f>
        <v>0</v>
      </c>
      <c r="FD130">
        <f>+'Srednje opštine'!BY60</f>
        <v>0</v>
      </c>
      <c r="FE130">
        <f>+'Srednje opštine'!BZ60</f>
        <v>0</v>
      </c>
      <c r="FF130">
        <f>+'Srednje opštine'!CA60</f>
        <v>0</v>
      </c>
      <c r="FG130">
        <f>+'Srednje opštine'!CB60</f>
        <v>0</v>
      </c>
      <c r="FH130">
        <f>+'Srednje opštine'!CC60</f>
        <v>0</v>
      </c>
      <c r="FI130">
        <f>+'Srednje opštine'!CD60</f>
        <v>0</v>
      </c>
      <c r="FJ130">
        <f>+'Srednje opštine'!CE60</f>
        <v>0</v>
      </c>
      <c r="FK130">
        <f>+'Srednje opštine'!CF60</f>
        <v>0</v>
      </c>
      <c r="FL130">
        <f>+'Srednje opštine'!CG60</f>
        <v>0</v>
      </c>
    </row>
    <row r="131" spans="84:168">
      <c r="CF131">
        <f>+'Srednje opštine'!A61</f>
        <v>90131</v>
      </c>
      <c r="CG131" t="str">
        <f>+'Srednje opštine'!B61</f>
        <v>Косово Поље</v>
      </c>
      <c r="CH131" t="str">
        <f>+'Srednje opštine'!C61</f>
        <v>Средње општине</v>
      </c>
      <c r="CI131">
        <f>+'Srednje opštine'!D61</f>
        <v>34827</v>
      </c>
      <c r="CJ131">
        <f>+'Srednje opštine'!E61</f>
        <v>44241.0347725221</v>
      </c>
      <c r="CK131">
        <f>+'Srednje opštine'!F61</f>
        <v>0.95973783049921035</v>
      </c>
      <c r="CL131">
        <f>+'Srednje opštine'!G61</f>
        <v>33424.789422795999</v>
      </c>
      <c r="CM131">
        <f>+'Srednje opštine'!H61</f>
        <v>8.6140063743647168E-4</v>
      </c>
      <c r="CN131">
        <f>+'Srednje opštine'!I61</f>
        <v>8.9753744206208031E-4</v>
      </c>
      <c r="CO131">
        <f>+'Srednje opštine'!J61</f>
        <v>30</v>
      </c>
      <c r="CP131">
        <f>+'Srednje opštine'!K61</f>
        <v>3</v>
      </c>
      <c r="CQ131">
        <f>+'Srednje opštine'!L61</f>
        <v>0</v>
      </c>
      <c r="CR131">
        <f>+'Srednje opštine'!M61</f>
        <v>0</v>
      </c>
      <c r="CS131">
        <f>+'Srednje opštine'!N61</f>
        <v>0</v>
      </c>
      <c r="CT131">
        <f>+'Srednje opštine'!O61</f>
        <v>0</v>
      </c>
      <c r="CU131">
        <f>+'Srednje opštine'!P61</f>
        <v>0</v>
      </c>
      <c r="CV131">
        <f>+'Srednje opštine'!Q61</f>
        <v>0</v>
      </c>
      <c r="CW131">
        <f>+'Srednje opštine'!R61</f>
        <v>0</v>
      </c>
      <c r="CX131">
        <f>+'Srednje opštine'!S61</f>
        <v>0</v>
      </c>
      <c r="CY131">
        <f>+'Srednje opštine'!T61</f>
        <v>0</v>
      </c>
      <c r="CZ131">
        <f>+'Srednje opštine'!U61</f>
        <v>0</v>
      </c>
      <c r="DA131">
        <f>+'Srednje opštine'!V61</f>
        <v>0</v>
      </c>
      <c r="DB131">
        <f>+'Srednje opštine'!W61</f>
        <v>0</v>
      </c>
      <c r="DC131">
        <f>+'Srednje opštine'!X61</f>
        <v>0</v>
      </c>
      <c r="DD131">
        <f>+'Srednje opštine'!Y61</f>
        <v>0</v>
      </c>
      <c r="DE131">
        <f>+'Srednje opštine'!Z61</f>
        <v>0</v>
      </c>
      <c r="DF131">
        <f>+'Srednje opštine'!AA61</f>
        <v>0</v>
      </c>
      <c r="DG131">
        <f>+'Srednje opštine'!AB61</f>
        <v>0</v>
      </c>
      <c r="DH131">
        <f>+'Srednje opštine'!AC61</f>
        <v>0</v>
      </c>
      <c r="DI131">
        <f>+'Srednje opštine'!AD61</f>
        <v>0</v>
      </c>
      <c r="DJ131">
        <f>+'Srednje opštine'!AE61</f>
        <v>0</v>
      </c>
      <c r="DK131">
        <f>+'Srednje opštine'!AF61</f>
        <v>0</v>
      </c>
      <c r="DL131">
        <f>+'Srednje opštine'!AG61</f>
        <v>0</v>
      </c>
      <c r="DM131">
        <f>+'Srednje opštine'!AH61</f>
        <v>0</v>
      </c>
      <c r="DN131">
        <f>+'Srednje opštine'!AI61</f>
        <v>0</v>
      </c>
      <c r="DO131">
        <f>+'Srednje opštine'!AJ61</f>
        <v>0</v>
      </c>
      <c r="DP131">
        <f>+'Srednje opštine'!AK61</f>
        <v>0</v>
      </c>
      <c r="DQ131">
        <f>+'Srednje opštine'!AL61</f>
        <v>0</v>
      </c>
      <c r="DR131">
        <f>+'Srednje opštine'!AM61</f>
        <v>0</v>
      </c>
      <c r="DS131">
        <f>+'Srednje opštine'!AN61</f>
        <v>0</v>
      </c>
      <c r="DT131">
        <f>+'Srednje opštine'!AO61</f>
        <v>0</v>
      </c>
      <c r="DU131">
        <f>+'Srednje opštine'!AP61</f>
        <v>0</v>
      </c>
      <c r="DV131">
        <f>+'Srednje opštine'!AQ61</f>
        <v>0</v>
      </c>
      <c r="DW131">
        <f>+'Srednje opštine'!AR61</f>
        <v>0</v>
      </c>
      <c r="DX131">
        <f>+'Srednje opštine'!AS61</f>
        <v>0</v>
      </c>
      <c r="DY131">
        <f>+'Srednje opštine'!AT61</f>
        <v>1</v>
      </c>
      <c r="DZ131">
        <f>+'Srednje opštine'!AU61</f>
        <v>1</v>
      </c>
      <c r="EA131">
        <f>+'Srednje opštine'!AV61</f>
        <v>0</v>
      </c>
      <c r="EB131">
        <f>+'Srednje opštine'!AW61</f>
        <v>0</v>
      </c>
      <c r="EC131">
        <f>+'Srednje opštine'!AX61</f>
        <v>0</v>
      </c>
      <c r="ED131">
        <f>+'Srednje opštine'!AY61</f>
        <v>0</v>
      </c>
      <c r="EE131">
        <f>+'Srednje opštine'!AZ61</f>
        <v>1</v>
      </c>
      <c r="EF131">
        <f>+'Srednje opštine'!BA61</f>
        <v>0</v>
      </c>
      <c r="EG131">
        <f>+'Srednje opštine'!BB61</f>
        <v>0</v>
      </c>
      <c r="EH131">
        <f>+'Srednje opštine'!BC61</f>
        <v>0</v>
      </c>
      <c r="EI131">
        <f>+'Srednje opštine'!BD61</f>
        <v>0</v>
      </c>
      <c r="EJ131">
        <f>+'Srednje opštine'!BE61</f>
        <v>0</v>
      </c>
      <c r="EK131">
        <f>+'Srednje opštine'!BF61</f>
        <v>0</v>
      </c>
      <c r="EL131">
        <f>+'Srednje opštine'!BG61</f>
        <v>0</v>
      </c>
      <c r="EM131">
        <f>+'Srednje opštine'!BH61</f>
        <v>0</v>
      </c>
      <c r="EN131">
        <f>+'Srednje opštine'!BI61</f>
        <v>0</v>
      </c>
      <c r="EO131">
        <f>+'Srednje opštine'!BJ61</f>
        <v>0</v>
      </c>
      <c r="EP131">
        <f>+'Srednje opštine'!BK61</f>
        <v>0</v>
      </c>
      <c r="EQ131">
        <f>+'Srednje opštine'!BL61</f>
        <v>0</v>
      </c>
      <c r="ER131">
        <f>+'Srednje opštine'!BM61</f>
        <v>0</v>
      </c>
      <c r="ES131">
        <f>+'Srednje opštine'!BN61</f>
        <v>0</v>
      </c>
      <c r="ET131">
        <f>+'Srednje opštine'!BO61</f>
        <v>0</v>
      </c>
      <c r="EU131">
        <f>+'Srednje opštine'!BP61</f>
        <v>0</v>
      </c>
      <c r="EV131">
        <f>+'Srednje opštine'!BQ61</f>
        <v>0</v>
      </c>
      <c r="EW131">
        <f>+'Srednje opštine'!BR61</f>
        <v>0</v>
      </c>
      <c r="EX131">
        <f>+'Srednje opštine'!BS61</f>
        <v>0</v>
      </c>
      <c r="EY131">
        <f>+'Srednje opštine'!BT61</f>
        <v>0</v>
      </c>
      <c r="EZ131">
        <f>+'Srednje opštine'!BU61</f>
        <v>0</v>
      </c>
      <c r="FA131">
        <f>+'Srednje opštine'!BV61</f>
        <v>0</v>
      </c>
      <c r="FB131">
        <f>+'Srednje opštine'!BW61</f>
        <v>0</v>
      </c>
      <c r="FC131">
        <f>+'Srednje opštine'!BX61</f>
        <v>0</v>
      </c>
      <c r="FD131">
        <f>+'Srednje opštine'!BY61</f>
        <v>0</v>
      </c>
      <c r="FE131">
        <f>+'Srednje opštine'!BZ61</f>
        <v>0</v>
      </c>
      <c r="FF131">
        <f>+'Srednje opštine'!CA61</f>
        <v>0</v>
      </c>
      <c r="FG131">
        <f>+'Srednje opštine'!CB61</f>
        <v>0</v>
      </c>
      <c r="FH131">
        <f>+'Srednje opštine'!CC61</f>
        <v>0</v>
      </c>
      <c r="FI131">
        <f>+'Srednje opštine'!CD61</f>
        <v>0</v>
      </c>
      <c r="FJ131">
        <f>+'Srednje opštine'!CE61</f>
        <v>0</v>
      </c>
      <c r="FK131">
        <f>+'Srednje opštine'!CF61</f>
        <v>0</v>
      </c>
      <c r="FL131">
        <f>+'Srednje opštine'!CG61</f>
        <v>0</v>
      </c>
    </row>
    <row r="132" spans="84:168">
      <c r="CF132">
        <f>+'Srednje opštine'!A62</f>
        <v>90107</v>
      </c>
      <c r="CG132" t="str">
        <f>+'Srednje opštine'!B62</f>
        <v>Исток</v>
      </c>
      <c r="CH132" t="str">
        <f>+'Srednje opštine'!C62</f>
        <v>Средње општине</v>
      </c>
      <c r="CI132">
        <f>+'Srednje opštine'!D62</f>
        <v>39289</v>
      </c>
      <c r="CJ132">
        <f>+'Srednje opštine'!E62</f>
        <v>46097</v>
      </c>
      <c r="CK132">
        <f>+'Srednje opštine'!F62</f>
        <v>1</v>
      </c>
      <c r="CL132">
        <f>+'Srednje opštine'!G62</f>
        <v>39289</v>
      </c>
      <c r="CM132">
        <f>+'Srednje opštine'!H62</f>
        <v>5.0904833413932657E-4</v>
      </c>
      <c r="CN132">
        <f>+'Srednje opštine'!I62</f>
        <v>5.0904833413932657E-4</v>
      </c>
      <c r="CO132">
        <f>+'Srednje opštine'!J62</f>
        <v>20</v>
      </c>
      <c r="CP132">
        <f>+'Srednje opštine'!K62</f>
        <v>2</v>
      </c>
      <c r="CQ132">
        <f>+'Srednje opštine'!L62</f>
        <v>0</v>
      </c>
      <c r="CR132">
        <f>+'Srednje opštine'!M62</f>
        <v>0</v>
      </c>
      <c r="CS132">
        <f>+'Srednje opštine'!N62</f>
        <v>0</v>
      </c>
      <c r="CT132">
        <f>+'Srednje opštine'!O62</f>
        <v>0</v>
      </c>
      <c r="CU132">
        <f>+'Srednje opštine'!P62</f>
        <v>0</v>
      </c>
      <c r="CV132">
        <f>+'Srednje opštine'!Q62</f>
        <v>0</v>
      </c>
      <c r="CW132">
        <f>+'Srednje opštine'!R62</f>
        <v>0</v>
      </c>
      <c r="CX132">
        <f>+'Srednje opštine'!S62</f>
        <v>0</v>
      </c>
      <c r="CY132">
        <f>+'Srednje opštine'!T62</f>
        <v>0</v>
      </c>
      <c r="CZ132">
        <f>+'Srednje opštine'!U62</f>
        <v>0</v>
      </c>
      <c r="DA132">
        <f>+'Srednje opštine'!V62</f>
        <v>0</v>
      </c>
      <c r="DB132">
        <f>+'Srednje opštine'!W62</f>
        <v>0</v>
      </c>
      <c r="DC132">
        <f>+'Srednje opštine'!X62</f>
        <v>0</v>
      </c>
      <c r="DD132">
        <f>+'Srednje opštine'!Y62</f>
        <v>0</v>
      </c>
      <c r="DE132">
        <f>+'Srednje opštine'!Z62</f>
        <v>0</v>
      </c>
      <c r="DF132">
        <f>+'Srednje opštine'!AA62</f>
        <v>0</v>
      </c>
      <c r="DG132">
        <f>+'Srednje opštine'!AB62</f>
        <v>2</v>
      </c>
      <c r="DH132">
        <f>+'Srednje opštine'!AC62</f>
        <v>0</v>
      </c>
      <c r="DI132">
        <f>+'Srednje opštine'!AD62</f>
        <v>0</v>
      </c>
      <c r="DJ132">
        <f>+'Srednje opštine'!AE62</f>
        <v>0</v>
      </c>
      <c r="DK132">
        <f>+'Srednje opštine'!AF62</f>
        <v>0</v>
      </c>
      <c r="DL132">
        <f>+'Srednje opštine'!AG62</f>
        <v>0</v>
      </c>
      <c r="DM132">
        <f>+'Srednje opštine'!AH62</f>
        <v>0</v>
      </c>
      <c r="DN132">
        <f>+'Srednje opštine'!AI62</f>
        <v>0</v>
      </c>
      <c r="DO132">
        <f>+'Srednje opštine'!AJ62</f>
        <v>0</v>
      </c>
      <c r="DP132">
        <f>+'Srednje opštine'!AK62</f>
        <v>0</v>
      </c>
      <c r="DQ132">
        <f>+'Srednje opštine'!AL62</f>
        <v>0</v>
      </c>
      <c r="DR132">
        <f>+'Srednje opštine'!AM62</f>
        <v>0</v>
      </c>
      <c r="DS132">
        <f>+'Srednje opštine'!AN62</f>
        <v>0</v>
      </c>
      <c r="DT132">
        <f>+'Srednje opštine'!AO62</f>
        <v>0</v>
      </c>
      <c r="DU132">
        <f>+'Srednje opštine'!AP62</f>
        <v>0</v>
      </c>
      <c r="DV132">
        <f>+'Srednje opštine'!AQ62</f>
        <v>0</v>
      </c>
      <c r="DW132">
        <f>+'Srednje opštine'!AR62</f>
        <v>0</v>
      </c>
      <c r="DX132">
        <f>+'Srednje opštine'!AS62</f>
        <v>0</v>
      </c>
      <c r="DY132">
        <f>+'Srednje opštine'!AT62</f>
        <v>0</v>
      </c>
      <c r="DZ132">
        <f>+'Srednje opštine'!AU62</f>
        <v>0</v>
      </c>
      <c r="EA132">
        <f>+'Srednje opštine'!AV62</f>
        <v>0</v>
      </c>
      <c r="EB132">
        <f>+'Srednje opštine'!AW62</f>
        <v>0</v>
      </c>
      <c r="EC132">
        <f>+'Srednje opštine'!AX62</f>
        <v>0</v>
      </c>
      <c r="ED132">
        <f>+'Srednje opštine'!AY62</f>
        <v>0</v>
      </c>
      <c r="EE132">
        <f>+'Srednje opštine'!AZ62</f>
        <v>0</v>
      </c>
      <c r="EF132">
        <f>+'Srednje opštine'!BA62</f>
        <v>0</v>
      </c>
      <c r="EG132">
        <f>+'Srednje opštine'!BB62</f>
        <v>0</v>
      </c>
      <c r="EH132">
        <f>+'Srednje opštine'!BC62</f>
        <v>0</v>
      </c>
      <c r="EI132">
        <f>+'Srednje opštine'!BD62</f>
        <v>0</v>
      </c>
      <c r="EJ132">
        <f>+'Srednje opštine'!BE62</f>
        <v>0</v>
      </c>
      <c r="EK132">
        <f>+'Srednje opštine'!BF62</f>
        <v>0</v>
      </c>
      <c r="EL132">
        <f>+'Srednje opštine'!BG62</f>
        <v>0</v>
      </c>
      <c r="EM132">
        <f>+'Srednje opštine'!BH62</f>
        <v>0</v>
      </c>
      <c r="EN132">
        <f>+'Srednje opštine'!BI62</f>
        <v>0</v>
      </c>
      <c r="EO132">
        <f>+'Srednje opštine'!BJ62</f>
        <v>0</v>
      </c>
      <c r="EP132">
        <f>+'Srednje opštine'!BK62</f>
        <v>0</v>
      </c>
      <c r="EQ132">
        <f>+'Srednje opštine'!BL62</f>
        <v>0</v>
      </c>
      <c r="ER132">
        <f>+'Srednje opštine'!BM62</f>
        <v>0</v>
      </c>
      <c r="ES132">
        <f>+'Srednje opštine'!BN62</f>
        <v>0</v>
      </c>
      <c r="ET132">
        <f>+'Srednje opštine'!BO62</f>
        <v>0</v>
      </c>
      <c r="EU132">
        <f>+'Srednje opštine'!BP62</f>
        <v>0</v>
      </c>
      <c r="EV132">
        <f>+'Srednje opštine'!BQ62</f>
        <v>0</v>
      </c>
      <c r="EW132">
        <f>+'Srednje opštine'!BR62</f>
        <v>0</v>
      </c>
      <c r="EX132">
        <f>+'Srednje opštine'!BS62</f>
        <v>0</v>
      </c>
      <c r="EY132">
        <f>+'Srednje opštine'!BT62</f>
        <v>0</v>
      </c>
      <c r="EZ132">
        <f>+'Srednje opštine'!BU62</f>
        <v>0</v>
      </c>
      <c r="FA132">
        <f>+'Srednje opštine'!BV62</f>
        <v>0</v>
      </c>
      <c r="FB132">
        <f>+'Srednje opštine'!BW62</f>
        <v>0</v>
      </c>
      <c r="FC132">
        <f>+'Srednje opštine'!BX62</f>
        <v>0</v>
      </c>
      <c r="FD132">
        <f>+'Srednje opštine'!BY62</f>
        <v>0</v>
      </c>
      <c r="FE132">
        <f>+'Srednje opštine'!BZ62</f>
        <v>0</v>
      </c>
      <c r="FF132">
        <f>+'Srednje opštine'!CA62</f>
        <v>0</v>
      </c>
      <c r="FG132">
        <f>+'Srednje opštine'!CB62</f>
        <v>0</v>
      </c>
      <c r="FH132">
        <f>+'Srednje opštine'!CC62</f>
        <v>0</v>
      </c>
      <c r="FI132">
        <f>+'Srednje opštine'!CD62</f>
        <v>0</v>
      </c>
      <c r="FJ132">
        <f>+'Srednje opštine'!CE62</f>
        <v>0</v>
      </c>
      <c r="FK132">
        <f>+'Srednje opštine'!CF62</f>
        <v>0</v>
      </c>
      <c r="FL132">
        <f>+'Srednje opštine'!CG62</f>
        <v>0</v>
      </c>
    </row>
    <row r="133" spans="84:168">
      <c r="CF133">
        <f>+'Srednje opštine'!A63</f>
        <v>90336</v>
      </c>
      <c r="CG133" t="str">
        <f>+'Srednje opštine'!B63</f>
        <v>Гора</v>
      </c>
      <c r="CH133" t="str">
        <f>+'Srednje opštine'!C63</f>
        <v>Средње општине</v>
      </c>
      <c r="CI133">
        <f>+'Srednje opštine'!D63</f>
        <v>33997</v>
      </c>
      <c r="CJ133">
        <f>+'Srednje opštine'!E63</f>
        <v>53589.170638055184</v>
      </c>
      <c r="CK133">
        <f>+'Srednje opštine'!F63</f>
        <v>1.1625305472819312</v>
      </c>
      <c r="CL133">
        <f>+'Srednje opštine'!G63</f>
        <v>39522.551015943813</v>
      </c>
      <c r="CM133">
        <f>+'Srednje opštine'!H63</f>
        <v>0</v>
      </c>
      <c r="CN133">
        <f>+'Srednje opštine'!I63</f>
        <v>0</v>
      </c>
      <c r="CO133">
        <f>+'Srednje opštine'!J63</f>
        <v>0</v>
      </c>
      <c r="CP133">
        <f>+'Srednje opštine'!K63</f>
        <v>0</v>
      </c>
      <c r="CQ133">
        <f>+'Srednje opštine'!L63</f>
        <v>0</v>
      </c>
      <c r="CR133">
        <f>+'Srednje opštine'!M63</f>
        <v>0</v>
      </c>
      <c r="CS133">
        <f>+'Srednje opštine'!N63</f>
        <v>0</v>
      </c>
      <c r="CT133">
        <f>+'Srednje opštine'!O63</f>
        <v>0</v>
      </c>
      <c r="CU133">
        <f>+'Srednje opštine'!P63</f>
        <v>0</v>
      </c>
      <c r="CV133">
        <f>+'Srednje opštine'!Q63</f>
        <v>0</v>
      </c>
      <c r="CW133">
        <f>+'Srednje opštine'!R63</f>
        <v>0</v>
      </c>
      <c r="CX133">
        <f>+'Srednje opštine'!S63</f>
        <v>0</v>
      </c>
      <c r="CY133">
        <f>+'Srednje opštine'!T63</f>
        <v>0</v>
      </c>
      <c r="CZ133">
        <f>+'Srednje opštine'!U63</f>
        <v>0</v>
      </c>
      <c r="DA133">
        <f>+'Srednje opštine'!V63</f>
        <v>0</v>
      </c>
      <c r="DB133">
        <f>+'Srednje opštine'!W63</f>
        <v>0</v>
      </c>
      <c r="DC133">
        <f>+'Srednje opštine'!X63</f>
        <v>0</v>
      </c>
      <c r="DD133">
        <f>+'Srednje opštine'!Y63</f>
        <v>0</v>
      </c>
      <c r="DE133">
        <f>+'Srednje opštine'!Z63</f>
        <v>0</v>
      </c>
      <c r="DF133">
        <f>+'Srednje opštine'!AA63</f>
        <v>0</v>
      </c>
      <c r="DG133">
        <f>+'Srednje opštine'!AB63</f>
        <v>0</v>
      </c>
      <c r="DH133">
        <f>+'Srednje opštine'!AC63</f>
        <v>0</v>
      </c>
      <c r="DI133">
        <f>+'Srednje opštine'!AD63</f>
        <v>0</v>
      </c>
      <c r="DJ133">
        <f>+'Srednje opštine'!AE63</f>
        <v>0</v>
      </c>
      <c r="DK133">
        <f>+'Srednje opštine'!AF63</f>
        <v>0</v>
      </c>
      <c r="DL133">
        <f>+'Srednje opštine'!AG63</f>
        <v>0</v>
      </c>
      <c r="DM133">
        <f>+'Srednje opštine'!AH63</f>
        <v>0</v>
      </c>
      <c r="DN133">
        <f>+'Srednje opštine'!AI63</f>
        <v>0</v>
      </c>
      <c r="DO133">
        <f>+'Srednje opštine'!AJ63</f>
        <v>0</v>
      </c>
      <c r="DP133">
        <f>+'Srednje opštine'!AK63</f>
        <v>0</v>
      </c>
      <c r="DQ133">
        <f>+'Srednje opštine'!AL63</f>
        <v>0</v>
      </c>
      <c r="DR133">
        <f>+'Srednje opštine'!AM63</f>
        <v>0</v>
      </c>
      <c r="DS133">
        <f>+'Srednje opštine'!AN63</f>
        <v>0</v>
      </c>
      <c r="DT133">
        <f>+'Srednje opštine'!AO63</f>
        <v>0</v>
      </c>
      <c r="DU133">
        <f>+'Srednje opštine'!AP63</f>
        <v>0</v>
      </c>
      <c r="DV133">
        <f>+'Srednje opštine'!AQ63</f>
        <v>0</v>
      </c>
      <c r="DW133">
        <f>+'Srednje opštine'!AR63</f>
        <v>0</v>
      </c>
      <c r="DX133">
        <f>+'Srednje opštine'!AS63</f>
        <v>0</v>
      </c>
      <c r="DY133">
        <f>+'Srednje opštine'!AT63</f>
        <v>0</v>
      </c>
      <c r="DZ133">
        <f>+'Srednje opštine'!AU63</f>
        <v>0</v>
      </c>
      <c r="EA133">
        <f>+'Srednje opštine'!AV63</f>
        <v>0</v>
      </c>
      <c r="EB133">
        <f>+'Srednje opštine'!AW63</f>
        <v>0</v>
      </c>
      <c r="EC133">
        <f>+'Srednje opštine'!AX63</f>
        <v>0</v>
      </c>
      <c r="ED133">
        <f>+'Srednje opštine'!AY63</f>
        <v>0</v>
      </c>
      <c r="EE133">
        <f>+'Srednje opštine'!AZ63</f>
        <v>0</v>
      </c>
      <c r="EF133">
        <f>+'Srednje opštine'!BA63</f>
        <v>0</v>
      </c>
      <c r="EG133">
        <f>+'Srednje opštine'!BB63</f>
        <v>0</v>
      </c>
      <c r="EH133">
        <f>+'Srednje opštine'!BC63</f>
        <v>0</v>
      </c>
      <c r="EI133">
        <f>+'Srednje opštine'!BD63</f>
        <v>0</v>
      </c>
      <c r="EJ133">
        <f>+'Srednje opštine'!BE63</f>
        <v>0</v>
      </c>
      <c r="EK133">
        <f>+'Srednje opštine'!BF63</f>
        <v>0</v>
      </c>
      <c r="EL133">
        <f>+'Srednje opštine'!BG63</f>
        <v>0</v>
      </c>
      <c r="EM133">
        <f>+'Srednje opštine'!BH63</f>
        <v>0</v>
      </c>
      <c r="EN133">
        <f>+'Srednje opštine'!BI63</f>
        <v>0</v>
      </c>
      <c r="EO133">
        <f>+'Srednje opštine'!BJ63</f>
        <v>0</v>
      </c>
      <c r="EP133">
        <f>+'Srednje opštine'!BK63</f>
        <v>0</v>
      </c>
      <c r="EQ133">
        <f>+'Srednje opštine'!BL63</f>
        <v>0</v>
      </c>
      <c r="ER133">
        <f>+'Srednje opštine'!BM63</f>
        <v>0</v>
      </c>
      <c r="ES133">
        <f>+'Srednje opštine'!BN63</f>
        <v>0</v>
      </c>
      <c r="ET133">
        <f>+'Srednje opštine'!BO63</f>
        <v>0</v>
      </c>
      <c r="EU133">
        <f>+'Srednje opštine'!BP63</f>
        <v>0</v>
      </c>
      <c r="EV133">
        <f>+'Srednje opštine'!BQ63</f>
        <v>0</v>
      </c>
      <c r="EW133">
        <f>+'Srednje opštine'!BR63</f>
        <v>0</v>
      </c>
      <c r="EX133">
        <f>+'Srednje opštine'!BS63</f>
        <v>0</v>
      </c>
      <c r="EY133">
        <f>+'Srednje opštine'!BT63</f>
        <v>0</v>
      </c>
      <c r="EZ133">
        <f>+'Srednje opštine'!BU63</f>
        <v>0</v>
      </c>
      <c r="FA133">
        <f>+'Srednje opštine'!BV63</f>
        <v>0</v>
      </c>
      <c r="FB133">
        <f>+'Srednje opštine'!BW63</f>
        <v>0</v>
      </c>
      <c r="FC133">
        <f>+'Srednje opštine'!BX63</f>
        <v>0</v>
      </c>
      <c r="FD133">
        <f>+'Srednje opštine'!BY63</f>
        <v>0</v>
      </c>
      <c r="FE133">
        <f>+'Srednje opštine'!BZ63</f>
        <v>0</v>
      </c>
      <c r="FF133">
        <f>+'Srednje opštine'!CA63</f>
        <v>0</v>
      </c>
      <c r="FG133">
        <f>+'Srednje opštine'!CB63</f>
        <v>0</v>
      </c>
      <c r="FH133">
        <f>+'Srednje opštine'!CC63</f>
        <v>0</v>
      </c>
      <c r="FI133">
        <f>+'Srednje opštine'!CD63</f>
        <v>0</v>
      </c>
      <c r="FJ133">
        <f>+'Srednje opštine'!CE63</f>
        <v>0</v>
      </c>
      <c r="FK133">
        <f>+'Srednje opštine'!CF63</f>
        <v>0</v>
      </c>
      <c r="FL133">
        <f>+'Srednje opštine'!CG63</f>
        <v>0</v>
      </c>
    </row>
    <row r="134" spans="84:168">
      <c r="CF134">
        <f>+'Srednje opštine'!A64</f>
        <v>90204</v>
      </c>
      <c r="CG134" t="str">
        <f>+'Srednje opštine'!B64</f>
        <v>Обилић</v>
      </c>
      <c r="CH134" t="str">
        <f>+'Srednje opštine'!C64</f>
        <v>Средње општине</v>
      </c>
      <c r="CI134">
        <f>+'Srednje opštine'!D64</f>
        <v>21549</v>
      </c>
      <c r="CJ134">
        <f>+'Srednje opštine'!E64</f>
        <v>29820.098156453689</v>
      </c>
      <c r="CK134">
        <f>+'Srednje opštine'!F64</f>
        <v>0.6468988905233245</v>
      </c>
      <c r="CL134">
        <f>+'Srednje opštine'!G64</f>
        <v>13940.02419188712</v>
      </c>
      <c r="CM134">
        <f>+'Srednje opštine'!H64</f>
        <v>0</v>
      </c>
      <c r="CN134">
        <f>+'Srednje opštine'!I64</f>
        <v>0</v>
      </c>
      <c r="CO134">
        <f>+'Srednje opštine'!J64</f>
        <v>0</v>
      </c>
      <c r="CP134">
        <f>+'Srednje opštine'!K64</f>
        <v>0</v>
      </c>
      <c r="CQ134">
        <f>+'Srednje opštine'!L64</f>
        <v>0</v>
      </c>
      <c r="CR134">
        <f>+'Srednje opštine'!M64</f>
        <v>0</v>
      </c>
      <c r="CS134">
        <f>+'Srednje opštine'!N64</f>
        <v>0</v>
      </c>
      <c r="CT134">
        <f>+'Srednje opštine'!O64</f>
        <v>0</v>
      </c>
      <c r="CU134">
        <f>+'Srednje opštine'!P64</f>
        <v>0</v>
      </c>
      <c r="CV134">
        <f>+'Srednje opštine'!Q64</f>
        <v>0</v>
      </c>
      <c r="CW134">
        <f>+'Srednje opštine'!R64</f>
        <v>0</v>
      </c>
      <c r="CX134">
        <f>+'Srednje opštine'!S64</f>
        <v>0</v>
      </c>
      <c r="CY134">
        <f>+'Srednje opštine'!T64</f>
        <v>0</v>
      </c>
      <c r="CZ134">
        <f>+'Srednje opštine'!U64</f>
        <v>0</v>
      </c>
      <c r="DA134">
        <f>+'Srednje opštine'!V64</f>
        <v>0</v>
      </c>
      <c r="DB134">
        <f>+'Srednje opštine'!W64</f>
        <v>0</v>
      </c>
      <c r="DC134">
        <f>+'Srednje opštine'!X64</f>
        <v>0</v>
      </c>
      <c r="DD134">
        <f>+'Srednje opštine'!Y64</f>
        <v>0</v>
      </c>
      <c r="DE134">
        <f>+'Srednje opštine'!Z64</f>
        <v>0</v>
      </c>
      <c r="DF134">
        <f>+'Srednje opštine'!AA64</f>
        <v>0</v>
      </c>
      <c r="DG134">
        <f>+'Srednje opštine'!AB64</f>
        <v>0</v>
      </c>
      <c r="DH134">
        <f>+'Srednje opštine'!AC64</f>
        <v>0</v>
      </c>
      <c r="DI134">
        <f>+'Srednje opštine'!AD64</f>
        <v>0</v>
      </c>
      <c r="DJ134">
        <f>+'Srednje opštine'!AE64</f>
        <v>0</v>
      </c>
      <c r="DK134">
        <f>+'Srednje opštine'!AF64</f>
        <v>0</v>
      </c>
      <c r="DL134">
        <f>+'Srednje opštine'!AG64</f>
        <v>0</v>
      </c>
      <c r="DM134">
        <f>+'Srednje opštine'!AH64</f>
        <v>0</v>
      </c>
      <c r="DN134">
        <f>+'Srednje opštine'!AI64</f>
        <v>0</v>
      </c>
      <c r="DO134">
        <f>+'Srednje opštine'!AJ64</f>
        <v>0</v>
      </c>
      <c r="DP134">
        <f>+'Srednje opštine'!AK64</f>
        <v>0</v>
      </c>
      <c r="DQ134">
        <f>+'Srednje opštine'!AL64</f>
        <v>0</v>
      </c>
      <c r="DR134">
        <f>+'Srednje opštine'!AM64</f>
        <v>0</v>
      </c>
      <c r="DS134">
        <f>+'Srednje opštine'!AN64</f>
        <v>0</v>
      </c>
      <c r="DT134">
        <f>+'Srednje opštine'!AO64</f>
        <v>0</v>
      </c>
      <c r="DU134">
        <f>+'Srednje opštine'!AP64</f>
        <v>0</v>
      </c>
      <c r="DV134">
        <f>+'Srednje opštine'!AQ64</f>
        <v>0</v>
      </c>
      <c r="DW134">
        <f>+'Srednje opštine'!AR64</f>
        <v>0</v>
      </c>
      <c r="DX134">
        <f>+'Srednje opštine'!AS64</f>
        <v>0</v>
      </c>
      <c r="DY134">
        <f>+'Srednje opštine'!AT64</f>
        <v>0</v>
      </c>
      <c r="DZ134">
        <f>+'Srednje opštine'!AU64</f>
        <v>0</v>
      </c>
      <c r="EA134">
        <f>+'Srednje opštine'!AV64</f>
        <v>0</v>
      </c>
      <c r="EB134">
        <f>+'Srednje opštine'!AW64</f>
        <v>0</v>
      </c>
      <c r="EC134">
        <f>+'Srednje opštine'!AX64</f>
        <v>0</v>
      </c>
      <c r="ED134">
        <f>+'Srednje opštine'!AY64</f>
        <v>0</v>
      </c>
      <c r="EE134">
        <f>+'Srednje opštine'!AZ64</f>
        <v>0</v>
      </c>
      <c r="EF134">
        <f>+'Srednje opštine'!BA64</f>
        <v>0</v>
      </c>
      <c r="EG134">
        <f>+'Srednje opštine'!BB64</f>
        <v>0</v>
      </c>
      <c r="EH134">
        <f>+'Srednje opštine'!BC64</f>
        <v>0</v>
      </c>
      <c r="EI134">
        <f>+'Srednje opštine'!BD64</f>
        <v>0</v>
      </c>
      <c r="EJ134">
        <f>+'Srednje opštine'!BE64</f>
        <v>0</v>
      </c>
      <c r="EK134">
        <f>+'Srednje opštine'!BF64</f>
        <v>0</v>
      </c>
      <c r="EL134">
        <f>+'Srednje opštine'!BG64</f>
        <v>0</v>
      </c>
      <c r="EM134">
        <f>+'Srednje opštine'!BH64</f>
        <v>0</v>
      </c>
      <c r="EN134">
        <f>+'Srednje opštine'!BI64</f>
        <v>0</v>
      </c>
      <c r="EO134">
        <f>+'Srednje opštine'!BJ64</f>
        <v>0</v>
      </c>
      <c r="EP134">
        <f>+'Srednje opštine'!BK64</f>
        <v>0</v>
      </c>
      <c r="EQ134">
        <f>+'Srednje opštine'!BL64</f>
        <v>0</v>
      </c>
      <c r="ER134">
        <f>+'Srednje opštine'!BM64</f>
        <v>0</v>
      </c>
      <c r="ES134">
        <f>+'Srednje opštine'!BN64</f>
        <v>0</v>
      </c>
      <c r="ET134">
        <f>+'Srednje opštine'!BO64</f>
        <v>0</v>
      </c>
      <c r="EU134">
        <f>+'Srednje opštine'!BP64</f>
        <v>0</v>
      </c>
      <c r="EV134">
        <f>+'Srednje opštine'!BQ64</f>
        <v>0</v>
      </c>
      <c r="EW134">
        <f>+'Srednje opštine'!BR64</f>
        <v>0</v>
      </c>
      <c r="EX134">
        <f>+'Srednje opštine'!BS64</f>
        <v>0</v>
      </c>
      <c r="EY134">
        <f>+'Srednje opštine'!BT64</f>
        <v>0</v>
      </c>
      <c r="EZ134">
        <f>+'Srednje opštine'!BU64</f>
        <v>0</v>
      </c>
      <c r="FA134">
        <f>+'Srednje opštine'!BV64</f>
        <v>0</v>
      </c>
      <c r="FB134">
        <f>+'Srednje opštine'!BW64</f>
        <v>0</v>
      </c>
      <c r="FC134">
        <f>+'Srednje opštine'!BX64</f>
        <v>0</v>
      </c>
      <c r="FD134">
        <f>+'Srednje opštine'!BY64</f>
        <v>0</v>
      </c>
      <c r="FE134">
        <f>+'Srednje opštine'!BZ64</f>
        <v>0</v>
      </c>
      <c r="FF134">
        <f>+'Srednje opštine'!CA64</f>
        <v>0</v>
      </c>
      <c r="FG134">
        <f>+'Srednje opštine'!CB64</f>
        <v>0</v>
      </c>
      <c r="FH134">
        <f>+'Srednje opštine'!CC64</f>
        <v>0</v>
      </c>
      <c r="FI134">
        <f>+'Srednje opštine'!CD64</f>
        <v>0</v>
      </c>
      <c r="FJ134">
        <f>+'Srednje opštine'!CE64</f>
        <v>0</v>
      </c>
      <c r="FK134">
        <f>+'Srednje opštine'!CF64</f>
        <v>0</v>
      </c>
      <c r="FL134">
        <f>+'Srednje opštine'!CG64</f>
        <v>0</v>
      </c>
    </row>
    <row r="135" spans="84:168">
      <c r="CF135">
        <f>+'Srednje opštine'!A65</f>
        <v>38310</v>
      </c>
      <c r="CG135" t="str">
        <f>+'Srednje opštine'!B65</f>
        <v>Дечани</v>
      </c>
      <c r="CH135" t="str">
        <f>+'Srednje opštine'!C65</f>
        <v>Средње општине</v>
      </c>
      <c r="CI135">
        <f>+'Srednje opštine'!D65</f>
        <v>40019</v>
      </c>
      <c r="CJ135">
        <f>+'Srednje opštine'!E65</f>
        <v>41250.479943282742</v>
      </c>
      <c r="CK135">
        <f>+'Srednje opštine'!F65</f>
        <v>0.89486257117128543</v>
      </c>
      <c r="CL135">
        <f>+'Srednje opštine'!G65</f>
        <v>29850.481167779522</v>
      </c>
      <c r="CM135">
        <f>+'Srednje opštine'!H65</f>
        <v>0</v>
      </c>
      <c r="CN135">
        <f>+'Srednje opštine'!I65</f>
        <v>0</v>
      </c>
      <c r="CO135">
        <f>+'Srednje opštine'!J65</f>
        <v>0</v>
      </c>
      <c r="CP135">
        <f>+'Srednje opštine'!K65</f>
        <v>0</v>
      </c>
      <c r="CQ135">
        <f>+'Srednje opštine'!L65</f>
        <v>0</v>
      </c>
      <c r="CR135">
        <f>+'Srednje opštine'!M65</f>
        <v>0</v>
      </c>
      <c r="CS135">
        <f>+'Srednje opštine'!N65</f>
        <v>0</v>
      </c>
      <c r="CT135">
        <f>+'Srednje opštine'!O65</f>
        <v>0</v>
      </c>
      <c r="CU135">
        <f>+'Srednje opštine'!P65</f>
        <v>0</v>
      </c>
      <c r="CV135">
        <f>+'Srednje opštine'!Q65</f>
        <v>0</v>
      </c>
      <c r="CW135">
        <f>+'Srednje opštine'!R65</f>
        <v>0</v>
      </c>
      <c r="CX135">
        <f>+'Srednje opštine'!S65</f>
        <v>0</v>
      </c>
      <c r="CY135">
        <f>+'Srednje opštine'!T65</f>
        <v>0</v>
      </c>
      <c r="CZ135">
        <f>+'Srednje opštine'!U65</f>
        <v>0</v>
      </c>
      <c r="DA135">
        <f>+'Srednje opštine'!V65</f>
        <v>0</v>
      </c>
      <c r="DB135">
        <f>+'Srednje opštine'!W65</f>
        <v>0</v>
      </c>
      <c r="DC135">
        <f>+'Srednje opštine'!X65</f>
        <v>0</v>
      </c>
      <c r="DD135">
        <f>+'Srednje opštine'!Y65</f>
        <v>0</v>
      </c>
      <c r="DE135">
        <f>+'Srednje opštine'!Z65</f>
        <v>0</v>
      </c>
      <c r="DF135">
        <f>+'Srednje opštine'!AA65</f>
        <v>0</v>
      </c>
      <c r="DG135">
        <f>+'Srednje opštine'!AB65</f>
        <v>0</v>
      </c>
      <c r="DH135">
        <f>+'Srednje opštine'!AC65</f>
        <v>0</v>
      </c>
      <c r="DI135">
        <f>+'Srednje opštine'!AD65</f>
        <v>0</v>
      </c>
      <c r="DJ135">
        <f>+'Srednje opštine'!AE65</f>
        <v>0</v>
      </c>
      <c r="DK135">
        <f>+'Srednje opštine'!AF65</f>
        <v>0</v>
      </c>
      <c r="DL135">
        <f>+'Srednje opštine'!AG65</f>
        <v>0</v>
      </c>
      <c r="DM135">
        <f>+'Srednje opštine'!AH65</f>
        <v>0</v>
      </c>
      <c r="DN135">
        <f>+'Srednje opštine'!AI65</f>
        <v>0</v>
      </c>
      <c r="DO135">
        <f>+'Srednje opštine'!AJ65</f>
        <v>0</v>
      </c>
      <c r="DP135">
        <f>+'Srednje opštine'!AK65</f>
        <v>0</v>
      </c>
      <c r="DQ135">
        <f>+'Srednje opštine'!AL65</f>
        <v>0</v>
      </c>
      <c r="DR135">
        <f>+'Srednje opštine'!AM65</f>
        <v>0</v>
      </c>
      <c r="DS135">
        <f>+'Srednje opštine'!AN65</f>
        <v>0</v>
      </c>
      <c r="DT135">
        <f>+'Srednje opštine'!AO65</f>
        <v>0</v>
      </c>
      <c r="DU135">
        <f>+'Srednje opštine'!AP65</f>
        <v>0</v>
      </c>
      <c r="DV135">
        <f>+'Srednje opštine'!AQ65</f>
        <v>0</v>
      </c>
      <c r="DW135">
        <f>+'Srednje opštine'!AR65</f>
        <v>0</v>
      </c>
      <c r="DX135">
        <f>+'Srednje opštine'!AS65</f>
        <v>0</v>
      </c>
      <c r="DY135">
        <f>+'Srednje opštine'!AT65</f>
        <v>0</v>
      </c>
      <c r="DZ135">
        <f>+'Srednje opštine'!AU65</f>
        <v>0</v>
      </c>
      <c r="EA135">
        <f>+'Srednje opštine'!AV65</f>
        <v>0</v>
      </c>
      <c r="EB135">
        <f>+'Srednje opštine'!AW65</f>
        <v>0</v>
      </c>
      <c r="EC135">
        <f>+'Srednje opštine'!AX65</f>
        <v>0</v>
      </c>
      <c r="ED135">
        <f>+'Srednje opštine'!AY65</f>
        <v>0</v>
      </c>
      <c r="EE135">
        <f>+'Srednje opštine'!AZ65</f>
        <v>0</v>
      </c>
      <c r="EF135">
        <f>+'Srednje opštine'!BA65</f>
        <v>0</v>
      </c>
      <c r="EG135">
        <f>+'Srednje opštine'!BB65</f>
        <v>0</v>
      </c>
      <c r="EH135">
        <f>+'Srednje opštine'!BC65</f>
        <v>0</v>
      </c>
      <c r="EI135">
        <f>+'Srednje opštine'!BD65</f>
        <v>0</v>
      </c>
      <c r="EJ135">
        <f>+'Srednje opštine'!BE65</f>
        <v>0</v>
      </c>
      <c r="EK135">
        <f>+'Srednje opštine'!BF65</f>
        <v>0</v>
      </c>
      <c r="EL135">
        <f>+'Srednje opštine'!BG65</f>
        <v>0</v>
      </c>
      <c r="EM135">
        <f>+'Srednje opštine'!BH65</f>
        <v>0</v>
      </c>
      <c r="EN135">
        <f>+'Srednje opštine'!BI65</f>
        <v>0</v>
      </c>
      <c r="EO135">
        <f>+'Srednje opštine'!BJ65</f>
        <v>0</v>
      </c>
      <c r="EP135">
        <f>+'Srednje opštine'!BK65</f>
        <v>0</v>
      </c>
      <c r="EQ135">
        <f>+'Srednje opštine'!BL65</f>
        <v>0</v>
      </c>
      <c r="ER135">
        <f>+'Srednje opštine'!BM65</f>
        <v>0</v>
      </c>
      <c r="ES135">
        <f>+'Srednje opštine'!BN65</f>
        <v>0</v>
      </c>
      <c r="ET135">
        <f>+'Srednje opštine'!BO65</f>
        <v>0</v>
      </c>
      <c r="EU135">
        <f>+'Srednje opštine'!BP65</f>
        <v>0</v>
      </c>
      <c r="EV135">
        <f>+'Srednje opštine'!BQ65</f>
        <v>0</v>
      </c>
      <c r="EW135">
        <f>+'Srednje opštine'!BR65</f>
        <v>0</v>
      </c>
      <c r="EX135">
        <f>+'Srednje opštine'!BS65</f>
        <v>0</v>
      </c>
      <c r="EY135">
        <f>+'Srednje opštine'!BT65</f>
        <v>0</v>
      </c>
      <c r="EZ135">
        <f>+'Srednje opštine'!BU65</f>
        <v>0</v>
      </c>
      <c r="FA135">
        <f>+'Srednje opštine'!BV65</f>
        <v>0</v>
      </c>
      <c r="FB135">
        <f>+'Srednje opštine'!BW65</f>
        <v>0</v>
      </c>
      <c r="FC135">
        <f>+'Srednje opštine'!BX65</f>
        <v>0</v>
      </c>
      <c r="FD135">
        <f>+'Srednje opštine'!BY65</f>
        <v>0</v>
      </c>
      <c r="FE135">
        <f>+'Srednje opštine'!BZ65</f>
        <v>0</v>
      </c>
      <c r="FF135">
        <f>+'Srednje opštine'!CA65</f>
        <v>0</v>
      </c>
      <c r="FG135">
        <f>+'Srednje opštine'!CB65</f>
        <v>0</v>
      </c>
      <c r="FH135">
        <f>+'Srednje opštine'!CC65</f>
        <v>0</v>
      </c>
      <c r="FI135">
        <f>+'Srednje opštine'!CD65</f>
        <v>0</v>
      </c>
      <c r="FJ135">
        <f>+'Srednje opštine'!CE65</f>
        <v>0</v>
      </c>
      <c r="FK135">
        <f>+'Srednje opštine'!CF65</f>
        <v>0</v>
      </c>
    </row>
    <row r="136" spans="84:168">
      <c r="CF136">
        <f>+'Srednje opštine'!A66</f>
        <v>99996</v>
      </c>
      <c r="CG136" t="str">
        <f>+'Srednje opštine'!B66</f>
        <v>Качаник</v>
      </c>
      <c r="CH136" t="str">
        <f>+'Srednje opštine'!C66</f>
        <v>Средње општине</v>
      </c>
      <c r="CI136">
        <f>+'Srednje opštine'!D66</f>
        <v>33409</v>
      </c>
      <c r="CJ136">
        <f>+'Srednje opštine'!E66</f>
        <v>41729.164722537374</v>
      </c>
      <c r="CK136">
        <f>+'Srednje opštine'!F66</f>
        <v>0.90524686471001092</v>
      </c>
      <c r="CL136">
        <f>+'Srednje opštine'!G66</f>
        <v>26968.450391040529</v>
      </c>
      <c r="CM136">
        <f>+'Srednje opštine'!H66</f>
        <v>0</v>
      </c>
      <c r="CN136">
        <f>+'Srednje opštine'!I66</f>
        <v>0</v>
      </c>
      <c r="CO136">
        <f>+'Srednje opštine'!J66</f>
        <v>0</v>
      </c>
      <c r="CP136">
        <f>+'Srednje opštine'!K66</f>
        <v>0</v>
      </c>
      <c r="CQ136">
        <f>+'Srednje opštine'!L66</f>
        <v>0</v>
      </c>
      <c r="CR136">
        <f>+'Srednje opštine'!M66</f>
        <v>0</v>
      </c>
      <c r="CS136">
        <f>+'Srednje opštine'!N66</f>
        <v>0</v>
      </c>
      <c r="CT136">
        <f>+'Srednje opštine'!O66</f>
        <v>0</v>
      </c>
      <c r="CU136">
        <f>+'Srednje opštine'!P66</f>
        <v>0</v>
      </c>
      <c r="CV136">
        <f>+'Srednje opštine'!Q66</f>
        <v>0</v>
      </c>
      <c r="CW136">
        <f>+'Srednje opštine'!R66</f>
        <v>0</v>
      </c>
      <c r="CX136">
        <f>+'Srednje opštine'!S66</f>
        <v>0</v>
      </c>
      <c r="CY136">
        <f>+'Srednje opštine'!T66</f>
        <v>0</v>
      </c>
      <c r="CZ136">
        <f>+'Srednje opštine'!U66</f>
        <v>0</v>
      </c>
      <c r="DA136">
        <f>+'Srednje opštine'!V66</f>
        <v>0</v>
      </c>
      <c r="DB136">
        <f>+'Srednje opštine'!W66</f>
        <v>0</v>
      </c>
      <c r="DC136">
        <f>+'Srednje opštine'!X66</f>
        <v>0</v>
      </c>
      <c r="DD136">
        <f>+'Srednje opštine'!Y66</f>
        <v>0</v>
      </c>
      <c r="DE136">
        <f>+'Srednje opštine'!Z66</f>
        <v>0</v>
      </c>
      <c r="DF136">
        <f>+'Srednje opštine'!AA66</f>
        <v>0</v>
      </c>
      <c r="DG136">
        <f>+'Srednje opštine'!AB66</f>
        <v>0</v>
      </c>
      <c r="DH136">
        <f>+'Srednje opštine'!AC66</f>
        <v>0</v>
      </c>
      <c r="DI136">
        <f>+'Srednje opštine'!AD66</f>
        <v>0</v>
      </c>
      <c r="DJ136">
        <f>+'Srednje opštine'!AE66</f>
        <v>0</v>
      </c>
      <c r="DK136">
        <f>+'Srednje opštine'!AF66</f>
        <v>0</v>
      </c>
      <c r="DL136">
        <f>+'Srednje opštine'!AG66</f>
        <v>0</v>
      </c>
      <c r="DM136">
        <f>+'Srednje opštine'!AH66</f>
        <v>0</v>
      </c>
      <c r="DN136">
        <f>+'Srednje opštine'!AI66</f>
        <v>0</v>
      </c>
      <c r="DO136">
        <f>+'Srednje opštine'!AJ66</f>
        <v>0</v>
      </c>
      <c r="DP136">
        <f>+'Srednje opštine'!AK66</f>
        <v>0</v>
      </c>
      <c r="DQ136">
        <f>+'Srednje opštine'!AL66</f>
        <v>0</v>
      </c>
      <c r="DR136">
        <f>+'Srednje opštine'!AM66</f>
        <v>0</v>
      </c>
      <c r="DS136">
        <f>+'Srednje opštine'!AN66</f>
        <v>0</v>
      </c>
      <c r="DT136">
        <f>+'Srednje opštine'!AO66</f>
        <v>0</v>
      </c>
      <c r="DU136">
        <f>+'Srednje opštine'!AP66</f>
        <v>0</v>
      </c>
      <c r="DV136">
        <f>+'Srednje opštine'!AQ66</f>
        <v>0</v>
      </c>
      <c r="DW136">
        <f>+'Srednje opštine'!AR66</f>
        <v>0</v>
      </c>
      <c r="DX136">
        <f>+'Srednje opštine'!AS66</f>
        <v>0</v>
      </c>
      <c r="DY136">
        <f>+'Srednje opštine'!AT66</f>
        <v>0</v>
      </c>
      <c r="DZ136">
        <f>+'Srednje opštine'!AU66</f>
        <v>0</v>
      </c>
      <c r="EA136">
        <f>+'Srednje opštine'!AV66</f>
        <v>0</v>
      </c>
      <c r="EB136">
        <f>+'Srednje opštine'!AW66</f>
        <v>0</v>
      </c>
      <c r="EC136">
        <f>+'Srednje opštine'!AX66</f>
        <v>0</v>
      </c>
      <c r="ED136">
        <f>+'Srednje opštine'!AY66</f>
        <v>0</v>
      </c>
      <c r="EE136">
        <f>+'Srednje opštine'!AZ66</f>
        <v>0</v>
      </c>
      <c r="EF136">
        <f>+'Srednje opštine'!BA66</f>
        <v>0</v>
      </c>
      <c r="EG136">
        <f>+'Srednje opštine'!BB66</f>
        <v>0</v>
      </c>
      <c r="EH136">
        <f>+'Srednje opštine'!BC66</f>
        <v>0</v>
      </c>
      <c r="EI136">
        <f>+'Srednje opštine'!BD66</f>
        <v>0</v>
      </c>
      <c r="EJ136">
        <f>+'Srednje opštine'!BE66</f>
        <v>0</v>
      </c>
      <c r="EK136">
        <f>+'Srednje opštine'!BF66</f>
        <v>0</v>
      </c>
      <c r="EL136">
        <f>+'Srednje opštine'!BG66</f>
        <v>0</v>
      </c>
      <c r="EM136">
        <f>+'Srednje opštine'!BH66</f>
        <v>0</v>
      </c>
      <c r="EN136">
        <f>+'Srednje opštine'!BI66</f>
        <v>0</v>
      </c>
      <c r="EO136">
        <f>+'Srednje opštine'!BJ66</f>
        <v>0</v>
      </c>
      <c r="EP136">
        <f>+'Srednje opštine'!BK66</f>
        <v>0</v>
      </c>
      <c r="EQ136">
        <f>+'Srednje opštine'!BL66</f>
        <v>0</v>
      </c>
      <c r="ER136">
        <f>+'Srednje opštine'!BM66</f>
        <v>0</v>
      </c>
      <c r="ES136">
        <f>+'Srednje opštine'!BN66</f>
        <v>0</v>
      </c>
      <c r="ET136">
        <f>+'Srednje opštine'!BO66</f>
        <v>0</v>
      </c>
      <c r="EU136">
        <f>+'Srednje opštine'!BP66</f>
        <v>0</v>
      </c>
      <c r="EV136">
        <f>+'Srednje opštine'!BQ66</f>
        <v>0</v>
      </c>
      <c r="EW136">
        <f>+'Srednje opštine'!BR66</f>
        <v>0</v>
      </c>
      <c r="EX136">
        <f>+'Srednje opštine'!BS66</f>
        <v>0</v>
      </c>
      <c r="EY136">
        <f>+'Srednje opštine'!BT66</f>
        <v>0</v>
      </c>
      <c r="EZ136">
        <f>+'Srednje opštine'!BU66</f>
        <v>0</v>
      </c>
      <c r="FA136">
        <f>+'Srednje opštine'!BV66</f>
        <v>0</v>
      </c>
      <c r="FB136">
        <f>+'Srednje opštine'!BW66</f>
        <v>0</v>
      </c>
      <c r="FC136">
        <f>+'Srednje opštine'!BX66</f>
        <v>0</v>
      </c>
      <c r="FD136">
        <f>+'Srednje opštine'!BY66</f>
        <v>0</v>
      </c>
      <c r="FE136">
        <f>+'Srednje opštine'!BZ66</f>
        <v>0</v>
      </c>
      <c r="FF136">
        <f>+'Srednje opštine'!CA66</f>
        <v>0</v>
      </c>
      <c r="FG136">
        <f>+'Srednje opštine'!CB66</f>
        <v>0</v>
      </c>
      <c r="FH136">
        <f>+'Srednje opštine'!CC66</f>
        <v>0</v>
      </c>
      <c r="FI136">
        <f>+'Srednje opštine'!CD66</f>
        <v>0</v>
      </c>
      <c r="FJ136">
        <f>+'Srednje opštine'!CE66</f>
        <v>0</v>
      </c>
      <c r="FK136">
        <f>+'Srednje opštine'!CF66</f>
        <v>0</v>
      </c>
    </row>
    <row r="137" spans="84:168">
      <c r="CF137">
        <f>+'Srednje opštine'!A67</f>
        <v>99995</v>
      </c>
      <c r="CG137" t="str">
        <f>+'Srednje opštine'!B67</f>
        <v>Клина</v>
      </c>
      <c r="CH137" t="str">
        <f>+'Srednje opštine'!C67</f>
        <v>Средње општине</v>
      </c>
      <c r="CI137">
        <f>+'Srednje opštine'!D67</f>
        <v>38496</v>
      </c>
      <c r="CJ137">
        <f>+'Srednje opštine'!E67</f>
        <v>58341.641482831568</v>
      </c>
      <c r="CK137">
        <f>+'Srednje opštine'!F67</f>
        <v>1.2656277302824819</v>
      </c>
      <c r="CL137">
        <f>+'Srednje opštine'!G67</f>
        <v>24003.535389454428</v>
      </c>
      <c r="CM137">
        <f>+'Srednje opštine'!H67</f>
        <v>0</v>
      </c>
      <c r="CN137">
        <f>+'Srednje opštine'!I67</f>
        <v>0</v>
      </c>
      <c r="CO137">
        <f>+'Srednje opštine'!J67</f>
        <v>0</v>
      </c>
      <c r="CP137">
        <f>+'Srednje opštine'!K67</f>
        <v>0</v>
      </c>
      <c r="CQ137">
        <f>+'Srednje opštine'!L67</f>
        <v>0</v>
      </c>
      <c r="CR137">
        <f>+'Srednje opštine'!M67</f>
        <v>0</v>
      </c>
      <c r="CS137">
        <f>+'Srednje opštine'!N67</f>
        <v>0</v>
      </c>
      <c r="CT137">
        <f>+'Srednje opštine'!O67</f>
        <v>0</v>
      </c>
      <c r="CU137">
        <f>+'Srednje opštine'!P67</f>
        <v>0</v>
      </c>
      <c r="CV137">
        <f>+'Srednje opštine'!Q67</f>
        <v>0</v>
      </c>
      <c r="CW137">
        <f>+'Srednje opštine'!R67</f>
        <v>0</v>
      </c>
      <c r="CX137">
        <f>+'Srednje opštine'!S67</f>
        <v>0</v>
      </c>
      <c r="CY137">
        <f>+'Srednje opštine'!T67</f>
        <v>0</v>
      </c>
      <c r="CZ137">
        <f>+'Srednje opštine'!U67</f>
        <v>0</v>
      </c>
      <c r="DA137">
        <f>+'Srednje opštine'!V67</f>
        <v>0</v>
      </c>
      <c r="DB137">
        <f>+'Srednje opštine'!W67</f>
        <v>0</v>
      </c>
      <c r="DC137">
        <f>+'Srednje opštine'!X67</f>
        <v>0</v>
      </c>
      <c r="DD137">
        <f>+'Srednje opštine'!Y67</f>
        <v>0</v>
      </c>
      <c r="DE137">
        <f>+'Srednje opštine'!Z67</f>
        <v>0</v>
      </c>
      <c r="DF137">
        <f>+'Srednje opštine'!AA67</f>
        <v>0</v>
      </c>
      <c r="DG137">
        <f>+'Srednje opštine'!AB67</f>
        <v>0</v>
      </c>
      <c r="DH137">
        <f>+'Srednje opštine'!AC67</f>
        <v>0</v>
      </c>
      <c r="DI137">
        <f>+'Srednje opštine'!AD67</f>
        <v>0</v>
      </c>
      <c r="DJ137">
        <f>+'Srednje opštine'!AE67</f>
        <v>0</v>
      </c>
      <c r="DK137">
        <f>+'Srednje opštine'!AF67</f>
        <v>0</v>
      </c>
      <c r="DL137">
        <f>+'Srednje opštine'!AG67</f>
        <v>0</v>
      </c>
      <c r="DM137">
        <f>+'Srednje opštine'!AH67</f>
        <v>0</v>
      </c>
      <c r="DN137">
        <f>+'Srednje opštine'!AI67</f>
        <v>0</v>
      </c>
      <c r="DO137">
        <f>+'Srednje opštine'!AJ67</f>
        <v>0</v>
      </c>
      <c r="DP137">
        <f>+'Srednje opštine'!AK67</f>
        <v>0</v>
      </c>
      <c r="DQ137">
        <f>+'Srednje opštine'!AL67</f>
        <v>0</v>
      </c>
      <c r="DR137">
        <f>+'Srednje opštine'!AM67</f>
        <v>0</v>
      </c>
      <c r="DS137">
        <f>+'Srednje opštine'!AN67</f>
        <v>0</v>
      </c>
      <c r="DT137">
        <f>+'Srednje opštine'!AO67</f>
        <v>0</v>
      </c>
      <c r="DU137">
        <f>+'Srednje opštine'!AP67</f>
        <v>0</v>
      </c>
      <c r="DV137">
        <f>+'Srednje opštine'!AQ67</f>
        <v>0</v>
      </c>
      <c r="DW137">
        <f>+'Srednje opštine'!AR67</f>
        <v>0</v>
      </c>
      <c r="DX137">
        <f>+'Srednje opštine'!AS67</f>
        <v>0</v>
      </c>
      <c r="DY137">
        <f>+'Srednje opštine'!AT67</f>
        <v>0</v>
      </c>
      <c r="DZ137">
        <f>+'Srednje opštine'!AU67</f>
        <v>0</v>
      </c>
      <c r="EA137">
        <f>+'Srednje opštine'!AV67</f>
        <v>0</v>
      </c>
      <c r="EB137">
        <f>+'Srednje opštine'!AW67</f>
        <v>0</v>
      </c>
      <c r="EC137">
        <f>+'Srednje opštine'!AX67</f>
        <v>0</v>
      </c>
      <c r="ED137">
        <f>+'Srednje opštine'!AY67</f>
        <v>0</v>
      </c>
      <c r="EE137">
        <f>+'Srednje opštine'!AZ67</f>
        <v>0</v>
      </c>
      <c r="EF137">
        <f>+'Srednje opštine'!BA67</f>
        <v>0</v>
      </c>
      <c r="EG137">
        <f>+'Srednje opštine'!BB67</f>
        <v>0</v>
      </c>
      <c r="EH137">
        <f>+'Srednje opštine'!BC67</f>
        <v>0</v>
      </c>
      <c r="EI137">
        <f>+'Srednje opštine'!BD67</f>
        <v>0</v>
      </c>
      <c r="EJ137">
        <f>+'Srednje opštine'!BE67</f>
        <v>0</v>
      </c>
      <c r="EK137">
        <f>+'Srednje opštine'!BF67</f>
        <v>0</v>
      </c>
      <c r="EL137">
        <f>+'Srednje opštine'!BG67</f>
        <v>0</v>
      </c>
      <c r="EM137">
        <f>+'Srednje opštine'!BH67</f>
        <v>0</v>
      </c>
      <c r="EN137">
        <f>+'Srednje opštine'!BI67</f>
        <v>0</v>
      </c>
      <c r="EO137">
        <f>+'Srednje opštine'!BJ67</f>
        <v>0</v>
      </c>
      <c r="EP137">
        <f>+'Srednje opštine'!BK67</f>
        <v>0</v>
      </c>
      <c r="EQ137">
        <f>+'Srednje opštine'!BL67</f>
        <v>0</v>
      </c>
      <c r="ER137">
        <f>+'Srednje opštine'!BM67</f>
        <v>0</v>
      </c>
      <c r="ES137">
        <f>+'Srednje opštine'!BN67</f>
        <v>0</v>
      </c>
      <c r="ET137">
        <f>+'Srednje opštine'!BO67</f>
        <v>0</v>
      </c>
      <c r="EU137">
        <f>+'Srednje opštine'!BP67</f>
        <v>0</v>
      </c>
      <c r="EV137">
        <f>+'Srednje opštine'!BQ67</f>
        <v>0</v>
      </c>
      <c r="EW137">
        <f>+'Srednje opštine'!BR67</f>
        <v>0</v>
      </c>
      <c r="EX137">
        <f>+'Srednje opštine'!BS67</f>
        <v>0</v>
      </c>
      <c r="EY137">
        <f>+'Srednje opštine'!BT67</f>
        <v>0</v>
      </c>
      <c r="EZ137">
        <f>+'Srednje opštine'!BU67</f>
        <v>0</v>
      </c>
      <c r="FA137">
        <f>+'Srednje opštine'!BV67</f>
        <v>0</v>
      </c>
      <c r="FB137">
        <f>+'Srednje opštine'!BW67</f>
        <v>0</v>
      </c>
      <c r="FC137">
        <f>+'Srednje opštine'!BX67</f>
        <v>0</v>
      </c>
      <c r="FD137">
        <f>+'Srednje opštine'!BY67</f>
        <v>0</v>
      </c>
      <c r="FE137">
        <f>+'Srednje opštine'!BZ67</f>
        <v>0</v>
      </c>
      <c r="FF137">
        <f>+'Srednje opštine'!CA67</f>
        <v>0</v>
      </c>
      <c r="FG137">
        <f>+'Srednje opštine'!CB67</f>
        <v>0</v>
      </c>
      <c r="FH137">
        <f>+'Srednje opštine'!CC67</f>
        <v>0</v>
      </c>
      <c r="FI137">
        <f>+'Srednje opštine'!CD67</f>
        <v>0</v>
      </c>
      <c r="FJ137">
        <f>+'Srednje opštine'!CE67</f>
        <v>0</v>
      </c>
      <c r="FK137">
        <f>+'Srednje opštine'!CF67</f>
        <v>0</v>
      </c>
    </row>
    <row r="138" spans="84:168">
      <c r="CF138">
        <f>+'Srednje opštine'!A68</f>
        <v>99992</v>
      </c>
      <c r="CG138" t="str">
        <f>+'Srednje opštine'!B68</f>
        <v>Штимље</v>
      </c>
      <c r="CH138" t="str">
        <f>+'Srednje opštine'!C68</f>
        <v>Средње општине</v>
      </c>
      <c r="CI138">
        <f>+'Srednje opštine'!D68</f>
        <v>27324</v>
      </c>
      <c r="CJ138">
        <f>+'Srednje opštine'!E68</f>
        <v>45400.3732657648</v>
      </c>
      <c r="CK138">
        <f>+'Srednje opštine'!F68</f>
        <v>0.98488780757456662</v>
      </c>
      <c r="CL138">
        <f>+'Srednje opštine'!G68</f>
        <v>19941.913843766215</v>
      </c>
      <c r="CM138">
        <f>+'Srednje opštine'!H68</f>
        <v>0</v>
      </c>
      <c r="CN138">
        <f>+'Srednje opštine'!I68</f>
        <v>0</v>
      </c>
      <c r="CO138">
        <f>+'Srednje opštine'!J68</f>
        <v>0</v>
      </c>
      <c r="CP138">
        <f>+'Srednje opštine'!K68</f>
        <v>0</v>
      </c>
      <c r="CQ138">
        <f>+'Srednje opštine'!L68</f>
        <v>0</v>
      </c>
      <c r="CR138">
        <f>+'Srednje opštine'!M68</f>
        <v>0</v>
      </c>
      <c r="CS138">
        <f>+'Srednje opštine'!N68</f>
        <v>0</v>
      </c>
      <c r="CT138">
        <f>+'Srednje opštine'!O68</f>
        <v>0</v>
      </c>
      <c r="CU138">
        <f>+'Srednje opštine'!P68</f>
        <v>0</v>
      </c>
      <c r="CV138">
        <f>+'Srednje opštine'!Q68</f>
        <v>0</v>
      </c>
      <c r="CW138">
        <f>+'Srednje opštine'!R68</f>
        <v>0</v>
      </c>
      <c r="CX138">
        <f>+'Srednje opštine'!S68</f>
        <v>0</v>
      </c>
      <c r="CY138">
        <f>+'Srednje opštine'!T68</f>
        <v>0</v>
      </c>
      <c r="CZ138">
        <f>+'Srednje opštine'!U68</f>
        <v>0</v>
      </c>
      <c r="DA138">
        <f>+'Srednje opštine'!V68</f>
        <v>0</v>
      </c>
      <c r="DB138">
        <f>+'Srednje opštine'!W68</f>
        <v>0</v>
      </c>
      <c r="DC138">
        <f>+'Srednje opštine'!X68</f>
        <v>0</v>
      </c>
      <c r="DD138">
        <f>+'Srednje opštine'!Y68</f>
        <v>0</v>
      </c>
      <c r="DE138">
        <f>+'Srednje opštine'!Z68</f>
        <v>0</v>
      </c>
      <c r="DF138">
        <f>+'Srednje opštine'!AA68</f>
        <v>0</v>
      </c>
      <c r="DG138">
        <f>+'Srednje opštine'!AB68</f>
        <v>0</v>
      </c>
      <c r="DH138">
        <f>+'Srednje opštine'!AC68</f>
        <v>0</v>
      </c>
      <c r="DI138">
        <f>+'Srednje opštine'!AD68</f>
        <v>0</v>
      </c>
      <c r="DJ138">
        <f>+'Srednje opštine'!AE68</f>
        <v>0</v>
      </c>
      <c r="DK138">
        <f>+'Srednje opštine'!AF68</f>
        <v>0</v>
      </c>
      <c r="DL138">
        <f>+'Srednje opštine'!AG68</f>
        <v>0</v>
      </c>
      <c r="DM138">
        <f>+'Srednje opštine'!AH68</f>
        <v>0</v>
      </c>
      <c r="DN138">
        <f>+'Srednje opštine'!AI68</f>
        <v>0</v>
      </c>
      <c r="DO138">
        <f>+'Srednje opštine'!AJ68</f>
        <v>0</v>
      </c>
      <c r="DP138">
        <f>+'Srednje opštine'!AK68</f>
        <v>0</v>
      </c>
      <c r="DQ138">
        <f>+'Srednje opštine'!AL68</f>
        <v>0</v>
      </c>
      <c r="DR138">
        <f>+'Srednje opštine'!AM68</f>
        <v>0</v>
      </c>
      <c r="DS138">
        <f>+'Srednje opštine'!AN68</f>
        <v>0</v>
      </c>
      <c r="DT138">
        <f>+'Srednje opštine'!AO68</f>
        <v>0</v>
      </c>
      <c r="DU138">
        <f>+'Srednje opštine'!AP68</f>
        <v>0</v>
      </c>
      <c r="DV138">
        <f>+'Srednje opštine'!AQ68</f>
        <v>0</v>
      </c>
      <c r="DW138">
        <f>+'Srednje opštine'!AR68</f>
        <v>0</v>
      </c>
      <c r="DX138">
        <f>+'Srednje opštine'!AS68</f>
        <v>0</v>
      </c>
      <c r="DY138">
        <f>+'Srednje opštine'!AT68</f>
        <v>0</v>
      </c>
      <c r="DZ138">
        <f>+'Srednje opštine'!AU68</f>
        <v>0</v>
      </c>
      <c r="EA138">
        <f>+'Srednje opštine'!AV68</f>
        <v>0</v>
      </c>
      <c r="EB138">
        <f>+'Srednje opštine'!AW68</f>
        <v>0</v>
      </c>
      <c r="EC138">
        <f>+'Srednje opštine'!AX68</f>
        <v>0</v>
      </c>
      <c r="ED138">
        <f>+'Srednje opštine'!AY68</f>
        <v>0</v>
      </c>
      <c r="EE138">
        <f>+'Srednje opštine'!AZ68</f>
        <v>0</v>
      </c>
      <c r="EF138">
        <f>+'Srednje opštine'!BA68</f>
        <v>0</v>
      </c>
      <c r="EG138">
        <f>+'Srednje opštine'!BB68</f>
        <v>0</v>
      </c>
      <c r="EH138">
        <f>+'Srednje opštine'!BC68</f>
        <v>0</v>
      </c>
      <c r="EI138">
        <f>+'Srednje opštine'!BD68</f>
        <v>0</v>
      </c>
      <c r="EJ138">
        <f>+'Srednje opštine'!BE68</f>
        <v>0</v>
      </c>
      <c r="EK138">
        <f>+'Srednje opštine'!BF68</f>
        <v>0</v>
      </c>
      <c r="EL138">
        <f>+'Srednje opštine'!BG68</f>
        <v>0</v>
      </c>
      <c r="EM138">
        <f>+'Srednje opštine'!BH68</f>
        <v>0</v>
      </c>
      <c r="EN138">
        <f>+'Srednje opštine'!BI68</f>
        <v>0</v>
      </c>
      <c r="EO138">
        <f>+'Srednje opštine'!BJ68</f>
        <v>0</v>
      </c>
      <c r="EP138">
        <f>+'Srednje opštine'!BK68</f>
        <v>0</v>
      </c>
      <c r="EQ138">
        <f>+'Srednje opštine'!BL68</f>
        <v>0</v>
      </c>
      <c r="ER138">
        <f>+'Srednje opštine'!BM68</f>
        <v>0</v>
      </c>
      <c r="ES138">
        <f>+'Srednje opštine'!BN68</f>
        <v>0</v>
      </c>
      <c r="ET138">
        <f>+'Srednje opštine'!BO68</f>
        <v>0</v>
      </c>
      <c r="EU138">
        <f>+'Srednje opštine'!BP68</f>
        <v>0</v>
      </c>
      <c r="EV138">
        <f>+'Srednje opštine'!BQ68</f>
        <v>0</v>
      </c>
      <c r="EW138">
        <f>+'Srednje opštine'!BR68</f>
        <v>0</v>
      </c>
      <c r="EX138">
        <f>+'Srednje opštine'!BS68</f>
        <v>0</v>
      </c>
      <c r="EY138">
        <f>+'Srednje opštine'!BT68</f>
        <v>0</v>
      </c>
      <c r="EZ138">
        <f>+'Srednje opštine'!BU68</f>
        <v>0</v>
      </c>
      <c r="FA138">
        <f>+'Srednje opštine'!BV68</f>
        <v>0</v>
      </c>
      <c r="FB138">
        <f>+'Srednje opštine'!BW68</f>
        <v>0</v>
      </c>
      <c r="FC138">
        <f>+'Srednje opštine'!BX68</f>
        <v>0</v>
      </c>
      <c r="FD138">
        <f>+'Srednje opštine'!BY68</f>
        <v>0</v>
      </c>
      <c r="FE138">
        <f>+'Srednje opštine'!BZ68</f>
        <v>0</v>
      </c>
      <c r="FF138">
        <f>+'Srednje opštine'!CA68</f>
        <v>0</v>
      </c>
      <c r="FG138">
        <f>+'Srednje opštine'!CB68</f>
        <v>0</v>
      </c>
      <c r="FH138">
        <f>+'Srednje opštine'!CC68</f>
        <v>0</v>
      </c>
      <c r="FI138">
        <f>+'Srednje opštine'!CD68</f>
        <v>0</v>
      </c>
      <c r="FJ138">
        <f>+'Srednje opštine'!CE68</f>
        <v>0</v>
      </c>
      <c r="FK138">
        <f>+'Srednje opštine'!CF68</f>
        <v>0</v>
      </c>
    </row>
    <row r="139" spans="84:168">
      <c r="CF139">
        <f>+'Velike opštine'!A3</f>
        <v>70432</v>
      </c>
      <c r="CG139" t="str">
        <f>+'Velike opštine'!B3</f>
        <v>Врање  ГО Врање</v>
      </c>
      <c r="CH139" t="str">
        <f>+'Velike opštine'!C3</f>
        <v>Велике општине</v>
      </c>
      <c r="CI139">
        <f>+'Velike opštine'!D3</f>
        <v>72443</v>
      </c>
      <c r="CJ139">
        <f>+'Velike opštine'!E3</f>
        <v>37706</v>
      </c>
      <c r="CK139">
        <f>+'Velike opštine'!F3</f>
        <v>0.81797080070286565</v>
      </c>
      <c r="CL139">
        <f>+'Velike opštine'!G3</f>
        <v>59256.258715317694</v>
      </c>
      <c r="CM139">
        <f>+'Velike opštine'!H3</f>
        <v>18.289551785541736</v>
      </c>
      <c r="CN139">
        <f>+'Velike opštine'!I3</f>
        <v>22.359663413199954</v>
      </c>
      <c r="CO139">
        <f>+'Velike opštine'!J3</f>
        <v>1324950</v>
      </c>
      <c r="CP139">
        <f>+'Velike opštine'!K3</f>
        <v>132495</v>
      </c>
      <c r="CQ139">
        <f>+'Velike opštine'!L3</f>
        <v>0</v>
      </c>
      <c r="CR139">
        <f>+'Velike opštine'!M3</f>
        <v>2</v>
      </c>
      <c r="CS139">
        <f>+'Velike opštine'!N3</f>
        <v>1</v>
      </c>
      <c r="CT139">
        <f>+'Velike opštine'!O3</f>
        <v>40</v>
      </c>
      <c r="CU139">
        <f>+'Velike opštine'!P3</f>
        <v>85</v>
      </c>
      <c r="CV139">
        <f>+'Velike opštine'!Q3</f>
        <v>179</v>
      </c>
      <c r="CW139">
        <f>+'Velike opštine'!R3</f>
        <v>133</v>
      </c>
      <c r="CX139">
        <f>+'Velike opštine'!S3</f>
        <v>142</v>
      </c>
      <c r="CY139">
        <f>+'Velike opštine'!T3</f>
        <v>390</v>
      </c>
      <c r="CZ139">
        <f>+'Velike opštine'!U3</f>
        <v>593</v>
      </c>
      <c r="DA139">
        <f>+'Velike opštine'!V3</f>
        <v>1143</v>
      </c>
      <c r="DB139">
        <f>+'Velike opštine'!W3</f>
        <v>1046</v>
      </c>
      <c r="DC139">
        <f>+'Velike opštine'!X3</f>
        <v>1337</v>
      </c>
      <c r="DD139">
        <f>+'Velike opštine'!Y3</f>
        <v>1738</v>
      </c>
      <c r="DE139">
        <f>+'Velike opštine'!Z3</f>
        <v>2070</v>
      </c>
      <c r="DF139">
        <f>+'Velike opštine'!AA3</f>
        <v>2168</v>
      </c>
      <c r="DG139">
        <f>+'Velike opštine'!AB3</f>
        <v>2778</v>
      </c>
      <c r="DH139">
        <f>+'Velike opštine'!AC3</f>
        <v>3447</v>
      </c>
      <c r="DI139">
        <f>+'Velike opštine'!AD3</f>
        <v>3607</v>
      </c>
      <c r="DJ139">
        <f>+'Velike opštine'!AE3</f>
        <v>3918</v>
      </c>
      <c r="DK139">
        <f>+'Velike opštine'!AF3</f>
        <v>4278</v>
      </c>
      <c r="DL139">
        <f>+'Velike opštine'!AG3</f>
        <v>5544</v>
      </c>
      <c r="DM139">
        <f>+'Velike opštine'!AH3</f>
        <v>5530</v>
      </c>
      <c r="DN139">
        <f>+'Velike opštine'!AI3</f>
        <v>4356</v>
      </c>
      <c r="DO139">
        <f>+'Velike opštine'!AJ3</f>
        <v>1062</v>
      </c>
      <c r="DP139">
        <f>+'Velike opštine'!AK3</f>
        <v>3644</v>
      </c>
      <c r="DQ139">
        <f>+'Velike opštine'!AL3</f>
        <v>3772</v>
      </c>
      <c r="DR139">
        <f>+'Velike opštine'!AM3</f>
        <v>5265</v>
      </c>
      <c r="DS139">
        <f>+'Velike opštine'!AN3</f>
        <v>5739</v>
      </c>
      <c r="DT139">
        <f>+'Velike opštine'!AO3</f>
        <v>4685</v>
      </c>
      <c r="DU139">
        <f>+'Velike opštine'!AP3</f>
        <v>2072</v>
      </c>
      <c r="DV139">
        <f>+'Velike opštine'!AQ3</f>
        <v>4438</v>
      </c>
      <c r="DW139">
        <f>+'Velike opštine'!AR3</f>
        <v>4233</v>
      </c>
      <c r="DX139">
        <f>+'Velike opštine'!AS3</f>
        <v>6294</v>
      </c>
      <c r="DY139">
        <f>+'Velike opštine'!AT3</f>
        <v>7224</v>
      </c>
      <c r="DZ139">
        <f>+'Velike opštine'!AU3</f>
        <v>7653</v>
      </c>
      <c r="EA139">
        <f>+'Velike opštine'!AV3</f>
        <v>1330</v>
      </c>
      <c r="EB139">
        <f>+'Velike opštine'!AW3</f>
        <v>3844</v>
      </c>
      <c r="EC139">
        <f>+'Velike opštine'!AX3</f>
        <v>6062</v>
      </c>
      <c r="ED139">
        <f>+'Velike opštine'!AY3</f>
        <v>5354</v>
      </c>
      <c r="EE139">
        <f>+'Velike opštine'!AZ3</f>
        <v>6591</v>
      </c>
      <c r="EF139">
        <f>+'Velike opštine'!BA3</f>
        <v>6235</v>
      </c>
      <c r="EG139">
        <f>+'Velike opštine'!BB3</f>
        <v>901</v>
      </c>
      <c r="EH139">
        <f>+'Velike opštine'!BC3</f>
        <v>1572</v>
      </c>
      <c r="EI139">
        <f>+'Velike opštine'!BD3</f>
        <v>0</v>
      </c>
      <c r="EJ139">
        <f>+'Velike opštine'!BE3</f>
        <v>0</v>
      </c>
      <c r="EK139">
        <f>+'Velike opštine'!BF3</f>
        <v>0</v>
      </c>
      <c r="EL139">
        <f>+'Velike opštine'!BG3</f>
        <v>0</v>
      </c>
      <c r="EM139">
        <f>+'Velike opštine'!BH3</f>
        <v>0</v>
      </c>
      <c r="EN139">
        <f>+'Velike opštine'!BI3</f>
        <v>0</v>
      </c>
      <c r="EO139">
        <f>+'Velike opštine'!BJ3</f>
        <v>0</v>
      </c>
      <c r="EP139">
        <f>+'Velike opštine'!BK3</f>
        <v>0</v>
      </c>
      <c r="EQ139">
        <f>+'Velike opštine'!BL3</f>
        <v>0</v>
      </c>
      <c r="ER139">
        <f>+'Velike opštine'!BM3</f>
        <v>0</v>
      </c>
      <c r="ES139">
        <f>+'Velike opštine'!BN3</f>
        <v>0</v>
      </c>
      <c r="ET139">
        <f>+'Velike opštine'!BO3</f>
        <v>0</v>
      </c>
      <c r="EU139">
        <f>+'Velike opštine'!BP3</f>
        <v>0</v>
      </c>
      <c r="EV139">
        <f>+'Velike opštine'!BQ3</f>
        <v>0</v>
      </c>
      <c r="EW139">
        <f>+'Velike opštine'!BR3</f>
        <v>0</v>
      </c>
      <c r="EX139">
        <f>+'Velike opštine'!BS3</f>
        <v>0</v>
      </c>
      <c r="EY139">
        <f>+'Velike opštine'!BT3</f>
        <v>0</v>
      </c>
      <c r="EZ139">
        <f>+'Velike opštine'!BU3</f>
        <v>0</v>
      </c>
      <c r="FA139">
        <f>+'Velike opštine'!BV3</f>
        <v>0</v>
      </c>
      <c r="FB139">
        <f>+'Velike opštine'!BW3</f>
        <v>0</v>
      </c>
      <c r="FC139">
        <f>+'Velike opštine'!BX3</f>
        <v>0</v>
      </c>
      <c r="FD139">
        <f>+'Velike opštine'!BY3</f>
        <v>0</v>
      </c>
      <c r="FE139">
        <f>+'Velike opštine'!BZ3</f>
        <v>0</v>
      </c>
      <c r="FF139">
        <f>+'Velike opštine'!CA3</f>
        <v>0</v>
      </c>
      <c r="FG139">
        <f>+'Velike opštine'!CB3</f>
        <v>0</v>
      </c>
      <c r="FH139">
        <f>+'Velike opštine'!CC3</f>
        <v>0</v>
      </c>
      <c r="FI139">
        <f>+'Velike opštine'!CD3</f>
        <v>0</v>
      </c>
      <c r="FJ139">
        <f>+'Velike opštine'!CE3</f>
        <v>0</v>
      </c>
      <c r="FK139">
        <f>+'Velike opštine'!CF3</f>
        <v>0</v>
      </c>
      <c r="FL139">
        <f>+'Velike opštine'!CG3</f>
        <v>0</v>
      </c>
    </row>
    <row r="140" spans="84:168">
      <c r="CF140">
        <f>+'Velike opštine'!A4</f>
        <v>71331</v>
      </c>
      <c r="CG140" t="str">
        <f>+'Velike opštine'!B4</f>
        <v>Медијана  ГО Ниш</v>
      </c>
      <c r="CH140" t="str">
        <f>+'Velike opštine'!C4</f>
        <v>Велике општине</v>
      </c>
      <c r="CI140">
        <f>+'Velike opštine'!D4</f>
        <v>85340</v>
      </c>
      <c r="CJ140">
        <f>+'Velike opštine'!E4</f>
        <v>41793</v>
      </c>
      <c r="CK140">
        <f>+'Velike opštine'!F4</f>
        <v>0.90663166800442541</v>
      </c>
      <c r="CL140">
        <f>+'Velike opštine'!G4</f>
        <v>77371.946547497661</v>
      </c>
      <c r="CM140">
        <f>+'Velike opštine'!H4</f>
        <v>13.504101242090462</v>
      </c>
      <c r="CN140">
        <f>+'Velike opštine'!I4</f>
        <v>14.894804272405523</v>
      </c>
      <c r="CO140">
        <f>+'Velike opštine'!J4</f>
        <v>1152440</v>
      </c>
      <c r="CP140">
        <f>+'Velike opštine'!K4</f>
        <v>115244</v>
      </c>
      <c r="CQ140">
        <f>+'Velike opštine'!L4</f>
        <v>8</v>
      </c>
      <c r="CR140">
        <f>+'Velike opštine'!M4</f>
        <v>4</v>
      </c>
      <c r="CS140">
        <f>+'Velike opštine'!N4</f>
        <v>8</v>
      </c>
      <c r="CT140">
        <f>+'Velike opštine'!O4</f>
        <v>54</v>
      </c>
      <c r="CU140">
        <f>+'Velike opštine'!P4</f>
        <v>54</v>
      </c>
      <c r="CV140">
        <f>+'Velike opštine'!Q4</f>
        <v>114</v>
      </c>
      <c r="CW140">
        <f>+'Velike opštine'!R4</f>
        <v>157</v>
      </c>
      <c r="CX140">
        <f>+'Velike opštine'!S4</f>
        <v>308</v>
      </c>
      <c r="CY140">
        <f>+'Velike opštine'!T4</f>
        <v>219</v>
      </c>
      <c r="CZ140">
        <f>+'Velike opštine'!U4</f>
        <v>918</v>
      </c>
      <c r="DA140">
        <f>+'Velike opštine'!V4</f>
        <v>679</v>
      </c>
      <c r="DB140">
        <f>+'Velike opštine'!W4</f>
        <v>893</v>
      </c>
      <c r="DC140">
        <f>+'Velike opštine'!X4</f>
        <v>837</v>
      </c>
      <c r="DD140">
        <f>+'Velike opštine'!Y4</f>
        <v>2113</v>
      </c>
      <c r="DE140">
        <f>+'Velike opštine'!Z4</f>
        <v>1813</v>
      </c>
      <c r="DF140">
        <f>+'Velike opštine'!AA4</f>
        <v>1879</v>
      </c>
      <c r="DG140">
        <f>+'Velike opštine'!AB4</f>
        <v>2204</v>
      </c>
      <c r="DH140">
        <f>+'Velike opštine'!AC4</f>
        <v>2631</v>
      </c>
      <c r="DI140">
        <f>+'Velike opštine'!AD4</f>
        <v>1628</v>
      </c>
      <c r="DJ140">
        <f>+'Velike opštine'!AE4</f>
        <v>4647</v>
      </c>
      <c r="DK140">
        <f>+'Velike opštine'!AF4</f>
        <v>5071</v>
      </c>
      <c r="DL140">
        <f>+'Velike opštine'!AG4</f>
        <v>5310</v>
      </c>
      <c r="DM140">
        <f>+'Velike opštine'!AH4</f>
        <v>5291</v>
      </c>
      <c r="DN140">
        <f>+'Velike opštine'!AI4</f>
        <v>2762</v>
      </c>
      <c r="DO140">
        <f>+'Velike opštine'!AJ4</f>
        <v>703</v>
      </c>
      <c r="DP140">
        <f>+'Velike opštine'!AK4</f>
        <v>2535</v>
      </c>
      <c r="DQ140">
        <f>+'Velike opštine'!AL4</f>
        <v>3173</v>
      </c>
      <c r="DR140">
        <f>+'Velike opštine'!AM4</f>
        <v>3711</v>
      </c>
      <c r="DS140">
        <f>+'Velike opštine'!AN4</f>
        <v>4717</v>
      </c>
      <c r="DT140">
        <f>+'Velike opštine'!AO4</f>
        <v>4712</v>
      </c>
      <c r="DU140">
        <f>+'Velike opštine'!AP4</f>
        <v>880</v>
      </c>
      <c r="DV140">
        <f>+'Velike opštine'!AQ4</f>
        <v>3379</v>
      </c>
      <c r="DW140">
        <f>+'Velike opštine'!AR4</f>
        <v>3697</v>
      </c>
      <c r="DX140">
        <f>+'Velike opštine'!AS4</f>
        <v>5711</v>
      </c>
      <c r="DY140">
        <f>+'Velike opštine'!AT4</f>
        <v>7405</v>
      </c>
      <c r="DZ140">
        <f>+'Velike opštine'!AU4</f>
        <v>5005</v>
      </c>
      <c r="EA140">
        <f>+'Velike opštine'!AV4</f>
        <v>878</v>
      </c>
      <c r="EB140">
        <f>+'Velike opštine'!AW4</f>
        <v>3305</v>
      </c>
      <c r="EC140">
        <f>+'Velike opštine'!AX4</f>
        <v>4903</v>
      </c>
      <c r="ED140">
        <f>+'Velike opštine'!AY4</f>
        <v>5969</v>
      </c>
      <c r="EE140">
        <f>+'Velike opštine'!AZ4</f>
        <v>7284</v>
      </c>
      <c r="EF140">
        <f>+'Velike opštine'!BA4</f>
        <v>4908</v>
      </c>
      <c r="EG140">
        <f>+'Velike opštine'!BB4</f>
        <v>721</v>
      </c>
      <c r="EH140">
        <f>+'Velike opštine'!BC4</f>
        <v>2046</v>
      </c>
      <c r="EI140">
        <f>+'Velike opštine'!BD4</f>
        <v>0</v>
      </c>
      <c r="EJ140">
        <f>+'Velike opštine'!BE4</f>
        <v>0</v>
      </c>
      <c r="EK140">
        <f>+'Velike opštine'!BF4</f>
        <v>0</v>
      </c>
      <c r="EL140">
        <f>+'Velike opštine'!BG4</f>
        <v>0</v>
      </c>
      <c r="EM140">
        <f>+'Velike opštine'!BH4</f>
        <v>0</v>
      </c>
      <c r="EN140">
        <f>+'Velike opštine'!BI4</f>
        <v>0</v>
      </c>
      <c r="EO140">
        <f>+'Velike opštine'!BJ4</f>
        <v>0</v>
      </c>
      <c r="EP140">
        <f>+'Velike opštine'!BK4</f>
        <v>0</v>
      </c>
      <c r="EQ140">
        <f>+'Velike opštine'!BL4</f>
        <v>0</v>
      </c>
      <c r="ER140">
        <f>+'Velike opštine'!BM4</f>
        <v>0</v>
      </c>
      <c r="ES140">
        <f>+'Velike opštine'!BN4</f>
        <v>0</v>
      </c>
      <c r="ET140">
        <f>+'Velike opštine'!BO4</f>
        <v>0</v>
      </c>
      <c r="EU140">
        <f>+'Velike opštine'!BP4</f>
        <v>0</v>
      </c>
      <c r="EV140">
        <f>+'Velike opštine'!BQ4</f>
        <v>0</v>
      </c>
      <c r="EW140">
        <f>+'Velike opštine'!BR4</f>
        <v>0</v>
      </c>
      <c r="EX140">
        <f>+'Velike opštine'!BS4</f>
        <v>0</v>
      </c>
      <c r="EY140">
        <f>+'Velike opštine'!BT4</f>
        <v>0</v>
      </c>
      <c r="EZ140">
        <f>+'Velike opštine'!BU4</f>
        <v>0</v>
      </c>
      <c r="FA140">
        <f>+'Velike opštine'!BV4</f>
        <v>0</v>
      </c>
      <c r="FB140">
        <f>+'Velike opštine'!BW4</f>
        <v>0</v>
      </c>
      <c r="FC140">
        <f>+'Velike opštine'!BX4</f>
        <v>0</v>
      </c>
      <c r="FD140">
        <f>+'Velike opštine'!BY4</f>
        <v>0</v>
      </c>
      <c r="FE140">
        <f>+'Velike opštine'!BZ4</f>
        <v>0</v>
      </c>
      <c r="FF140">
        <f>+'Velike opštine'!CA4</f>
        <v>0</v>
      </c>
      <c r="FG140">
        <f>+'Velike opštine'!CB4</f>
        <v>0</v>
      </c>
      <c r="FH140">
        <f>+'Velike opštine'!CC4</f>
        <v>0</v>
      </c>
      <c r="FI140">
        <f>+'Velike opštine'!CD4</f>
        <v>0</v>
      </c>
      <c r="FJ140">
        <f>+'Velike opštine'!CE4</f>
        <v>0</v>
      </c>
      <c r="FK140">
        <f>+'Velike opštine'!CF4</f>
        <v>0</v>
      </c>
      <c r="FL140">
        <f>+'Velike opštine'!CG4</f>
        <v>0</v>
      </c>
    </row>
    <row r="141" spans="84:168">
      <c r="CF141">
        <f>+'Velike opštine'!A5</f>
        <v>80209</v>
      </c>
      <c r="CG141" t="str">
        <f>+'Velike opštine'!B5</f>
        <v xml:space="preserve">Кикинда  </v>
      </c>
      <c r="CH141" t="str">
        <f>+'Velike opštine'!C5</f>
        <v>Велике општине</v>
      </c>
      <c r="CI141">
        <f>+'Velike opštine'!D5</f>
        <v>55998</v>
      </c>
      <c r="CJ141">
        <f>+'Velike opštine'!E5</f>
        <v>39183</v>
      </c>
      <c r="CK141">
        <f>+'Velike opštine'!F5</f>
        <v>0.85001193136212772</v>
      </c>
      <c r="CL141">
        <f>+'Velike opštine'!G5</f>
        <v>47598.968132416427</v>
      </c>
      <c r="CM141">
        <f>+'Velike opštine'!H5</f>
        <v>12.329904639451408</v>
      </c>
      <c r="CN141">
        <f>+'Velike opštine'!I5</f>
        <v>14.505566550922378</v>
      </c>
      <c r="CO141">
        <f>+'Velike opštine'!J5</f>
        <v>690450</v>
      </c>
      <c r="CP141">
        <f>+'Velike opštine'!K5</f>
        <v>69045</v>
      </c>
      <c r="CQ141">
        <f>+'Velike opštine'!L5</f>
        <v>0</v>
      </c>
      <c r="CR141">
        <f>+'Velike opštine'!M5</f>
        <v>0</v>
      </c>
      <c r="CS141">
        <f>+'Velike opštine'!N5</f>
        <v>2</v>
      </c>
      <c r="CT141">
        <f>+'Velike opštine'!O5</f>
        <v>26</v>
      </c>
      <c r="CU141">
        <f>+'Velike opštine'!P5</f>
        <v>56</v>
      </c>
      <c r="CV141">
        <f>+'Velike opštine'!Q5</f>
        <v>106</v>
      </c>
      <c r="CW141">
        <f>+'Velike opštine'!R5</f>
        <v>118</v>
      </c>
      <c r="CX141">
        <f>+'Velike opštine'!S5</f>
        <v>119</v>
      </c>
      <c r="CY141">
        <f>+'Velike opštine'!T5</f>
        <v>149</v>
      </c>
      <c r="CZ141">
        <f>+'Velike opštine'!U5</f>
        <v>705</v>
      </c>
      <c r="DA141">
        <f>+'Velike opštine'!V5</f>
        <v>558</v>
      </c>
      <c r="DB141">
        <f>+'Velike opštine'!W5</f>
        <v>818</v>
      </c>
      <c r="DC141">
        <f>+'Velike opštine'!X5</f>
        <v>559</v>
      </c>
      <c r="DD141">
        <f>+'Velike opštine'!Y5</f>
        <v>2212</v>
      </c>
      <c r="DE141">
        <f>+'Velike opštine'!Z5</f>
        <v>1243</v>
      </c>
      <c r="DF141">
        <f>+'Velike opštine'!AA5</f>
        <v>2003</v>
      </c>
      <c r="DG141">
        <f>+'Velike opštine'!AB5</f>
        <v>1369</v>
      </c>
      <c r="DH141">
        <f>+'Velike opštine'!AC5</f>
        <v>1818</v>
      </c>
      <c r="DI141">
        <f>+'Velike opštine'!AD5</f>
        <v>771</v>
      </c>
      <c r="DJ141">
        <f>+'Velike opštine'!AE5</f>
        <v>3514</v>
      </c>
      <c r="DK141">
        <f>+'Velike opštine'!AF5</f>
        <v>2926</v>
      </c>
      <c r="DL141">
        <f>+'Velike opštine'!AG5</f>
        <v>2935</v>
      </c>
      <c r="DM141">
        <f>+'Velike opštine'!AH5</f>
        <v>2401</v>
      </c>
      <c r="DN141">
        <f>+'Velike opštine'!AI5</f>
        <v>1442</v>
      </c>
      <c r="DO141">
        <f>+'Velike opštine'!AJ5</f>
        <v>220</v>
      </c>
      <c r="DP141">
        <f>+'Velike opštine'!AK5</f>
        <v>1737</v>
      </c>
      <c r="DQ141">
        <f>+'Velike opštine'!AL5</f>
        <v>2177</v>
      </c>
      <c r="DR141">
        <f>+'Velike opštine'!AM5</f>
        <v>2391</v>
      </c>
      <c r="DS141">
        <f>+'Velike opštine'!AN5</f>
        <v>2420</v>
      </c>
      <c r="DT141">
        <f>+'Velike opštine'!AO5</f>
        <v>2168</v>
      </c>
      <c r="DU141">
        <f>+'Velike opštine'!AP5</f>
        <v>336</v>
      </c>
      <c r="DV141">
        <f>+'Velike opštine'!AQ5</f>
        <v>2289</v>
      </c>
      <c r="DW141">
        <f>+'Velike opštine'!AR5</f>
        <v>2030</v>
      </c>
      <c r="DX141">
        <f>+'Velike opštine'!AS5</f>
        <v>3795</v>
      </c>
      <c r="DY141">
        <f>+'Velike opštine'!AT5</f>
        <v>4475</v>
      </c>
      <c r="DZ141">
        <f>+'Velike opštine'!AU5</f>
        <v>2868</v>
      </c>
      <c r="EA141">
        <f>+'Velike opštine'!AV5</f>
        <v>284</v>
      </c>
      <c r="EB141">
        <f>+'Velike opštine'!AW5</f>
        <v>2265</v>
      </c>
      <c r="EC141">
        <f>+'Velike opštine'!AX5</f>
        <v>2965</v>
      </c>
      <c r="ED141">
        <f>+'Velike opštine'!AY5</f>
        <v>2978</v>
      </c>
      <c r="EE141">
        <f>+'Velike opštine'!AZ5</f>
        <v>3833</v>
      </c>
      <c r="EF141">
        <f>+'Velike opštine'!BA5</f>
        <v>2299</v>
      </c>
      <c r="EG141">
        <f>+'Velike opštine'!BB5</f>
        <v>372</v>
      </c>
      <c r="EH141">
        <f>+'Velike opštine'!BC5</f>
        <v>1293</v>
      </c>
      <c r="EI141">
        <f>+'Velike opštine'!BD5</f>
        <v>0</v>
      </c>
      <c r="EJ141">
        <f>+'Velike opštine'!BE5</f>
        <v>0</v>
      </c>
      <c r="EK141">
        <f>+'Velike opštine'!BF5</f>
        <v>0</v>
      </c>
      <c r="EL141">
        <f>+'Velike opštine'!BG5</f>
        <v>0</v>
      </c>
      <c r="EM141">
        <f>+'Velike opštine'!BH5</f>
        <v>0</v>
      </c>
      <c r="EN141">
        <f>+'Velike opštine'!BI5</f>
        <v>0</v>
      </c>
      <c r="EO141">
        <f>+'Velike opštine'!BJ5</f>
        <v>0</v>
      </c>
      <c r="EP141">
        <f>+'Velike opštine'!BK5</f>
        <v>0</v>
      </c>
      <c r="EQ141">
        <f>+'Velike opštine'!BL5</f>
        <v>0</v>
      </c>
      <c r="ER141">
        <f>+'Velike opštine'!BM5</f>
        <v>0</v>
      </c>
      <c r="ES141">
        <f>+'Velike opštine'!BN5</f>
        <v>0</v>
      </c>
      <c r="ET141">
        <f>+'Velike opštine'!BO5</f>
        <v>0</v>
      </c>
      <c r="EU141">
        <f>+'Velike opštine'!BP5</f>
        <v>0</v>
      </c>
      <c r="EV141">
        <f>+'Velike opštine'!BQ5</f>
        <v>0</v>
      </c>
      <c r="EW141">
        <f>+'Velike opštine'!BR5</f>
        <v>0</v>
      </c>
      <c r="EX141">
        <f>+'Velike opštine'!BS5</f>
        <v>0</v>
      </c>
      <c r="EY141">
        <f>+'Velike opštine'!BT5</f>
        <v>0</v>
      </c>
      <c r="EZ141">
        <f>+'Velike opštine'!BU5</f>
        <v>0</v>
      </c>
      <c r="FA141">
        <f>+'Velike opštine'!BV5</f>
        <v>0</v>
      </c>
      <c r="FB141">
        <f>+'Velike opštine'!BW5</f>
        <v>0</v>
      </c>
      <c r="FC141">
        <f>+'Velike opštine'!BX5</f>
        <v>0</v>
      </c>
      <c r="FD141">
        <f>+'Velike opštine'!BY5</f>
        <v>0</v>
      </c>
      <c r="FE141">
        <f>+'Velike opštine'!BZ5</f>
        <v>0</v>
      </c>
      <c r="FF141">
        <f>+'Velike opštine'!CA5</f>
        <v>0</v>
      </c>
      <c r="FG141">
        <f>+'Velike opštine'!CB5</f>
        <v>0</v>
      </c>
      <c r="FH141">
        <f>+'Velike opštine'!CC5</f>
        <v>0</v>
      </c>
      <c r="FI141">
        <f>+'Velike opštine'!CD5</f>
        <v>0</v>
      </c>
      <c r="FJ141">
        <f>+'Velike opštine'!CE5</f>
        <v>0</v>
      </c>
      <c r="FK141">
        <f>+'Velike opštine'!CF5</f>
        <v>0</v>
      </c>
      <c r="FL141">
        <f>+'Velike opštine'!CG5</f>
        <v>0</v>
      </c>
    </row>
    <row r="142" spans="84:168">
      <c r="CF142">
        <f>+'Velike opštine'!A6</f>
        <v>70246</v>
      </c>
      <c r="CG142" t="str">
        <f>+'Velike opštine'!B6</f>
        <v>Стари град  ГО Београд</v>
      </c>
      <c r="CH142" t="str">
        <f>+'Velike opštine'!C6</f>
        <v>Велике општине</v>
      </c>
      <c r="CI142">
        <f>+'Velike opštine'!D6</f>
        <v>46382</v>
      </c>
      <c r="CJ142">
        <f>+'Velike opštine'!E6</f>
        <v>65371</v>
      </c>
      <c r="CK142">
        <f>+'Velike opštine'!F6</f>
        <v>1.4181183157255353</v>
      </c>
      <c r="CL142">
        <f>+'Velike opštine'!G6</f>
        <v>65775.163719981778</v>
      </c>
      <c r="CM142">
        <f>+'Velike opštine'!H6</f>
        <v>17.753870035789745</v>
      </c>
      <c r="CN142">
        <f>+'Velike opštine'!I6</f>
        <v>12.519315094457786</v>
      </c>
      <c r="CO142">
        <f>+'Velike opštine'!J6</f>
        <v>823460</v>
      </c>
      <c r="CP142">
        <f>+'Velike opštine'!K6</f>
        <v>82346</v>
      </c>
      <c r="CQ142">
        <f>+'Velike opštine'!L6</f>
        <v>0</v>
      </c>
      <c r="CR142">
        <f>+'Velike opštine'!M6</f>
        <v>19</v>
      </c>
      <c r="CS142">
        <f>+'Velike opštine'!N6</f>
        <v>14</v>
      </c>
      <c r="CT142">
        <f>+'Velike opštine'!O6</f>
        <v>81</v>
      </c>
      <c r="CU142">
        <f>+'Velike opštine'!P6</f>
        <v>132</v>
      </c>
      <c r="CV142">
        <f>+'Velike opštine'!Q6</f>
        <v>150</v>
      </c>
      <c r="CW142">
        <f>+'Velike opštine'!R6</f>
        <v>155</v>
      </c>
      <c r="CX142">
        <f>+'Velike opštine'!S6</f>
        <v>182</v>
      </c>
      <c r="CY142">
        <f>+'Velike opštine'!T6</f>
        <v>200</v>
      </c>
      <c r="CZ142">
        <f>+'Velike opštine'!U6</f>
        <v>532</v>
      </c>
      <c r="DA142">
        <f>+'Velike opštine'!V6</f>
        <v>513</v>
      </c>
      <c r="DB142">
        <f>+'Velike opštine'!W6</f>
        <v>606</v>
      </c>
      <c r="DC142">
        <f>+'Velike opštine'!X6</f>
        <v>543</v>
      </c>
      <c r="DD142">
        <f>+'Velike opštine'!Y6</f>
        <v>1450</v>
      </c>
      <c r="DE142">
        <f>+'Velike opštine'!Z6</f>
        <v>1550</v>
      </c>
      <c r="DF142">
        <f>+'Velike opštine'!AA6</f>
        <v>1273</v>
      </c>
      <c r="DG142">
        <f>+'Velike opštine'!AB6</f>
        <v>1390</v>
      </c>
      <c r="DH142">
        <f>+'Velike opštine'!AC6</f>
        <v>1864</v>
      </c>
      <c r="DI142">
        <f>+'Velike opštine'!AD6</f>
        <v>851</v>
      </c>
      <c r="DJ142">
        <f>+'Velike opštine'!AE6</f>
        <v>3075</v>
      </c>
      <c r="DK142">
        <f>+'Velike opštine'!AF6</f>
        <v>2755</v>
      </c>
      <c r="DL142">
        <f>+'Velike opštine'!AG6</f>
        <v>3341</v>
      </c>
      <c r="DM142">
        <f>+'Velike opštine'!AH6</f>
        <v>3601</v>
      </c>
      <c r="DN142">
        <f>+'Velike opštine'!AI6</f>
        <v>3128</v>
      </c>
      <c r="DO142">
        <f>+'Velike opštine'!AJ6</f>
        <v>459</v>
      </c>
      <c r="DP142">
        <f>+'Velike opštine'!AK6</f>
        <v>1697</v>
      </c>
      <c r="DQ142">
        <f>+'Velike opštine'!AL6</f>
        <v>1856</v>
      </c>
      <c r="DR142">
        <f>+'Velike opštine'!AM6</f>
        <v>2530</v>
      </c>
      <c r="DS142">
        <f>+'Velike opštine'!AN6</f>
        <v>2938</v>
      </c>
      <c r="DT142">
        <f>+'Velike opštine'!AO6</f>
        <v>4431</v>
      </c>
      <c r="DU142">
        <f>+'Velike opštine'!AP6</f>
        <v>647</v>
      </c>
      <c r="DV142">
        <f>+'Velike opštine'!AQ6</f>
        <v>2987</v>
      </c>
      <c r="DW142">
        <f>+'Velike opštine'!AR6</f>
        <v>2594</v>
      </c>
      <c r="DX142">
        <f>+'Velike opštine'!AS6</f>
        <v>3453</v>
      </c>
      <c r="DY142">
        <f>+'Velike opštine'!AT6</f>
        <v>4497</v>
      </c>
      <c r="DZ142">
        <f>+'Velike opštine'!AU6</f>
        <v>4597</v>
      </c>
      <c r="EA142">
        <f>+'Velike opštine'!AV6</f>
        <v>718</v>
      </c>
      <c r="EB142">
        <f>+'Velike opštine'!AW6</f>
        <v>2483</v>
      </c>
      <c r="EC142">
        <f>+'Velike opštine'!AX6</f>
        <v>3328</v>
      </c>
      <c r="ED142">
        <f>+'Velike opštine'!AY6</f>
        <v>3505</v>
      </c>
      <c r="EE142">
        <f>+'Velike opštine'!AZ6</f>
        <v>4328</v>
      </c>
      <c r="EF142">
        <f>+'Velike opštine'!BA6</f>
        <v>4776</v>
      </c>
      <c r="EG142">
        <f>+'Velike opštine'!BB6</f>
        <v>572</v>
      </c>
      <c r="EH142">
        <f>+'Velike opštine'!BC6</f>
        <v>2545</v>
      </c>
      <c r="EI142">
        <f>+'Velike opštine'!BD6</f>
        <v>0</v>
      </c>
      <c r="EJ142">
        <f>+'Velike opštine'!BE6</f>
        <v>0</v>
      </c>
      <c r="EK142">
        <f>+'Velike opštine'!BF6</f>
        <v>0</v>
      </c>
      <c r="EL142">
        <f>+'Velike opštine'!BG6</f>
        <v>0</v>
      </c>
      <c r="EM142">
        <f>+'Velike opštine'!BH6</f>
        <v>0</v>
      </c>
      <c r="EN142">
        <f>+'Velike opštine'!BI6</f>
        <v>0</v>
      </c>
      <c r="EO142">
        <f>+'Velike opštine'!BJ6</f>
        <v>0</v>
      </c>
      <c r="EP142">
        <f>+'Velike opštine'!BK6</f>
        <v>0</v>
      </c>
      <c r="EQ142">
        <f>+'Velike opštine'!BL6</f>
        <v>0</v>
      </c>
      <c r="ER142">
        <f>+'Velike opštine'!BM6</f>
        <v>0</v>
      </c>
      <c r="ES142">
        <f>+'Velike opštine'!BN6</f>
        <v>0</v>
      </c>
      <c r="ET142">
        <f>+'Velike opštine'!BO6</f>
        <v>0</v>
      </c>
      <c r="EU142">
        <f>+'Velike opštine'!BP6</f>
        <v>0</v>
      </c>
      <c r="EV142">
        <f>+'Velike opštine'!BQ6</f>
        <v>0</v>
      </c>
      <c r="EW142">
        <f>+'Velike opštine'!BR6</f>
        <v>0</v>
      </c>
      <c r="EX142">
        <f>+'Velike opštine'!BS6</f>
        <v>0</v>
      </c>
      <c r="EY142">
        <f>+'Velike opštine'!BT6</f>
        <v>0</v>
      </c>
      <c r="EZ142">
        <f>+'Velike opštine'!BU6</f>
        <v>0</v>
      </c>
      <c r="FA142">
        <f>+'Velike opštine'!BV6</f>
        <v>0</v>
      </c>
      <c r="FB142">
        <f>+'Velike opštine'!BW6</f>
        <v>0</v>
      </c>
      <c r="FC142">
        <f>+'Velike opštine'!BX6</f>
        <v>0</v>
      </c>
      <c r="FD142">
        <f>+'Velike opštine'!BY6</f>
        <v>0</v>
      </c>
      <c r="FE142">
        <f>+'Velike opštine'!BZ6</f>
        <v>0</v>
      </c>
      <c r="FF142">
        <f>+'Velike opštine'!CA6</f>
        <v>0</v>
      </c>
      <c r="FG142">
        <f>+'Velike opštine'!CB6</f>
        <v>0</v>
      </c>
      <c r="FH142">
        <f>+'Velike opštine'!CC6</f>
        <v>0</v>
      </c>
      <c r="FI142">
        <f>+'Velike opštine'!CD6</f>
        <v>0</v>
      </c>
      <c r="FJ142">
        <f>+'Velike opštine'!CE6</f>
        <v>0</v>
      </c>
      <c r="FK142">
        <f>+'Velike opštine'!CF6</f>
        <v>0</v>
      </c>
      <c r="FL142">
        <f>+'Velike opštine'!CG6</f>
        <v>0</v>
      </c>
    </row>
    <row r="143" spans="84:168">
      <c r="CF143">
        <f>+'Velike opštine'!A7</f>
        <v>70653</v>
      </c>
      <c r="CG143" t="str">
        <f>+'Velike opštine'!B7</f>
        <v xml:space="preserve">Краљево </v>
      </c>
      <c r="CH143" t="str">
        <f>+'Velike opštine'!C7</f>
        <v>Велике општине</v>
      </c>
      <c r="CI143">
        <f>+'Velike opštine'!D7</f>
        <v>120722</v>
      </c>
      <c r="CJ143">
        <f>+'Velike opštine'!E7</f>
        <v>38644</v>
      </c>
      <c r="CK143">
        <f>+'Velike opštine'!F7</f>
        <v>0.83831919647699416</v>
      </c>
      <c r="CL143">
        <f>+'Velike opštine'!G7</f>
        <v>101203.57003709569</v>
      </c>
      <c r="CM143">
        <f>+'Velike opštine'!H7</f>
        <v>9.9350574046155629</v>
      </c>
      <c r="CN143">
        <f>+'Velike opštine'!I7</f>
        <v>11.851162953642573</v>
      </c>
      <c r="CO143">
        <f>+'Velike opštine'!J7</f>
        <v>1199380</v>
      </c>
      <c r="CP143">
        <f>+'Velike opštine'!K7</f>
        <v>119938</v>
      </c>
      <c r="CQ143">
        <f>+'Velike opštine'!L7</f>
        <v>3</v>
      </c>
      <c r="CR143">
        <f>+'Velike opštine'!M7</f>
        <v>8</v>
      </c>
      <c r="CS143">
        <f>+'Velike opštine'!N7</f>
        <v>22</v>
      </c>
      <c r="CT143">
        <f>+'Velike opštine'!O7</f>
        <v>53</v>
      </c>
      <c r="CU143">
        <f>+'Velike opštine'!P7</f>
        <v>95</v>
      </c>
      <c r="CV143">
        <f>+'Velike opštine'!Q7</f>
        <v>289</v>
      </c>
      <c r="CW143">
        <f>+'Velike opštine'!R7</f>
        <v>232</v>
      </c>
      <c r="CX143">
        <f>+'Velike opštine'!S7</f>
        <v>284</v>
      </c>
      <c r="CY143">
        <f>+'Velike opštine'!T7</f>
        <v>244</v>
      </c>
      <c r="CZ143">
        <f>+'Velike opštine'!U7</f>
        <v>879</v>
      </c>
      <c r="DA143">
        <f>+'Velike opštine'!V7</f>
        <v>880</v>
      </c>
      <c r="DB143">
        <f>+'Velike opštine'!W7</f>
        <v>967</v>
      </c>
      <c r="DC143">
        <f>+'Velike opštine'!X7</f>
        <v>1274</v>
      </c>
      <c r="DD143">
        <f>+'Velike opštine'!Y7</f>
        <v>2370</v>
      </c>
      <c r="DE143">
        <f>+'Velike opštine'!Z7</f>
        <v>2953</v>
      </c>
      <c r="DF143">
        <f>+'Velike opštine'!AA7</f>
        <v>2304</v>
      </c>
      <c r="DG143">
        <f>+'Velike opštine'!AB7</f>
        <v>3091</v>
      </c>
      <c r="DH143">
        <f>+'Velike opštine'!AC7</f>
        <v>3190</v>
      </c>
      <c r="DI143">
        <f>+'Velike opštine'!AD7</f>
        <v>1222</v>
      </c>
      <c r="DJ143">
        <f>+'Velike opštine'!AE7</f>
        <v>5734</v>
      </c>
      <c r="DK143">
        <f>+'Velike opštine'!AF7</f>
        <v>5836</v>
      </c>
      <c r="DL143">
        <f>+'Velike opštine'!AG7</f>
        <v>4303</v>
      </c>
      <c r="DM143">
        <f>+'Velike opštine'!AH7</f>
        <v>5583</v>
      </c>
      <c r="DN143">
        <f>+'Velike opštine'!AI7</f>
        <v>2926</v>
      </c>
      <c r="DO143">
        <f>+'Velike opštine'!AJ7</f>
        <v>803</v>
      </c>
      <c r="DP143">
        <f>+'Velike opštine'!AK7</f>
        <v>2841</v>
      </c>
      <c r="DQ143">
        <f>+'Velike opštine'!AL7</f>
        <v>3084</v>
      </c>
      <c r="DR143">
        <f>+'Velike opštine'!AM7</f>
        <v>4370</v>
      </c>
      <c r="DS143">
        <f>+'Velike opštine'!AN7</f>
        <v>4157</v>
      </c>
      <c r="DT143">
        <f>+'Velike opštine'!AO7</f>
        <v>4230</v>
      </c>
      <c r="DU143">
        <f>+'Velike opštine'!AP7</f>
        <v>1036</v>
      </c>
      <c r="DV143">
        <f>+'Velike opštine'!AQ7</f>
        <v>3787</v>
      </c>
      <c r="DW143">
        <f>+'Velike opštine'!AR7</f>
        <v>4717</v>
      </c>
      <c r="DX143">
        <f>+'Velike opštine'!AS7</f>
        <v>5436</v>
      </c>
      <c r="DY143">
        <f>+'Velike opštine'!AT7</f>
        <v>6431</v>
      </c>
      <c r="DZ143">
        <f>+'Velike opštine'!AU7</f>
        <v>4862</v>
      </c>
      <c r="EA143">
        <f>+'Velike opštine'!AV7</f>
        <v>933</v>
      </c>
      <c r="EB143">
        <f>+'Velike opštine'!AW7</f>
        <v>3550</v>
      </c>
      <c r="EC143">
        <f>+'Velike opštine'!AX7</f>
        <v>4680</v>
      </c>
      <c r="ED143">
        <f>+'Velike opštine'!AY7</f>
        <v>5602</v>
      </c>
      <c r="EE143">
        <f>+'Velike opštine'!AZ7</f>
        <v>6458</v>
      </c>
      <c r="EF143">
        <f>+'Velike opštine'!BA7</f>
        <v>4997</v>
      </c>
      <c r="EG143">
        <f>+'Velike opštine'!BB7</f>
        <v>780</v>
      </c>
      <c r="EH143">
        <f>+'Velike opštine'!BC7</f>
        <v>2442</v>
      </c>
      <c r="EI143">
        <f>+'Velike opštine'!BD7</f>
        <v>0</v>
      </c>
      <c r="EJ143">
        <f>+'Velike opštine'!BE7</f>
        <v>0</v>
      </c>
      <c r="EK143">
        <f>+'Velike opštine'!BF7</f>
        <v>0</v>
      </c>
      <c r="EL143">
        <f>+'Velike opštine'!BG7</f>
        <v>0</v>
      </c>
      <c r="EM143">
        <f>+'Velike opštine'!BH7</f>
        <v>0</v>
      </c>
      <c r="EN143">
        <f>+'Velike opštine'!BI7</f>
        <v>0</v>
      </c>
      <c r="EO143">
        <f>+'Velike opštine'!BJ7</f>
        <v>0</v>
      </c>
      <c r="EP143">
        <f>+'Velike opštine'!BK7</f>
        <v>0</v>
      </c>
      <c r="EQ143">
        <f>+'Velike opštine'!BL7</f>
        <v>0</v>
      </c>
      <c r="ER143">
        <f>+'Velike opštine'!BM7</f>
        <v>0</v>
      </c>
      <c r="ES143">
        <f>+'Velike opštine'!BN7</f>
        <v>0</v>
      </c>
      <c r="ET143">
        <f>+'Velike opštine'!BO7</f>
        <v>0</v>
      </c>
      <c r="EU143">
        <f>+'Velike opštine'!BP7</f>
        <v>0</v>
      </c>
      <c r="EV143">
        <f>+'Velike opštine'!BQ7</f>
        <v>0</v>
      </c>
      <c r="EW143">
        <f>+'Velike opštine'!BR7</f>
        <v>0</v>
      </c>
      <c r="EX143">
        <f>+'Velike opštine'!BS7</f>
        <v>0</v>
      </c>
      <c r="EY143">
        <f>+'Velike opštine'!BT7</f>
        <v>0</v>
      </c>
      <c r="EZ143">
        <f>+'Velike opštine'!BU7</f>
        <v>0</v>
      </c>
      <c r="FA143">
        <f>+'Velike opštine'!BV7</f>
        <v>0</v>
      </c>
      <c r="FB143">
        <f>+'Velike opštine'!BW7</f>
        <v>0</v>
      </c>
      <c r="FC143">
        <f>+'Velike opštine'!BX7</f>
        <v>0</v>
      </c>
      <c r="FD143">
        <f>+'Velike opštine'!BY7</f>
        <v>0</v>
      </c>
      <c r="FE143">
        <f>+'Velike opštine'!BZ7</f>
        <v>0</v>
      </c>
      <c r="FF143">
        <f>+'Velike opštine'!CA7</f>
        <v>0</v>
      </c>
      <c r="FG143">
        <f>+'Velike opštine'!CB7</f>
        <v>0</v>
      </c>
      <c r="FH143">
        <f>+'Velike opštine'!CC7</f>
        <v>0</v>
      </c>
      <c r="FI143">
        <f>+'Velike opštine'!CD7</f>
        <v>0</v>
      </c>
      <c r="FJ143">
        <f>+'Velike opštine'!CE7</f>
        <v>0</v>
      </c>
      <c r="FK143">
        <f>+'Velike opštine'!CF7</f>
        <v>0</v>
      </c>
      <c r="FL143">
        <f>+'Velike opštine'!CG7</f>
        <v>0</v>
      </c>
    </row>
    <row r="144" spans="84:168">
      <c r="CF144">
        <f>+'Velike opštine'!A8</f>
        <v>70211</v>
      </c>
      <c r="CG144" t="str">
        <f>+'Velike opštine'!B8</f>
        <v>Раковица   ГО Београд</v>
      </c>
      <c r="CH144" t="str">
        <f>+'Velike opštine'!C8</f>
        <v>Велике општине</v>
      </c>
      <c r="CI144">
        <f>+'Velike opštine'!D8</f>
        <v>108710</v>
      </c>
      <c r="CJ144">
        <f>+'Velike opštine'!E8</f>
        <v>39293</v>
      </c>
      <c r="CK144">
        <f>+'Velike opštine'!F8</f>
        <v>0.85239820378766518</v>
      </c>
      <c r="CL144">
        <f>+'Velike opštine'!G8</f>
        <v>92664.208733757085</v>
      </c>
      <c r="CM144">
        <f>+'Velike opštine'!H8</f>
        <v>9.8933860730383589</v>
      </c>
      <c r="CN144">
        <f>+'Velike opštine'!I8</f>
        <v>11.606530878498695</v>
      </c>
      <c r="CO144">
        <f>+'Velike opštine'!J8</f>
        <v>1075510</v>
      </c>
      <c r="CP144">
        <f>+'Velike opštine'!K8</f>
        <v>107551</v>
      </c>
      <c r="CQ144">
        <f>+'Velike opštine'!L8</f>
        <v>6</v>
      </c>
      <c r="CR144">
        <f>+'Velike opštine'!M8</f>
        <v>9</v>
      </c>
      <c r="CS144">
        <f>+'Velike opštine'!N8</f>
        <v>26</v>
      </c>
      <c r="CT144">
        <f>+'Velike opštine'!O8</f>
        <v>89</v>
      </c>
      <c r="CU144">
        <f>+'Velike opštine'!P8</f>
        <v>105</v>
      </c>
      <c r="CV144">
        <f>+'Velike opštine'!Q8</f>
        <v>124</v>
      </c>
      <c r="CW144">
        <f>+'Velike opštine'!R8</f>
        <v>207</v>
      </c>
      <c r="CX144">
        <f>+'Velike opštine'!S8</f>
        <v>419</v>
      </c>
      <c r="CY144">
        <f>+'Velike opštine'!T8</f>
        <v>158</v>
      </c>
      <c r="CZ144">
        <f>+'Velike opštine'!U8</f>
        <v>1011</v>
      </c>
      <c r="DA144">
        <f>+'Velike opštine'!V8</f>
        <v>566</v>
      </c>
      <c r="DB144">
        <f>+'Velike opštine'!W8</f>
        <v>1058</v>
      </c>
      <c r="DC144">
        <f>+'Velike opštine'!X8</f>
        <v>1330</v>
      </c>
      <c r="DD144">
        <f>+'Velike opštine'!Y8</f>
        <v>2408</v>
      </c>
      <c r="DE144">
        <f>+'Velike opštine'!Z8</f>
        <v>1860</v>
      </c>
      <c r="DF144">
        <f>+'Velike opštine'!AA8</f>
        <v>1934</v>
      </c>
      <c r="DG144">
        <f>+'Velike opštine'!AB8</f>
        <v>2068</v>
      </c>
      <c r="DH144">
        <f>+'Velike opštine'!AC8</f>
        <v>2393</v>
      </c>
      <c r="DI144">
        <f>+'Velike opštine'!AD8</f>
        <v>1428</v>
      </c>
      <c r="DJ144">
        <f>+'Velike opštine'!AE8</f>
        <v>3910</v>
      </c>
      <c r="DK144">
        <f>+'Velike opštine'!AF8</f>
        <v>4185</v>
      </c>
      <c r="DL144">
        <f>+'Velike opštine'!AG8</f>
        <v>4655</v>
      </c>
      <c r="DM144">
        <f>+'Velike opštine'!AH8</f>
        <v>4545</v>
      </c>
      <c r="DN144">
        <f>+'Velike opštine'!AI8</f>
        <v>3806</v>
      </c>
      <c r="DO144">
        <f>+'Velike opštine'!AJ8</f>
        <v>760</v>
      </c>
      <c r="DP144">
        <f>+'Velike opštine'!AK8</f>
        <v>2103</v>
      </c>
      <c r="DQ144">
        <f>+'Velike opštine'!AL8</f>
        <v>2364</v>
      </c>
      <c r="DR144">
        <f>+'Velike opštine'!AM8</f>
        <v>3254</v>
      </c>
      <c r="DS144">
        <f>+'Velike opštine'!AN8</f>
        <v>3902</v>
      </c>
      <c r="DT144">
        <f>+'Velike opštine'!AO8</f>
        <v>5248</v>
      </c>
      <c r="DU144">
        <f>+'Velike opštine'!AP8</f>
        <v>1132</v>
      </c>
      <c r="DV144">
        <f>+'Velike opštine'!AQ8</f>
        <v>3273</v>
      </c>
      <c r="DW144">
        <f>+'Velike opštine'!AR8</f>
        <v>3740</v>
      </c>
      <c r="DX144">
        <f>+'Velike opštine'!AS8</f>
        <v>4556</v>
      </c>
      <c r="DY144">
        <f>+'Velike opštine'!AT8</f>
        <v>6581</v>
      </c>
      <c r="DZ144">
        <f>+'Velike opštine'!AU8</f>
        <v>5159</v>
      </c>
      <c r="EA144">
        <f>+'Velike opštine'!AV8</f>
        <v>1122</v>
      </c>
      <c r="EB144">
        <f>+'Velike opštine'!AW8</f>
        <v>2970</v>
      </c>
      <c r="EC144">
        <f>+'Velike opštine'!AX8</f>
        <v>3590</v>
      </c>
      <c r="ED144">
        <f>+'Velike opštine'!AY8</f>
        <v>4301</v>
      </c>
      <c r="EE144">
        <f>+'Velike opštine'!AZ8</f>
        <v>6193</v>
      </c>
      <c r="EF144">
        <f>+'Velike opštine'!BA8</f>
        <v>5442</v>
      </c>
      <c r="EG144">
        <f>+'Velike opštine'!BB8</f>
        <v>1258</v>
      </c>
      <c r="EH144">
        <f>+'Velike opštine'!BC8</f>
        <v>2303</v>
      </c>
      <c r="EI144">
        <f>+'Velike opštine'!BD8</f>
        <v>0</v>
      </c>
      <c r="EJ144">
        <f>+'Velike opštine'!BE8</f>
        <v>0</v>
      </c>
      <c r="EK144">
        <f>+'Velike opštine'!BF8</f>
        <v>0</v>
      </c>
      <c r="EL144">
        <f>+'Velike opštine'!BG8</f>
        <v>0</v>
      </c>
      <c r="EM144">
        <f>+'Velike opštine'!BH8</f>
        <v>0</v>
      </c>
      <c r="EN144">
        <f>+'Velike opštine'!BI8</f>
        <v>0</v>
      </c>
      <c r="EO144">
        <f>+'Velike opštine'!BJ8</f>
        <v>0</v>
      </c>
      <c r="EP144">
        <f>+'Velike opštine'!BK8</f>
        <v>0</v>
      </c>
      <c r="EQ144">
        <f>+'Velike opštine'!BL8</f>
        <v>0</v>
      </c>
      <c r="ER144">
        <f>+'Velike opštine'!BM8</f>
        <v>0</v>
      </c>
      <c r="ES144">
        <f>+'Velike opštine'!BN8</f>
        <v>0</v>
      </c>
      <c r="ET144">
        <f>+'Velike opštine'!BO8</f>
        <v>0</v>
      </c>
      <c r="EU144">
        <f>+'Velike opštine'!BP8</f>
        <v>0</v>
      </c>
      <c r="EV144">
        <f>+'Velike opštine'!BQ8</f>
        <v>0</v>
      </c>
      <c r="EW144">
        <f>+'Velike opštine'!BR8</f>
        <v>0</v>
      </c>
      <c r="EX144">
        <f>+'Velike opštine'!BS8</f>
        <v>0</v>
      </c>
      <c r="EY144">
        <f>+'Velike opštine'!BT8</f>
        <v>0</v>
      </c>
      <c r="EZ144">
        <f>+'Velike opštine'!BU8</f>
        <v>0</v>
      </c>
      <c r="FA144">
        <f>+'Velike opštine'!BV8</f>
        <v>0</v>
      </c>
      <c r="FB144">
        <f>+'Velike opštine'!BW8</f>
        <v>0</v>
      </c>
      <c r="FC144">
        <f>+'Velike opštine'!BX8</f>
        <v>0</v>
      </c>
      <c r="FD144">
        <f>+'Velike opštine'!BY8</f>
        <v>0</v>
      </c>
      <c r="FE144">
        <f>+'Velike opštine'!BZ8</f>
        <v>0</v>
      </c>
      <c r="FF144">
        <f>+'Velike opštine'!CA8</f>
        <v>0</v>
      </c>
      <c r="FG144">
        <f>+'Velike opštine'!CB8</f>
        <v>0</v>
      </c>
      <c r="FH144">
        <f>+'Velike opštine'!CC8</f>
        <v>0</v>
      </c>
      <c r="FI144">
        <f>+'Velike opštine'!CD8</f>
        <v>0</v>
      </c>
      <c r="FJ144">
        <f>+'Velike opštine'!CE8</f>
        <v>0</v>
      </c>
      <c r="FK144">
        <f>+'Velike opštine'!CF8</f>
        <v>0</v>
      </c>
      <c r="FL144">
        <f>+'Velike opštine'!CG8</f>
        <v>0</v>
      </c>
    </row>
    <row r="145" spans="84:168">
      <c r="CF145">
        <f>+'Velike opštine'!A9</f>
        <v>80381</v>
      </c>
      <c r="CG145" t="str">
        <f>+'Velike opštine'!B9</f>
        <v xml:space="preserve">Сомбор </v>
      </c>
      <c r="CH145" t="str">
        <f>+'Velike opštine'!C9</f>
        <v>Велике општине</v>
      </c>
      <c r="CI145">
        <f>+'Velike opštine'!D9</f>
        <v>81401</v>
      </c>
      <c r="CJ145">
        <f>+'Velike opštine'!E9</f>
        <v>36750</v>
      </c>
      <c r="CK145">
        <f>+'Velike opštine'!F9</f>
        <v>0.79723192398637654</v>
      </c>
      <c r="CL145">
        <f>+'Velike opštine'!G9</f>
        <v>64895.475844415036</v>
      </c>
      <c r="CM145">
        <f>+'Velike opštine'!H9</f>
        <v>9.0390781440031454</v>
      </c>
      <c r="CN145">
        <f>+'Velike opštine'!I9</f>
        <v>11.338078508955455</v>
      </c>
      <c r="CO145">
        <f>+'Velike opštine'!J9</f>
        <v>735790</v>
      </c>
      <c r="CP145">
        <f>+'Velike opštine'!K9</f>
        <v>73579</v>
      </c>
      <c r="CQ145">
        <f>+'Velike opštine'!L9</f>
        <v>1</v>
      </c>
      <c r="CR145">
        <f>+'Velike opštine'!M9</f>
        <v>26</v>
      </c>
      <c r="CS145">
        <f>+'Velike opštine'!N9</f>
        <v>3</v>
      </c>
      <c r="CT145">
        <f>+'Velike opštine'!O9</f>
        <v>50</v>
      </c>
      <c r="CU145">
        <f>+'Velike opštine'!P9</f>
        <v>115</v>
      </c>
      <c r="CV145">
        <f>+'Velike opštine'!Q9</f>
        <v>122</v>
      </c>
      <c r="CW145">
        <f>+'Velike opštine'!R9</f>
        <v>52</v>
      </c>
      <c r="CX145">
        <f>+'Velike opštine'!S9</f>
        <v>217</v>
      </c>
      <c r="CY145">
        <f>+'Velike opštine'!T9</f>
        <v>103</v>
      </c>
      <c r="CZ145">
        <f>+'Velike opštine'!U9</f>
        <v>563</v>
      </c>
      <c r="DA145">
        <f>+'Velike opštine'!V9</f>
        <v>526</v>
      </c>
      <c r="DB145">
        <f>+'Velike opštine'!W9</f>
        <v>531</v>
      </c>
      <c r="DC145">
        <f>+'Velike opštine'!X9</f>
        <v>465</v>
      </c>
      <c r="DD145">
        <f>+'Velike opštine'!Y9</f>
        <v>1813</v>
      </c>
      <c r="DE145">
        <f>+'Velike opštine'!Z9</f>
        <v>1231</v>
      </c>
      <c r="DF145">
        <f>+'Velike opštine'!AA9</f>
        <v>1800</v>
      </c>
      <c r="DG145">
        <f>+'Velike opštine'!AB9</f>
        <v>1526</v>
      </c>
      <c r="DH145">
        <f>+'Velike opštine'!AC9</f>
        <v>2265</v>
      </c>
      <c r="DI145">
        <f>+'Velike opštine'!AD9</f>
        <v>415</v>
      </c>
      <c r="DJ145">
        <f>+'Velike opštine'!AE9</f>
        <v>3078</v>
      </c>
      <c r="DK145">
        <f>+'Velike opštine'!AF9</f>
        <v>3005</v>
      </c>
      <c r="DL145">
        <f>+'Velike opštine'!AG9</f>
        <v>3314</v>
      </c>
      <c r="DM145">
        <f>+'Velike opštine'!AH9</f>
        <v>2098</v>
      </c>
      <c r="DN145">
        <f>+'Velike opštine'!AI9</f>
        <v>1444</v>
      </c>
      <c r="DO145">
        <f>+'Velike opštine'!AJ9</f>
        <v>248</v>
      </c>
      <c r="DP145">
        <f>+'Velike opštine'!AK9</f>
        <v>2169</v>
      </c>
      <c r="DQ145">
        <f>+'Velike opštine'!AL9</f>
        <v>2455</v>
      </c>
      <c r="DR145">
        <f>+'Velike opštine'!AM9</f>
        <v>2581</v>
      </c>
      <c r="DS145">
        <f>+'Velike opštine'!AN9</f>
        <v>2642</v>
      </c>
      <c r="DT145">
        <f>+'Velike opštine'!AO9</f>
        <v>2340</v>
      </c>
      <c r="DU145">
        <f>+'Velike opštine'!AP9</f>
        <v>305</v>
      </c>
      <c r="DV145">
        <f>+'Velike opštine'!AQ9</f>
        <v>2650</v>
      </c>
      <c r="DW145">
        <f>+'Velike opštine'!AR9</f>
        <v>3379</v>
      </c>
      <c r="DX145">
        <f>+'Velike opštine'!AS9</f>
        <v>3532</v>
      </c>
      <c r="DY145">
        <f>+'Velike opštine'!AT9</f>
        <v>4065</v>
      </c>
      <c r="DZ145">
        <f>+'Velike opštine'!AU9</f>
        <v>2532</v>
      </c>
      <c r="EA145">
        <f>+'Velike opštine'!AV9</f>
        <v>820</v>
      </c>
      <c r="EB145">
        <f>+'Velike opštine'!AW9</f>
        <v>2759</v>
      </c>
      <c r="EC145">
        <f>+'Velike opštine'!AX9</f>
        <v>3691</v>
      </c>
      <c r="ED145">
        <f>+'Velike opštine'!AY9</f>
        <v>3888</v>
      </c>
      <c r="EE145">
        <f>+'Velike opštine'!AZ9</f>
        <v>3920</v>
      </c>
      <c r="EF145">
        <f>+'Velike opštine'!BA9</f>
        <v>2380</v>
      </c>
      <c r="EG145">
        <f>+'Velike opštine'!BB9</f>
        <v>404</v>
      </c>
      <c r="EH145">
        <f>+'Velike opštine'!BC9</f>
        <v>2056</v>
      </c>
      <c r="EI145">
        <f>+'Velike opštine'!BD9</f>
        <v>0</v>
      </c>
      <c r="EJ145">
        <f>+'Velike opštine'!BE9</f>
        <v>0</v>
      </c>
      <c r="EK145">
        <f>+'Velike opštine'!BF9</f>
        <v>0</v>
      </c>
      <c r="EL145">
        <f>+'Velike opštine'!BG9</f>
        <v>0</v>
      </c>
      <c r="EM145">
        <f>+'Velike opštine'!BH9</f>
        <v>0</v>
      </c>
      <c r="EN145">
        <f>+'Velike opštine'!BI9</f>
        <v>0</v>
      </c>
      <c r="EO145">
        <f>+'Velike opštine'!BJ9</f>
        <v>0</v>
      </c>
      <c r="EP145">
        <f>+'Velike opštine'!BK9</f>
        <v>0</v>
      </c>
      <c r="EQ145">
        <f>+'Velike opštine'!BL9</f>
        <v>0</v>
      </c>
      <c r="ER145">
        <f>+'Velike opštine'!BM9</f>
        <v>0</v>
      </c>
      <c r="ES145">
        <f>+'Velike opštine'!BN9</f>
        <v>0</v>
      </c>
      <c r="ET145">
        <f>+'Velike opštine'!BO9</f>
        <v>0</v>
      </c>
      <c r="EU145">
        <f>+'Velike opštine'!BP9</f>
        <v>0</v>
      </c>
      <c r="EV145">
        <f>+'Velike opštine'!BQ9</f>
        <v>0</v>
      </c>
      <c r="EW145">
        <f>+'Velike opštine'!BR9</f>
        <v>0</v>
      </c>
      <c r="EX145">
        <f>+'Velike opštine'!BS9</f>
        <v>0</v>
      </c>
      <c r="EY145">
        <f>+'Velike opštine'!BT9</f>
        <v>0</v>
      </c>
      <c r="EZ145">
        <f>+'Velike opštine'!BU9</f>
        <v>0</v>
      </c>
      <c r="FA145">
        <f>+'Velike opštine'!BV9</f>
        <v>0</v>
      </c>
      <c r="FB145">
        <f>+'Velike opštine'!BW9</f>
        <v>0</v>
      </c>
      <c r="FC145">
        <f>+'Velike opštine'!BX9</f>
        <v>0</v>
      </c>
      <c r="FD145">
        <f>+'Velike opštine'!BY9</f>
        <v>0</v>
      </c>
      <c r="FE145">
        <f>+'Velike opštine'!BZ9</f>
        <v>0</v>
      </c>
      <c r="FF145">
        <f>+'Velike opštine'!CA9</f>
        <v>0</v>
      </c>
      <c r="FG145">
        <f>+'Velike opštine'!CB9</f>
        <v>0</v>
      </c>
      <c r="FH145">
        <f>+'Velike opštine'!CC9</f>
        <v>0</v>
      </c>
      <c r="FI145">
        <f>+'Velike opštine'!CD9</f>
        <v>0</v>
      </c>
      <c r="FJ145">
        <f>+'Velike opštine'!CE9</f>
        <v>0</v>
      </c>
      <c r="FK145">
        <f>+'Velike opštine'!CF9</f>
        <v>0</v>
      </c>
      <c r="FL145">
        <f>+'Velike opštine'!CG9</f>
        <v>0</v>
      </c>
    </row>
    <row r="146" spans="84:168">
      <c r="CF146">
        <f>+'Velike opštine'!A10</f>
        <v>80152</v>
      </c>
      <c r="CG146" t="str">
        <f>+'Velike opštine'!B10</f>
        <v xml:space="preserve">Зрењанин </v>
      </c>
      <c r="CH146" t="str">
        <f>+'Velike opštine'!C10</f>
        <v>Велике општине</v>
      </c>
      <c r="CI146">
        <f>+'Velike opštine'!D10</f>
        <v>118699</v>
      </c>
      <c r="CJ146">
        <f>+'Velike opštine'!E10</f>
        <v>43044</v>
      </c>
      <c r="CK146">
        <f>+'Velike opštine'!F10</f>
        <v>0.93377009349849227</v>
      </c>
      <c r="CL146">
        <f>+'Velike opštine'!G10</f>
        <v>110837.57632817753</v>
      </c>
      <c r="CM146">
        <f>+'Velike opštine'!H10</f>
        <v>10.580628311948711</v>
      </c>
      <c r="CN146">
        <f>+'Velike opštine'!I10</f>
        <v>11.331085012914686</v>
      </c>
      <c r="CO146">
        <f>+'Velike opštine'!J10</f>
        <v>1255910</v>
      </c>
      <c r="CP146">
        <f>+'Velike opštine'!K10</f>
        <v>125591</v>
      </c>
      <c r="CQ146">
        <f>+'Velike opštine'!L10</f>
        <v>8</v>
      </c>
      <c r="CR146">
        <f>+'Velike opštine'!M10</f>
        <v>18</v>
      </c>
      <c r="CS146">
        <f>+'Velike opštine'!N10</f>
        <v>5</v>
      </c>
      <c r="CT146">
        <f>+'Velike opštine'!O10</f>
        <v>84</v>
      </c>
      <c r="CU146">
        <f>+'Velike opštine'!P10</f>
        <v>76</v>
      </c>
      <c r="CV146">
        <f>+'Velike opštine'!Q10</f>
        <v>162</v>
      </c>
      <c r="CW146">
        <f>+'Velike opštine'!R10</f>
        <v>195</v>
      </c>
      <c r="CX146">
        <f>+'Velike opštine'!S10</f>
        <v>321</v>
      </c>
      <c r="CY146">
        <f>+'Velike opštine'!T10</f>
        <v>166</v>
      </c>
      <c r="CZ146">
        <f>+'Velike opštine'!U10</f>
        <v>854</v>
      </c>
      <c r="DA146">
        <f>+'Velike opštine'!V10</f>
        <v>713</v>
      </c>
      <c r="DB146">
        <f>+'Velike opštine'!W10</f>
        <v>891</v>
      </c>
      <c r="DC146">
        <f>+'Velike opštine'!X10</f>
        <v>1494</v>
      </c>
      <c r="DD146">
        <f>+'Velike opštine'!Y10</f>
        <v>2388</v>
      </c>
      <c r="DE146">
        <f>+'Velike opštine'!Z10</f>
        <v>2060</v>
      </c>
      <c r="DF146">
        <f>+'Velike opštine'!AA10</f>
        <v>2472</v>
      </c>
      <c r="DG146">
        <f>+'Velike opštine'!AB10</f>
        <v>2359</v>
      </c>
      <c r="DH146">
        <f>+'Velike opštine'!AC10</f>
        <v>3611</v>
      </c>
      <c r="DI146">
        <f>+'Velike opštine'!AD10</f>
        <v>1382</v>
      </c>
      <c r="DJ146">
        <f>+'Velike opštine'!AE10</f>
        <v>4604</v>
      </c>
      <c r="DK146">
        <f>+'Velike opštine'!AF10</f>
        <v>4960</v>
      </c>
      <c r="DL146">
        <f>+'Velike opštine'!AG10</f>
        <v>4931</v>
      </c>
      <c r="DM146">
        <f>+'Velike opštine'!AH10</f>
        <v>4874</v>
      </c>
      <c r="DN146">
        <f>+'Velike opštine'!AI10</f>
        <v>2833</v>
      </c>
      <c r="DO146">
        <f>+'Velike opštine'!AJ10</f>
        <v>719</v>
      </c>
      <c r="DP146">
        <f>+'Velike opštine'!AK10</f>
        <v>3174</v>
      </c>
      <c r="DQ146">
        <f>+'Velike opštine'!AL10</f>
        <v>2745</v>
      </c>
      <c r="DR146">
        <f>+'Velike opštine'!AM10</f>
        <v>4533</v>
      </c>
      <c r="DS146">
        <f>+'Velike opštine'!AN10</f>
        <v>4207</v>
      </c>
      <c r="DT146">
        <f>+'Velike opštine'!AO10</f>
        <v>4494</v>
      </c>
      <c r="DU146">
        <f>+'Velike opštine'!AP10</f>
        <v>1268</v>
      </c>
      <c r="DV146">
        <f>+'Velike opštine'!AQ10</f>
        <v>4662</v>
      </c>
      <c r="DW146">
        <f>+'Velike opštine'!AR10</f>
        <v>5395</v>
      </c>
      <c r="DX146">
        <f>+'Velike opštine'!AS10</f>
        <v>6207</v>
      </c>
      <c r="DY146">
        <f>+'Velike opštine'!AT10</f>
        <v>6893</v>
      </c>
      <c r="DZ146">
        <f>+'Velike opštine'!AU10</f>
        <v>5146</v>
      </c>
      <c r="EA146">
        <f>+'Velike opštine'!AV10</f>
        <v>1157</v>
      </c>
      <c r="EB146">
        <f>+'Velike opštine'!AW10</f>
        <v>4421</v>
      </c>
      <c r="EC146">
        <f>+'Velike opštine'!AX10</f>
        <v>5592</v>
      </c>
      <c r="ED146">
        <f>+'Velike opštine'!AY10</f>
        <v>5963</v>
      </c>
      <c r="EE146">
        <f>+'Velike opštine'!AZ10</f>
        <v>8861</v>
      </c>
      <c r="EF146">
        <f>+'Velike opštine'!BA10</f>
        <v>4581</v>
      </c>
      <c r="EG146">
        <f>+'Velike opštine'!BB10</f>
        <v>1398</v>
      </c>
      <c r="EH146">
        <f>+'Velike opštine'!BC10</f>
        <v>2714</v>
      </c>
      <c r="EI146">
        <f>+'Velike opštine'!BD10</f>
        <v>0</v>
      </c>
      <c r="EJ146">
        <f>+'Velike opštine'!BE10</f>
        <v>0</v>
      </c>
      <c r="EK146">
        <f>+'Velike opštine'!BF10</f>
        <v>0</v>
      </c>
      <c r="EL146">
        <f>+'Velike opštine'!BG10</f>
        <v>0</v>
      </c>
      <c r="EM146">
        <f>+'Velike opštine'!BH10</f>
        <v>0</v>
      </c>
      <c r="EN146">
        <f>+'Velike opštine'!BI10</f>
        <v>0</v>
      </c>
      <c r="EO146">
        <f>+'Velike opštine'!BJ10</f>
        <v>0</v>
      </c>
      <c r="EP146">
        <f>+'Velike opštine'!BK10</f>
        <v>0</v>
      </c>
      <c r="EQ146">
        <f>+'Velike opštine'!BL10</f>
        <v>0</v>
      </c>
      <c r="ER146">
        <f>+'Velike opštine'!BM10</f>
        <v>0</v>
      </c>
      <c r="ES146">
        <f>+'Velike opštine'!BN10</f>
        <v>0</v>
      </c>
      <c r="ET146">
        <f>+'Velike opštine'!BO10</f>
        <v>0</v>
      </c>
      <c r="EU146">
        <f>+'Velike opštine'!BP10</f>
        <v>0</v>
      </c>
      <c r="EV146">
        <f>+'Velike opštine'!BQ10</f>
        <v>0</v>
      </c>
      <c r="EW146">
        <f>+'Velike opštine'!BR10</f>
        <v>0</v>
      </c>
      <c r="EX146">
        <f>+'Velike opštine'!BS10</f>
        <v>0</v>
      </c>
      <c r="EY146">
        <f>+'Velike opštine'!BT10</f>
        <v>0</v>
      </c>
      <c r="EZ146">
        <f>+'Velike opštine'!BU10</f>
        <v>0</v>
      </c>
      <c r="FA146">
        <f>+'Velike opštine'!BV10</f>
        <v>0</v>
      </c>
      <c r="FB146">
        <f>+'Velike opštine'!BW10</f>
        <v>0</v>
      </c>
      <c r="FC146">
        <f>+'Velike opštine'!BX10</f>
        <v>0</v>
      </c>
      <c r="FD146">
        <f>+'Velike opštine'!BY10</f>
        <v>0</v>
      </c>
      <c r="FE146">
        <f>+'Velike opštine'!BZ10</f>
        <v>0</v>
      </c>
      <c r="FF146">
        <f>+'Velike opštine'!CA10</f>
        <v>0</v>
      </c>
      <c r="FG146">
        <f>+'Velike opštine'!CB10</f>
        <v>0</v>
      </c>
      <c r="FH146">
        <f>+'Velike opštine'!CC10</f>
        <v>0</v>
      </c>
      <c r="FI146">
        <f>+'Velike opštine'!CD10</f>
        <v>0</v>
      </c>
      <c r="FJ146">
        <f>+'Velike opštine'!CE10</f>
        <v>0</v>
      </c>
      <c r="FK146">
        <f>+'Velike opštine'!CF10</f>
        <v>0</v>
      </c>
      <c r="FL146">
        <f>+'Velike opštine'!CG10</f>
        <v>0</v>
      </c>
    </row>
    <row r="147" spans="84:168">
      <c r="CF147">
        <f>+'Velike opštine'!A11</f>
        <v>80314</v>
      </c>
      <c r="CG147" t="str">
        <f>+'Velike opštine'!B11</f>
        <v xml:space="preserve">Панчево  </v>
      </c>
      <c r="CH147" t="str">
        <f>+'Velike opštine'!C11</f>
        <v>Велике општине</v>
      </c>
      <c r="CI147">
        <f>+'Velike opštine'!D11</f>
        <v>120871</v>
      </c>
      <c r="CJ147">
        <f>+'Velike opštine'!E11</f>
        <v>49172</v>
      </c>
      <c r="CK147">
        <f>+'Velike opštine'!F11</f>
        <v>1.0667071609866152</v>
      </c>
      <c r="CL147">
        <f>+'Velike opštine'!G11</f>
        <v>128933.96125561316</v>
      </c>
      <c r="CM147">
        <f>+'Velike opštine'!H11</f>
        <v>12.017522813578113</v>
      </c>
      <c r="CN147">
        <f>+'Velike opštine'!I11</f>
        <v>11.265999941786184</v>
      </c>
      <c r="CO147">
        <f>+'Velike opštine'!J11</f>
        <v>1452570</v>
      </c>
      <c r="CP147">
        <f>+'Velike opštine'!K11</f>
        <v>145257</v>
      </c>
      <c r="CQ147">
        <f>+'Velike opštine'!L11</f>
        <v>2</v>
      </c>
      <c r="CR147">
        <f>+'Velike opštine'!M11</f>
        <v>19</v>
      </c>
      <c r="CS147">
        <f>+'Velike opštine'!N11</f>
        <v>6</v>
      </c>
      <c r="CT147">
        <f>+'Velike opštine'!O11</f>
        <v>135</v>
      </c>
      <c r="CU147">
        <f>+'Velike opštine'!P11</f>
        <v>220</v>
      </c>
      <c r="CV147">
        <f>+'Velike opštine'!Q11</f>
        <v>105</v>
      </c>
      <c r="CW147">
        <f>+'Velike opštine'!R11</f>
        <v>239</v>
      </c>
      <c r="CX147">
        <f>+'Velike opštine'!S11</f>
        <v>461</v>
      </c>
      <c r="CY147">
        <f>+'Velike opštine'!T11</f>
        <v>201</v>
      </c>
      <c r="CZ147">
        <f>+'Velike opštine'!U11</f>
        <v>1162</v>
      </c>
      <c r="DA147">
        <f>+'Velike opštine'!V11</f>
        <v>922</v>
      </c>
      <c r="DB147">
        <f>+'Velike opštine'!W11</f>
        <v>1324</v>
      </c>
      <c r="DC147">
        <f>+'Velike opštine'!X11</f>
        <v>1208</v>
      </c>
      <c r="DD147">
        <f>+'Velike opštine'!Y11</f>
        <v>3341</v>
      </c>
      <c r="DE147">
        <f>+'Velike opštine'!Z11</f>
        <v>2836</v>
      </c>
      <c r="DF147">
        <f>+'Velike opštine'!AA11</f>
        <v>2722</v>
      </c>
      <c r="DG147">
        <f>+'Velike opštine'!AB11</f>
        <v>2992</v>
      </c>
      <c r="DH147">
        <f>+'Velike opštine'!AC11</f>
        <v>3667</v>
      </c>
      <c r="DI147">
        <f>+'Velike opštine'!AD11</f>
        <v>1333</v>
      </c>
      <c r="DJ147">
        <f>+'Velike opštine'!AE11</f>
        <v>6793</v>
      </c>
      <c r="DK147">
        <f>+'Velike opštine'!AF11</f>
        <v>5942</v>
      </c>
      <c r="DL147">
        <f>+'Velike opštine'!AG11</f>
        <v>6234</v>
      </c>
      <c r="DM147">
        <f>+'Velike opštine'!AH11</f>
        <v>6400</v>
      </c>
      <c r="DN147">
        <f>+'Velike opštine'!AI11</f>
        <v>3333</v>
      </c>
      <c r="DO147">
        <f>+'Velike opštine'!AJ11</f>
        <v>622</v>
      </c>
      <c r="DP147">
        <f>+'Velike opštine'!AK11</f>
        <v>3710</v>
      </c>
      <c r="DQ147">
        <f>+'Velike opštine'!AL11</f>
        <v>3684</v>
      </c>
      <c r="DR147">
        <f>+'Velike opštine'!AM11</f>
        <v>5311</v>
      </c>
      <c r="DS147">
        <f>+'Velike opštine'!AN11</f>
        <v>5482</v>
      </c>
      <c r="DT147">
        <f>+'Velike opštine'!AO11</f>
        <v>5721</v>
      </c>
      <c r="DU147">
        <f>+'Velike opštine'!AP11</f>
        <v>700</v>
      </c>
      <c r="DV147">
        <f>+'Velike opštine'!AQ11</f>
        <v>4780</v>
      </c>
      <c r="DW147">
        <f>+'Velike opštine'!AR11</f>
        <v>5545</v>
      </c>
      <c r="DX147">
        <f>+'Velike opštine'!AS11</f>
        <v>6942</v>
      </c>
      <c r="DY147">
        <f>+'Velike opštine'!AT11</f>
        <v>8428</v>
      </c>
      <c r="DZ147">
        <f>+'Velike opštine'!AU11</f>
        <v>5927</v>
      </c>
      <c r="EA147">
        <f>+'Velike opštine'!AV11</f>
        <v>938</v>
      </c>
      <c r="EB147">
        <f>+'Velike opštine'!AW11</f>
        <v>4353</v>
      </c>
      <c r="EC147">
        <f>+'Velike opštine'!AX11</f>
        <v>5700</v>
      </c>
      <c r="ED147">
        <f>+'Velike opštine'!AY11</f>
        <v>7327</v>
      </c>
      <c r="EE147">
        <f>+'Velike opštine'!AZ11</f>
        <v>8881</v>
      </c>
      <c r="EF147">
        <f>+'Velike opštine'!BA11</f>
        <v>6037</v>
      </c>
      <c r="EG147">
        <f>+'Velike opštine'!BB11</f>
        <v>521</v>
      </c>
      <c r="EH147">
        <f>+'Velike opštine'!BC11</f>
        <v>3051</v>
      </c>
      <c r="EI147">
        <f>+'Velike opštine'!BD11</f>
        <v>0</v>
      </c>
      <c r="EJ147">
        <f>+'Velike opštine'!BE11</f>
        <v>0</v>
      </c>
      <c r="EK147">
        <f>+'Velike opštine'!BF11</f>
        <v>0</v>
      </c>
      <c r="EL147">
        <f>+'Velike opštine'!BG11</f>
        <v>0</v>
      </c>
      <c r="EM147">
        <f>+'Velike opštine'!BH11</f>
        <v>0</v>
      </c>
      <c r="EN147">
        <f>+'Velike opštine'!BI11</f>
        <v>0</v>
      </c>
      <c r="EO147">
        <f>+'Velike opštine'!BJ11</f>
        <v>0</v>
      </c>
      <c r="EP147">
        <f>+'Velike opštine'!BK11</f>
        <v>0</v>
      </c>
      <c r="EQ147">
        <f>+'Velike opštine'!BL11</f>
        <v>0</v>
      </c>
      <c r="ER147">
        <f>+'Velike opštine'!BM11</f>
        <v>0</v>
      </c>
      <c r="ES147">
        <f>+'Velike opštine'!BN11</f>
        <v>0</v>
      </c>
      <c r="ET147">
        <f>+'Velike opštine'!BO11</f>
        <v>0</v>
      </c>
      <c r="EU147">
        <f>+'Velike opštine'!BP11</f>
        <v>0</v>
      </c>
      <c r="EV147">
        <f>+'Velike opštine'!BQ11</f>
        <v>0</v>
      </c>
      <c r="EW147">
        <f>+'Velike opštine'!BR11</f>
        <v>0</v>
      </c>
      <c r="EX147">
        <f>+'Velike opštine'!BS11</f>
        <v>0</v>
      </c>
      <c r="EY147">
        <f>+'Velike opštine'!BT11</f>
        <v>0</v>
      </c>
      <c r="EZ147">
        <f>+'Velike opštine'!BU11</f>
        <v>0</v>
      </c>
      <c r="FA147">
        <f>+'Velike opštine'!BV11</f>
        <v>0</v>
      </c>
      <c r="FB147">
        <f>+'Velike opštine'!BW11</f>
        <v>0</v>
      </c>
      <c r="FC147">
        <f>+'Velike opštine'!BX11</f>
        <v>0</v>
      </c>
      <c r="FD147">
        <f>+'Velike opštine'!BY11</f>
        <v>0</v>
      </c>
      <c r="FE147">
        <f>+'Velike opštine'!BZ11</f>
        <v>0</v>
      </c>
      <c r="FF147">
        <f>+'Velike opštine'!CA11</f>
        <v>0</v>
      </c>
      <c r="FG147">
        <f>+'Velike opštine'!CB11</f>
        <v>0</v>
      </c>
      <c r="FH147">
        <f>+'Velike opštine'!CC11</f>
        <v>0</v>
      </c>
      <c r="FI147">
        <f>+'Velike opštine'!CD11</f>
        <v>0</v>
      </c>
      <c r="FJ147">
        <f>+'Velike opštine'!CE11</f>
        <v>0</v>
      </c>
      <c r="FK147">
        <f>+'Velike opštine'!CF11</f>
        <v>0</v>
      </c>
      <c r="FL147">
        <f>+'Velike opštine'!CG11</f>
        <v>0</v>
      </c>
    </row>
    <row r="148" spans="84:168">
      <c r="CF148">
        <f>+'Velike opštine'!A12</f>
        <v>70939</v>
      </c>
      <c r="CG148" t="str">
        <f>+'Velike opštine'!B12</f>
        <v xml:space="preserve">Пирот  </v>
      </c>
      <c r="CH148" t="str">
        <f>+'Velike opštine'!C12</f>
        <v>Велике општине</v>
      </c>
      <c r="CI148">
        <f>+'Velike opštine'!D12</f>
        <v>55381</v>
      </c>
      <c r="CJ148">
        <f>+'Velike opštine'!E12</f>
        <v>48005</v>
      </c>
      <c r="CK148">
        <f>+'Velike opštine'!F12</f>
        <v>1.0413909798902314</v>
      </c>
      <c r="CL148">
        <f>+'Velike opštine'!G12</f>
        <v>57673.273857300905</v>
      </c>
      <c r="CM148">
        <f>+'Velike opštine'!H12</f>
        <v>11.567143966342247</v>
      </c>
      <c r="CN148">
        <f>+'Velike opštine'!I12</f>
        <v>11.107397883897065</v>
      </c>
      <c r="CO148">
        <f>+'Velike opštine'!J12</f>
        <v>640600</v>
      </c>
      <c r="CP148">
        <f>+'Velike opštine'!K12</f>
        <v>64060</v>
      </c>
      <c r="CQ148">
        <f>+'Velike opštine'!L12</f>
        <v>3</v>
      </c>
      <c r="CR148">
        <f>+'Velike opštine'!M12</f>
        <v>7</v>
      </c>
      <c r="CS148">
        <f>+'Velike opštine'!N12</f>
        <v>15</v>
      </c>
      <c r="CT148">
        <f>+'Velike opštine'!O12</f>
        <v>57</v>
      </c>
      <c r="CU148">
        <f>+'Velike opštine'!P12</f>
        <v>56</v>
      </c>
      <c r="CV148">
        <f>+'Velike opštine'!Q12</f>
        <v>124</v>
      </c>
      <c r="CW148">
        <f>+'Velike opštine'!R12</f>
        <v>116</v>
      </c>
      <c r="CX148">
        <f>+'Velike opštine'!S12</f>
        <v>146</v>
      </c>
      <c r="CY148">
        <f>+'Velike opštine'!T12</f>
        <v>117</v>
      </c>
      <c r="CZ148">
        <f>+'Velike opštine'!U12</f>
        <v>372</v>
      </c>
      <c r="DA148">
        <f>+'Velike opštine'!V12</f>
        <v>635</v>
      </c>
      <c r="DB148">
        <f>+'Velike opštine'!W12</f>
        <v>376</v>
      </c>
      <c r="DC148">
        <f>+'Velike opštine'!X12</f>
        <v>648</v>
      </c>
      <c r="DD148">
        <f>+'Velike opštine'!Y12</f>
        <v>1427</v>
      </c>
      <c r="DE148">
        <f>+'Velike opštine'!Z12</f>
        <v>1185</v>
      </c>
      <c r="DF148">
        <f>+'Velike opštine'!AA12</f>
        <v>1290</v>
      </c>
      <c r="DG148">
        <f>+'Velike opštine'!AB12</f>
        <v>1651</v>
      </c>
      <c r="DH148">
        <f>+'Velike opštine'!AC12</f>
        <v>1642</v>
      </c>
      <c r="DI148">
        <f>+'Velike opštine'!AD12</f>
        <v>804</v>
      </c>
      <c r="DJ148">
        <f>+'Velike opštine'!AE12</f>
        <v>3140</v>
      </c>
      <c r="DK148">
        <f>+'Velike opštine'!AF12</f>
        <v>2943</v>
      </c>
      <c r="DL148">
        <f>+'Velike opštine'!AG12</f>
        <v>3888</v>
      </c>
      <c r="DM148">
        <f>+'Velike opštine'!AH12</f>
        <v>2500</v>
      </c>
      <c r="DN148">
        <f>+'Velike opštine'!AI12</f>
        <v>1843</v>
      </c>
      <c r="DO148">
        <f>+'Velike opštine'!AJ12</f>
        <v>513</v>
      </c>
      <c r="DP148">
        <f>+'Velike opštine'!AK12</f>
        <v>1399</v>
      </c>
      <c r="DQ148">
        <f>+'Velike opštine'!AL12</f>
        <v>1818</v>
      </c>
      <c r="DR148">
        <f>+'Velike opštine'!AM12</f>
        <v>2054</v>
      </c>
      <c r="DS148">
        <f>+'Velike opštine'!AN12</f>
        <v>2190</v>
      </c>
      <c r="DT148">
        <f>+'Velike opštine'!AO12</f>
        <v>2065</v>
      </c>
      <c r="DU148">
        <f>+'Velike opštine'!AP12</f>
        <v>499</v>
      </c>
      <c r="DV148">
        <f>+'Velike opštine'!AQ12</f>
        <v>1811</v>
      </c>
      <c r="DW148">
        <f>+'Velike opštine'!AR12</f>
        <v>2282</v>
      </c>
      <c r="DX148">
        <f>+'Velike opštine'!AS12</f>
        <v>3571</v>
      </c>
      <c r="DY148">
        <f>+'Velike opštine'!AT12</f>
        <v>3419</v>
      </c>
      <c r="DZ148">
        <f>+'Velike opštine'!AU12</f>
        <v>2780</v>
      </c>
      <c r="EA148">
        <f>+'Velike opštine'!AV12</f>
        <v>592</v>
      </c>
      <c r="EB148">
        <f>+'Velike opštine'!AW12</f>
        <v>1624</v>
      </c>
      <c r="EC148">
        <f>+'Velike opštine'!AX12</f>
        <v>2282</v>
      </c>
      <c r="ED148">
        <f>+'Velike opštine'!AY12</f>
        <v>3309</v>
      </c>
      <c r="EE148">
        <f>+'Velike opštine'!AZ12</f>
        <v>3111</v>
      </c>
      <c r="EF148">
        <f>+'Velike opštine'!BA12</f>
        <v>2271</v>
      </c>
      <c r="EG148">
        <f>+'Velike opštine'!BB12</f>
        <v>410</v>
      </c>
      <c r="EH148">
        <f>+'Velike opštine'!BC12</f>
        <v>1075</v>
      </c>
      <c r="EI148">
        <f>+'Velike opštine'!BD12</f>
        <v>0</v>
      </c>
      <c r="EJ148">
        <f>+'Velike opštine'!BE12</f>
        <v>0</v>
      </c>
      <c r="EK148">
        <f>+'Velike opštine'!BF12</f>
        <v>0</v>
      </c>
      <c r="EL148">
        <f>+'Velike opštine'!BG12</f>
        <v>0</v>
      </c>
      <c r="EM148">
        <f>+'Velike opštine'!BH12</f>
        <v>0</v>
      </c>
      <c r="EN148">
        <f>+'Velike opštine'!BI12</f>
        <v>0</v>
      </c>
      <c r="EO148">
        <f>+'Velike opštine'!BJ12</f>
        <v>0</v>
      </c>
      <c r="EP148">
        <f>+'Velike opštine'!BK12</f>
        <v>0</v>
      </c>
      <c r="EQ148">
        <f>+'Velike opštine'!BL12</f>
        <v>0</v>
      </c>
      <c r="ER148">
        <f>+'Velike opštine'!BM12</f>
        <v>0</v>
      </c>
      <c r="ES148">
        <f>+'Velike opštine'!BN12</f>
        <v>0</v>
      </c>
      <c r="ET148">
        <f>+'Velike opštine'!BO12</f>
        <v>0</v>
      </c>
      <c r="EU148">
        <f>+'Velike opštine'!BP12</f>
        <v>0</v>
      </c>
      <c r="EV148">
        <f>+'Velike opštine'!BQ12</f>
        <v>0</v>
      </c>
      <c r="EW148">
        <f>+'Velike opštine'!BR12</f>
        <v>0</v>
      </c>
      <c r="EX148">
        <f>+'Velike opštine'!BS12</f>
        <v>0</v>
      </c>
      <c r="EY148">
        <f>+'Velike opštine'!BT12</f>
        <v>0</v>
      </c>
      <c r="EZ148">
        <f>+'Velike opštine'!BU12</f>
        <v>0</v>
      </c>
      <c r="FA148">
        <f>+'Velike opštine'!BV12</f>
        <v>0</v>
      </c>
      <c r="FB148">
        <f>+'Velike opštine'!BW12</f>
        <v>0</v>
      </c>
      <c r="FC148">
        <f>+'Velike opštine'!BX12</f>
        <v>0</v>
      </c>
      <c r="FD148">
        <f>+'Velike opštine'!BY12</f>
        <v>0</v>
      </c>
      <c r="FE148">
        <f>+'Velike opštine'!BZ12</f>
        <v>0</v>
      </c>
      <c r="FF148">
        <f>+'Velike opštine'!CA12</f>
        <v>0</v>
      </c>
      <c r="FG148">
        <f>+'Velike opštine'!CB12</f>
        <v>0</v>
      </c>
      <c r="FH148">
        <f>+'Velike opštine'!CC12</f>
        <v>0</v>
      </c>
      <c r="FI148">
        <f>+'Velike opštine'!CD12</f>
        <v>0</v>
      </c>
      <c r="FJ148">
        <f>+'Velike opštine'!CE12</f>
        <v>0</v>
      </c>
      <c r="FK148">
        <f>+'Velike opštine'!CF12</f>
        <v>0</v>
      </c>
      <c r="FL148">
        <f>+'Velike opštine'!CG12</f>
        <v>0</v>
      </c>
    </row>
    <row r="149" spans="84:168">
      <c r="CF149">
        <f>+'Velike opštine'!A13</f>
        <v>71048</v>
      </c>
      <c r="CG149" t="str">
        <f>+'Velike opštine'!B13</f>
        <v xml:space="preserve">Јагодина </v>
      </c>
      <c r="CH149" t="str">
        <f>+'Velike opštine'!C13</f>
        <v>Велике општине</v>
      </c>
      <c r="CI149">
        <f>+'Velike opštine'!D13</f>
        <v>70319</v>
      </c>
      <c r="CJ149">
        <f>+'Velike opštine'!E13</f>
        <v>33505</v>
      </c>
      <c r="CK149">
        <f>+'Velike opštine'!F13</f>
        <v>0.72683688743302166</v>
      </c>
      <c r="CL149">
        <f>+'Velike opštine'!G13</f>
        <v>51110.443087402651</v>
      </c>
      <c r="CM149">
        <f>+'Velike opštine'!H13</f>
        <v>7.9930033134714655</v>
      </c>
      <c r="CN149">
        <f>+'Velike opštine'!I13</f>
        <v>10.996969817671815</v>
      </c>
      <c r="CO149">
        <f>+'Velike opštine'!J13</f>
        <v>562060</v>
      </c>
      <c r="CP149">
        <f>+'Velike opštine'!K13</f>
        <v>56206</v>
      </c>
      <c r="CQ149">
        <f>+'Velike opštine'!L13</f>
        <v>6</v>
      </c>
      <c r="CR149">
        <f>+'Velike opštine'!M13</f>
        <v>11</v>
      </c>
      <c r="CS149">
        <f>+'Velike opštine'!N13</f>
        <v>3</v>
      </c>
      <c r="CT149">
        <f>+'Velike opštine'!O13</f>
        <v>33</v>
      </c>
      <c r="CU149">
        <f>+'Velike opštine'!P13</f>
        <v>35</v>
      </c>
      <c r="CV149">
        <f>+'Velike opštine'!Q13</f>
        <v>59</v>
      </c>
      <c r="CW149">
        <f>+'Velike opštine'!R13</f>
        <v>183</v>
      </c>
      <c r="CX149">
        <f>+'Velike opštine'!S13</f>
        <v>118</v>
      </c>
      <c r="CY149">
        <f>+'Velike opštine'!T13</f>
        <v>120</v>
      </c>
      <c r="CZ149">
        <f>+'Velike opštine'!U13</f>
        <v>190</v>
      </c>
      <c r="DA149">
        <f>+'Velike opštine'!V13</f>
        <v>220</v>
      </c>
      <c r="DB149">
        <f>+'Velike opštine'!W13</f>
        <v>374</v>
      </c>
      <c r="DC149">
        <f>+'Velike opštine'!X13</f>
        <v>687</v>
      </c>
      <c r="DD149">
        <f>+'Velike opštine'!Y13</f>
        <v>681</v>
      </c>
      <c r="DE149">
        <f>+'Velike opštine'!Z13</f>
        <v>924</v>
      </c>
      <c r="DF149">
        <f>+'Velike opštine'!AA13</f>
        <v>1088</v>
      </c>
      <c r="DG149">
        <f>+'Velike opštine'!AB13</f>
        <v>1273</v>
      </c>
      <c r="DH149">
        <f>+'Velike opštine'!AC13</f>
        <v>1453</v>
      </c>
      <c r="DI149">
        <f>+'Velike opštine'!AD13</f>
        <v>747</v>
      </c>
      <c r="DJ149">
        <f>+'Velike opštine'!AE13</f>
        <v>2646</v>
      </c>
      <c r="DK149">
        <f>+'Velike opštine'!AF13</f>
        <v>2327</v>
      </c>
      <c r="DL149">
        <f>+'Velike opštine'!AG13</f>
        <v>2635</v>
      </c>
      <c r="DM149">
        <f>+'Velike opštine'!AH13</f>
        <v>2306</v>
      </c>
      <c r="DN149">
        <f>+'Velike opštine'!AI13</f>
        <v>1550</v>
      </c>
      <c r="DO149">
        <f>+'Velike opštine'!AJ13</f>
        <v>330</v>
      </c>
      <c r="DP149">
        <f>+'Velike opštine'!AK13</f>
        <v>1559</v>
      </c>
      <c r="DQ149">
        <f>+'Velike opštine'!AL13</f>
        <v>1753</v>
      </c>
      <c r="DR149">
        <f>+'Velike opštine'!AM13</f>
        <v>2222</v>
      </c>
      <c r="DS149">
        <f>+'Velike opštine'!AN13</f>
        <v>2167</v>
      </c>
      <c r="DT149">
        <f>+'Velike opštine'!AO13</f>
        <v>2105</v>
      </c>
      <c r="DU149">
        <f>+'Velike opštine'!AP13</f>
        <v>439</v>
      </c>
      <c r="DV149">
        <f>+'Velike opštine'!AQ13</f>
        <v>1742</v>
      </c>
      <c r="DW149">
        <f>+'Velike opštine'!AR13</f>
        <v>2030</v>
      </c>
      <c r="DX149">
        <f>+'Velike opštine'!AS13</f>
        <v>2682</v>
      </c>
      <c r="DY149">
        <f>+'Velike opštine'!AT13</f>
        <v>3290</v>
      </c>
      <c r="DZ149">
        <f>+'Velike opštine'!AU13</f>
        <v>2385</v>
      </c>
      <c r="EA149">
        <f>+'Velike opštine'!AV13</f>
        <v>355</v>
      </c>
      <c r="EB149">
        <f>+'Velike opštine'!AW13</f>
        <v>1595</v>
      </c>
      <c r="EC149">
        <f>+'Velike opštine'!AX13</f>
        <v>2132</v>
      </c>
      <c r="ED149">
        <f>+'Velike opštine'!AY13</f>
        <v>2749</v>
      </c>
      <c r="EE149">
        <f>+'Velike opštine'!AZ13</f>
        <v>3405</v>
      </c>
      <c r="EF149">
        <f>+'Velike opštine'!BA13</f>
        <v>2217</v>
      </c>
      <c r="EG149">
        <f>+'Velike opštine'!BB13</f>
        <v>297</v>
      </c>
      <c r="EH149">
        <f>+'Velike opštine'!BC13</f>
        <v>1083</v>
      </c>
      <c r="EI149">
        <f>+'Velike opštine'!BD13</f>
        <v>0</v>
      </c>
      <c r="EJ149">
        <f>+'Velike opštine'!BE13</f>
        <v>0</v>
      </c>
      <c r="EK149">
        <f>+'Velike opštine'!BF13</f>
        <v>0</v>
      </c>
      <c r="EL149">
        <f>+'Velike opštine'!BG13</f>
        <v>0</v>
      </c>
      <c r="EM149">
        <f>+'Velike opštine'!BH13</f>
        <v>0</v>
      </c>
      <c r="EN149">
        <f>+'Velike opštine'!BI13</f>
        <v>0</v>
      </c>
      <c r="EO149">
        <f>+'Velike opštine'!BJ13</f>
        <v>0</v>
      </c>
      <c r="EP149">
        <f>+'Velike opštine'!BK13</f>
        <v>0</v>
      </c>
      <c r="EQ149">
        <f>+'Velike opštine'!BL13</f>
        <v>0</v>
      </c>
      <c r="ER149">
        <f>+'Velike opštine'!BM13</f>
        <v>0</v>
      </c>
      <c r="ES149">
        <f>+'Velike opštine'!BN13</f>
        <v>0</v>
      </c>
      <c r="ET149">
        <f>+'Velike opštine'!BO13</f>
        <v>0</v>
      </c>
      <c r="EU149">
        <f>+'Velike opštine'!BP13</f>
        <v>0</v>
      </c>
      <c r="EV149">
        <f>+'Velike opštine'!BQ13</f>
        <v>0</v>
      </c>
      <c r="EW149">
        <f>+'Velike opštine'!BR13</f>
        <v>0</v>
      </c>
      <c r="EX149">
        <f>+'Velike opštine'!BS13</f>
        <v>0</v>
      </c>
      <c r="EY149">
        <f>+'Velike opštine'!BT13</f>
        <v>0</v>
      </c>
      <c r="EZ149">
        <f>+'Velike opštine'!BU13</f>
        <v>0</v>
      </c>
      <c r="FA149">
        <f>+'Velike opštine'!BV13</f>
        <v>0</v>
      </c>
      <c r="FB149">
        <f>+'Velike opštine'!BW13</f>
        <v>0</v>
      </c>
      <c r="FC149">
        <f>+'Velike opštine'!BX13</f>
        <v>0</v>
      </c>
      <c r="FD149">
        <f>+'Velike opštine'!BY13</f>
        <v>0</v>
      </c>
      <c r="FE149">
        <f>+'Velike opštine'!BZ13</f>
        <v>0</v>
      </c>
      <c r="FF149">
        <f>+'Velike opštine'!CA13</f>
        <v>0</v>
      </c>
      <c r="FG149">
        <f>+'Velike opštine'!CB13</f>
        <v>0</v>
      </c>
      <c r="FH149">
        <f>+'Velike opštine'!CC13</f>
        <v>0</v>
      </c>
      <c r="FI149">
        <f>+'Velike opštine'!CD13</f>
        <v>0</v>
      </c>
      <c r="FJ149">
        <f>+'Velike opštine'!CE13</f>
        <v>0</v>
      </c>
      <c r="FK149">
        <f>+'Velike opštine'!CF13</f>
        <v>0</v>
      </c>
      <c r="FL149">
        <f>+'Velike opštine'!CG13</f>
        <v>0</v>
      </c>
    </row>
    <row r="150" spans="84:168">
      <c r="CF150">
        <f>+'Velike opštine'!A14</f>
        <v>80403</v>
      </c>
      <c r="CG150" t="str">
        <f>+'Velike opštine'!B14</f>
        <v xml:space="preserve">Сремска Митровица </v>
      </c>
      <c r="CH150" t="str">
        <f>+'Velike opštine'!C14</f>
        <v>Велике општине</v>
      </c>
      <c r="CI150">
        <f>+'Velike opštine'!D14</f>
        <v>77123</v>
      </c>
      <c r="CJ150">
        <f>+'Velike opštine'!E14</f>
        <v>43281</v>
      </c>
      <c r="CK150">
        <f>+'Velike opštine'!F14</f>
        <v>0.93891142590624121</v>
      </c>
      <c r="CL150">
        <f>+'Velike opštine'!G14</f>
        <v>72411.665900167034</v>
      </c>
      <c r="CM150">
        <f>+'Velike opštine'!H14</f>
        <v>9.8567223785381799</v>
      </c>
      <c r="CN150">
        <f>+'Velike opštine'!I14</f>
        <v>10.498032196194044</v>
      </c>
      <c r="CO150">
        <f>+'Velike opštine'!J14</f>
        <v>760180</v>
      </c>
      <c r="CP150">
        <f>+'Velike opštine'!K14</f>
        <v>76018</v>
      </c>
      <c r="CQ150">
        <f>+'Velike opštine'!L14</f>
        <v>0</v>
      </c>
      <c r="CR150">
        <f>+'Velike opštine'!M14</f>
        <v>1</v>
      </c>
      <c r="CS150">
        <f>+'Velike opštine'!N14</f>
        <v>3</v>
      </c>
      <c r="CT150">
        <f>+'Velike opštine'!O14</f>
        <v>70</v>
      </c>
      <c r="CU150">
        <f>+'Velike opštine'!P14</f>
        <v>103</v>
      </c>
      <c r="CV150">
        <f>+'Velike opštine'!Q14</f>
        <v>146</v>
      </c>
      <c r="CW150">
        <f>+'Velike opštine'!R14</f>
        <v>147</v>
      </c>
      <c r="CX150">
        <f>+'Velike opštine'!S14</f>
        <v>192</v>
      </c>
      <c r="CY150">
        <f>+'Velike opštine'!T14</f>
        <v>81</v>
      </c>
      <c r="CZ150">
        <f>+'Velike opštine'!U14</f>
        <v>745</v>
      </c>
      <c r="DA150">
        <f>+'Velike opštine'!V14</f>
        <v>482</v>
      </c>
      <c r="DB150">
        <f>+'Velike opštine'!W14</f>
        <v>1026</v>
      </c>
      <c r="DC150">
        <f>+'Velike opštine'!X14</f>
        <v>483</v>
      </c>
      <c r="DD150">
        <f>+'Velike opštine'!Y14</f>
        <v>1275</v>
      </c>
      <c r="DE150">
        <f>+'Velike opštine'!Z14</f>
        <v>4787</v>
      </c>
      <c r="DF150">
        <f>+'Velike opštine'!AA14</f>
        <v>1242</v>
      </c>
      <c r="DG150">
        <f>+'Velike opštine'!AB14</f>
        <v>5411</v>
      </c>
      <c r="DH150">
        <f>+'Velike opštine'!AC14</f>
        <v>1677</v>
      </c>
      <c r="DI150">
        <f>+'Velike opštine'!AD14</f>
        <v>1061</v>
      </c>
      <c r="DJ150">
        <f>+'Velike opštine'!AE14</f>
        <v>2860</v>
      </c>
      <c r="DK150">
        <f>+'Velike opštine'!AF14</f>
        <v>2609</v>
      </c>
      <c r="DL150">
        <f>+'Velike opštine'!AG14</f>
        <v>3218</v>
      </c>
      <c r="DM150">
        <f>+'Velike opštine'!AH14</f>
        <v>2066</v>
      </c>
      <c r="DN150">
        <f>+'Velike opštine'!AI14</f>
        <v>2248</v>
      </c>
      <c r="DO150">
        <f>+'Velike opštine'!AJ14</f>
        <v>574</v>
      </c>
      <c r="DP150">
        <f>+'Velike opštine'!AK14</f>
        <v>1724</v>
      </c>
      <c r="DQ150">
        <f>+'Velike opštine'!AL14</f>
        <v>2086</v>
      </c>
      <c r="DR150">
        <f>+'Velike opštine'!AM14</f>
        <v>2186</v>
      </c>
      <c r="DS150">
        <f>+'Velike opštine'!AN14</f>
        <v>2284</v>
      </c>
      <c r="DT150">
        <f>+'Velike opštine'!AO14</f>
        <v>3254</v>
      </c>
      <c r="DU150">
        <f>+'Velike opštine'!AP14</f>
        <v>455</v>
      </c>
      <c r="DV150">
        <f>+'Velike opštine'!AQ14</f>
        <v>2273</v>
      </c>
      <c r="DW150">
        <f>+'Velike opštine'!AR14</f>
        <v>2420</v>
      </c>
      <c r="DX150">
        <f>+'Velike opštine'!AS14</f>
        <v>3082</v>
      </c>
      <c r="DY150">
        <f>+'Velike opštine'!AT14</f>
        <v>3441</v>
      </c>
      <c r="DZ150">
        <f>+'Velike opštine'!AU14</f>
        <v>2830</v>
      </c>
      <c r="EA150">
        <f>+'Velike opštine'!AV14</f>
        <v>478</v>
      </c>
      <c r="EB150">
        <f>+'Velike opštine'!AW14</f>
        <v>1964</v>
      </c>
      <c r="EC150">
        <f>+'Velike opštine'!AX14</f>
        <v>2889</v>
      </c>
      <c r="ED150">
        <f>+'Velike opštine'!AY14</f>
        <v>3024</v>
      </c>
      <c r="EE150">
        <f>+'Velike opštine'!AZ14</f>
        <v>3533</v>
      </c>
      <c r="EF150">
        <f>+'Velike opštine'!BA14</f>
        <v>3283</v>
      </c>
      <c r="EG150">
        <f>+'Velike opštine'!BB14</f>
        <v>584</v>
      </c>
      <c r="EH150">
        <f>+'Velike opštine'!BC14</f>
        <v>1721</v>
      </c>
      <c r="EI150">
        <f>+'Velike opštine'!BD14</f>
        <v>0</v>
      </c>
      <c r="EJ150">
        <f>+'Velike opštine'!BE14</f>
        <v>0</v>
      </c>
      <c r="EK150">
        <f>+'Velike opštine'!BF14</f>
        <v>0</v>
      </c>
      <c r="EL150">
        <f>+'Velike opštine'!BG14</f>
        <v>0</v>
      </c>
      <c r="EM150">
        <f>+'Velike opštine'!BH14</f>
        <v>0</v>
      </c>
      <c r="EN150">
        <f>+'Velike opštine'!BI14</f>
        <v>0</v>
      </c>
      <c r="EO150">
        <f>+'Velike opštine'!BJ14</f>
        <v>0</v>
      </c>
      <c r="EP150">
        <f>+'Velike opštine'!BK14</f>
        <v>0</v>
      </c>
      <c r="EQ150">
        <f>+'Velike opštine'!BL14</f>
        <v>0</v>
      </c>
      <c r="ER150">
        <f>+'Velike opštine'!BM14</f>
        <v>0</v>
      </c>
      <c r="ES150">
        <f>+'Velike opštine'!BN14</f>
        <v>0</v>
      </c>
      <c r="ET150">
        <f>+'Velike opštine'!BO14</f>
        <v>0</v>
      </c>
      <c r="EU150">
        <f>+'Velike opštine'!BP14</f>
        <v>0</v>
      </c>
      <c r="EV150">
        <f>+'Velike opštine'!BQ14</f>
        <v>0</v>
      </c>
      <c r="EW150">
        <f>+'Velike opštine'!BR14</f>
        <v>0</v>
      </c>
      <c r="EX150">
        <f>+'Velike opštine'!BS14</f>
        <v>0</v>
      </c>
      <c r="EY150">
        <f>+'Velike opštine'!BT14</f>
        <v>0</v>
      </c>
      <c r="EZ150">
        <f>+'Velike opštine'!BU14</f>
        <v>0</v>
      </c>
      <c r="FA150">
        <f>+'Velike opštine'!BV14</f>
        <v>0</v>
      </c>
      <c r="FB150">
        <f>+'Velike opštine'!BW14</f>
        <v>0</v>
      </c>
      <c r="FC150">
        <f>+'Velike opštine'!BX14</f>
        <v>0</v>
      </c>
      <c r="FD150">
        <f>+'Velike opštine'!BY14</f>
        <v>0</v>
      </c>
      <c r="FE150">
        <f>+'Velike opštine'!BZ14</f>
        <v>0</v>
      </c>
      <c r="FF150">
        <f>+'Velike opštine'!CA14</f>
        <v>0</v>
      </c>
      <c r="FG150">
        <f>+'Velike opštine'!CB14</f>
        <v>0</v>
      </c>
      <c r="FH150">
        <f>+'Velike opštine'!CC14</f>
        <v>0</v>
      </c>
      <c r="FI150">
        <f>+'Velike opštine'!CD14</f>
        <v>0</v>
      </c>
      <c r="FJ150">
        <f>+'Velike opštine'!CE14</f>
        <v>0</v>
      </c>
      <c r="FK150">
        <f>+'Velike opštine'!CF14</f>
        <v>0</v>
      </c>
      <c r="FL150">
        <f>+'Velike opštine'!CG14</f>
        <v>0</v>
      </c>
    </row>
    <row r="151" spans="84:168">
      <c r="CF151">
        <f>+'Velike opštine'!A15</f>
        <v>70645</v>
      </c>
      <c r="CG151" t="str">
        <f>+'Velike opštine'!B15</f>
        <v xml:space="preserve">Крагујевац </v>
      </c>
      <c r="CH151" t="str">
        <f>+'Velike opštine'!C15</f>
        <v>Велике општине</v>
      </c>
      <c r="CI151">
        <f>+'Velike opštine'!D15</f>
        <v>178368</v>
      </c>
      <c r="CJ151">
        <f>+'Velike opštine'!E15</f>
        <v>42479</v>
      </c>
      <c r="CK151">
        <f>+'Velike opštine'!F15</f>
        <v>0.92151333058550444</v>
      </c>
      <c r="CL151">
        <f>+'Velike opštine'!G15</f>
        <v>164368.48974987527</v>
      </c>
      <c r="CM151">
        <f>+'Velike opštine'!H15</f>
        <v>9.5524421420882675</v>
      </c>
      <c r="CN151">
        <f>+'Velike opštine'!I15</f>
        <v>10.366037934599282</v>
      </c>
      <c r="CO151">
        <f>+'Velike opštine'!J15</f>
        <v>1703850</v>
      </c>
      <c r="CP151">
        <f>+'Velike opštine'!K15</f>
        <v>170385</v>
      </c>
      <c r="CQ151">
        <f>+'Velike opštine'!L15</f>
        <v>0</v>
      </c>
      <c r="CR151">
        <f>+'Velike opštine'!M15</f>
        <v>48</v>
      </c>
      <c r="CS151">
        <f>+'Velike opštine'!N15</f>
        <v>18</v>
      </c>
      <c r="CT151">
        <f>+'Velike opštine'!O15</f>
        <v>119</v>
      </c>
      <c r="CU151">
        <f>+'Velike opštine'!P15</f>
        <v>203</v>
      </c>
      <c r="CV151">
        <f>+'Velike opštine'!Q15</f>
        <v>237</v>
      </c>
      <c r="CW151">
        <f>+'Velike opštine'!R15</f>
        <v>291</v>
      </c>
      <c r="CX151">
        <f>+'Velike opštine'!S15</f>
        <v>444</v>
      </c>
      <c r="CY151">
        <f>+'Velike opštine'!T15</f>
        <v>453</v>
      </c>
      <c r="CZ151">
        <f>+'Velike opštine'!U15</f>
        <v>1392</v>
      </c>
      <c r="DA151">
        <f>+'Velike opštine'!V15</f>
        <v>1439</v>
      </c>
      <c r="DB151">
        <f>+'Velike opštine'!W15</f>
        <v>1476</v>
      </c>
      <c r="DC151">
        <f>+'Velike opštine'!X15</f>
        <v>1999</v>
      </c>
      <c r="DD151">
        <f>+'Velike opštine'!Y15</f>
        <v>3055</v>
      </c>
      <c r="DE151">
        <f>+'Velike opštine'!Z15</f>
        <v>3297</v>
      </c>
      <c r="DF151">
        <f>+'Velike opštine'!AA15</f>
        <v>3015</v>
      </c>
      <c r="DG151">
        <f>+'Velike opštine'!AB15</f>
        <v>3905</v>
      </c>
      <c r="DH151">
        <f>+'Velike opštine'!AC15</f>
        <v>4390</v>
      </c>
      <c r="DI151">
        <f>+'Velike opštine'!AD15</f>
        <v>3005</v>
      </c>
      <c r="DJ151">
        <f>+'Velike opštine'!AE15</f>
        <v>6277</v>
      </c>
      <c r="DK151">
        <f>+'Velike opštine'!AF15</f>
        <v>6816</v>
      </c>
      <c r="DL151">
        <f>+'Velike opštine'!AG15</f>
        <v>7383</v>
      </c>
      <c r="DM151">
        <f>+'Velike opštine'!AH15</f>
        <v>6470</v>
      </c>
      <c r="DN151">
        <f>+'Velike opštine'!AI15</f>
        <v>4627</v>
      </c>
      <c r="DO151">
        <f>+'Velike opštine'!AJ15</f>
        <v>1466</v>
      </c>
      <c r="DP151">
        <f>+'Velike opštine'!AK15</f>
        <v>3929</v>
      </c>
      <c r="DQ151">
        <f>+'Velike opštine'!AL15</f>
        <v>5086</v>
      </c>
      <c r="DR151">
        <f>+'Velike opštine'!AM15</f>
        <v>5531</v>
      </c>
      <c r="DS151">
        <f>+'Velike opštine'!AN15</f>
        <v>6466</v>
      </c>
      <c r="DT151">
        <f>+'Velike opštine'!AO15</f>
        <v>6265</v>
      </c>
      <c r="DU151">
        <f>+'Velike opštine'!AP15</f>
        <v>2261</v>
      </c>
      <c r="DV151">
        <f>+'Velike opštine'!AQ15</f>
        <v>5372</v>
      </c>
      <c r="DW151">
        <f>+'Velike opštine'!AR15</f>
        <v>6777</v>
      </c>
      <c r="DX151">
        <f>+'Velike opštine'!AS15</f>
        <v>7386</v>
      </c>
      <c r="DY151">
        <f>+'Velike opštine'!AT15</f>
        <v>9044</v>
      </c>
      <c r="DZ151">
        <f>+'Velike opštine'!AU15</f>
        <v>7768</v>
      </c>
      <c r="EA151">
        <f>+'Velike opštine'!AV15</f>
        <v>1933</v>
      </c>
      <c r="EB151">
        <f>+'Velike opštine'!AW15</f>
        <v>5065</v>
      </c>
      <c r="EC151">
        <f>+'Velike opštine'!AX15</f>
        <v>6634</v>
      </c>
      <c r="ED151">
        <f>+'Velike opštine'!AY15</f>
        <v>7200</v>
      </c>
      <c r="EE151">
        <f>+'Velike opštine'!AZ15</f>
        <v>9173</v>
      </c>
      <c r="EF151">
        <f>+'Velike opštine'!BA15</f>
        <v>6970</v>
      </c>
      <c r="EG151">
        <f>+'Velike opštine'!BB15</f>
        <v>1855</v>
      </c>
      <c r="EH151">
        <f>+'Velike opštine'!BC15</f>
        <v>3845</v>
      </c>
      <c r="EI151">
        <f>+'Velike opštine'!BD15</f>
        <v>0</v>
      </c>
      <c r="EJ151">
        <f>+'Velike opštine'!BE15</f>
        <v>0</v>
      </c>
      <c r="EK151">
        <f>+'Velike opštine'!BF15</f>
        <v>0</v>
      </c>
      <c r="EL151">
        <f>+'Velike opštine'!BG15</f>
        <v>0</v>
      </c>
      <c r="EM151">
        <f>+'Velike opštine'!BH15</f>
        <v>0</v>
      </c>
      <c r="EN151">
        <f>+'Velike opštine'!BI15</f>
        <v>0</v>
      </c>
      <c r="EO151">
        <f>+'Velike opštine'!BJ15</f>
        <v>0</v>
      </c>
      <c r="EP151">
        <f>+'Velike opštine'!BK15</f>
        <v>0</v>
      </c>
      <c r="EQ151">
        <f>+'Velike opštine'!BL15</f>
        <v>0</v>
      </c>
      <c r="ER151">
        <f>+'Velike opštine'!BM15</f>
        <v>0</v>
      </c>
      <c r="ES151">
        <f>+'Velike opštine'!BN15</f>
        <v>0</v>
      </c>
      <c r="ET151">
        <f>+'Velike opštine'!BO15</f>
        <v>0</v>
      </c>
      <c r="EU151">
        <f>+'Velike opštine'!BP15</f>
        <v>0</v>
      </c>
      <c r="EV151">
        <f>+'Velike opštine'!BQ15</f>
        <v>0</v>
      </c>
      <c r="EW151">
        <f>+'Velike opštine'!BR15</f>
        <v>0</v>
      </c>
      <c r="EX151">
        <f>+'Velike opštine'!BS15</f>
        <v>0</v>
      </c>
      <c r="EY151">
        <f>+'Velike opštine'!BT15</f>
        <v>0</v>
      </c>
      <c r="EZ151">
        <f>+'Velike opštine'!BU15</f>
        <v>0</v>
      </c>
      <c r="FA151">
        <f>+'Velike opštine'!BV15</f>
        <v>0</v>
      </c>
      <c r="FB151">
        <f>+'Velike opštine'!BW15</f>
        <v>0</v>
      </c>
      <c r="FC151">
        <f>+'Velike opštine'!BX15</f>
        <v>0</v>
      </c>
      <c r="FD151">
        <f>+'Velike opštine'!BY15</f>
        <v>0</v>
      </c>
      <c r="FE151">
        <f>+'Velike opštine'!BZ15</f>
        <v>0</v>
      </c>
      <c r="FF151">
        <f>+'Velike opštine'!CA15</f>
        <v>0</v>
      </c>
      <c r="FG151">
        <f>+'Velike opštine'!CB15</f>
        <v>0</v>
      </c>
      <c r="FH151">
        <f>+'Velike opštine'!CC15</f>
        <v>0</v>
      </c>
      <c r="FI151">
        <f>+'Velike opštine'!CD15</f>
        <v>0</v>
      </c>
      <c r="FJ151">
        <f>+'Velike opštine'!CE15</f>
        <v>0</v>
      </c>
      <c r="FK151">
        <f>+'Velike opštine'!CF15</f>
        <v>0</v>
      </c>
      <c r="FL151">
        <f>+'Velike opštine'!CG15</f>
        <v>0</v>
      </c>
    </row>
    <row r="152" spans="84:168">
      <c r="CF152">
        <f>+'Velike opštine'!A16</f>
        <v>70114</v>
      </c>
      <c r="CG152" t="str">
        <f>+'Velike opštine'!B16</f>
        <v>Врачар  ГО Београд</v>
      </c>
      <c r="CH152" t="str">
        <f>+'Velike opštine'!C16</f>
        <v>Велике општине</v>
      </c>
      <c r="CI152">
        <f>+'Velike opštine'!D16</f>
        <v>57343</v>
      </c>
      <c r="CJ152">
        <f>+'Velike opštine'!E16</f>
        <v>61342</v>
      </c>
      <c r="CK152">
        <f>+'Velike opštine'!F16</f>
        <v>1.3307156647938043</v>
      </c>
      <c r="CL152">
        <f>+'Velike opštine'!G16</f>
        <v>76307.228366271127</v>
      </c>
      <c r="CM152">
        <f>+'Velike opštine'!H16</f>
        <v>13.736114259805033</v>
      </c>
      <c r="CN152">
        <f>+'Velike opštine'!I16</f>
        <v>10.322351065081554</v>
      </c>
      <c r="CO152">
        <f>+'Velike opštine'!J16</f>
        <v>787670</v>
      </c>
      <c r="CP152">
        <f>+'Velike opštine'!K16</f>
        <v>78767</v>
      </c>
      <c r="CQ152">
        <f>+'Velike opštine'!L16</f>
        <v>7</v>
      </c>
      <c r="CR152">
        <f>+'Velike opštine'!M16</f>
        <v>2</v>
      </c>
      <c r="CS152">
        <f>+'Velike opštine'!N16</f>
        <v>9</v>
      </c>
      <c r="CT152">
        <f>+'Velike opštine'!O16</f>
        <v>82</v>
      </c>
      <c r="CU152">
        <f>+'Velike opštine'!P16</f>
        <v>67</v>
      </c>
      <c r="CV152">
        <f>+'Velike opštine'!Q16</f>
        <v>87</v>
      </c>
      <c r="CW152">
        <f>+'Velike opštine'!R16</f>
        <v>149</v>
      </c>
      <c r="CX152">
        <f>+'Velike opštine'!S16</f>
        <v>172</v>
      </c>
      <c r="CY152">
        <f>+'Velike opštine'!T16</f>
        <v>173</v>
      </c>
      <c r="CZ152">
        <f>+'Velike opštine'!U16</f>
        <v>609</v>
      </c>
      <c r="DA152">
        <f>+'Velike opštine'!V16</f>
        <v>446</v>
      </c>
      <c r="DB152">
        <f>+'Velike opštine'!W16</f>
        <v>524</v>
      </c>
      <c r="DC152">
        <f>+'Velike opštine'!X16</f>
        <v>624</v>
      </c>
      <c r="DD152">
        <f>+'Velike opštine'!Y16</f>
        <v>1536</v>
      </c>
      <c r="DE152">
        <f>+'Velike opštine'!Z16</f>
        <v>1096</v>
      </c>
      <c r="DF152">
        <f>+'Velike opštine'!AA16</f>
        <v>1257</v>
      </c>
      <c r="DG152">
        <f>+'Velike opštine'!AB16</f>
        <v>1376</v>
      </c>
      <c r="DH152">
        <f>+'Velike opštine'!AC16</f>
        <v>1635</v>
      </c>
      <c r="DI152">
        <f>+'Velike opštine'!AD16</f>
        <v>1004</v>
      </c>
      <c r="DJ152">
        <f>+'Velike opštine'!AE16</f>
        <v>3014</v>
      </c>
      <c r="DK152">
        <f>+'Velike opštine'!AF16</f>
        <v>3222</v>
      </c>
      <c r="DL152">
        <f>+'Velike opštine'!AG16</f>
        <v>3485</v>
      </c>
      <c r="DM152">
        <f>+'Velike opštine'!AH16</f>
        <v>3687</v>
      </c>
      <c r="DN152">
        <f>+'Velike opštine'!AI16</f>
        <v>2894</v>
      </c>
      <c r="DO152">
        <f>+'Velike opštine'!AJ16</f>
        <v>585</v>
      </c>
      <c r="DP152">
        <f>+'Velike opštine'!AK16</f>
        <v>1601</v>
      </c>
      <c r="DQ152">
        <f>+'Velike opštine'!AL16</f>
        <v>1750</v>
      </c>
      <c r="DR152">
        <f>+'Velike opštine'!AM16</f>
        <v>2319</v>
      </c>
      <c r="DS152">
        <f>+'Velike opštine'!AN16</f>
        <v>2823</v>
      </c>
      <c r="DT152">
        <f>+'Velike opštine'!AO16</f>
        <v>4322</v>
      </c>
      <c r="DU152">
        <f>+'Velike opštine'!AP16</f>
        <v>758</v>
      </c>
      <c r="DV152">
        <f>+'Velike opštine'!AQ16</f>
        <v>2242</v>
      </c>
      <c r="DW152">
        <f>+'Velike opštine'!AR16</f>
        <v>2708</v>
      </c>
      <c r="DX152">
        <f>+'Velike opštine'!AS16</f>
        <v>3481</v>
      </c>
      <c r="DY152">
        <f>+'Velike opštine'!AT16</f>
        <v>4873</v>
      </c>
      <c r="DZ152">
        <f>+'Velike opštine'!AU16</f>
        <v>4442</v>
      </c>
      <c r="EA152">
        <f>+'Velike opštine'!AV16</f>
        <v>864</v>
      </c>
      <c r="EB152">
        <f>+'Velike opštine'!AW16</f>
        <v>2277</v>
      </c>
      <c r="EC152">
        <f>+'Velike opštine'!AX16</f>
        <v>2400</v>
      </c>
      <c r="ED152">
        <f>+'Velike opštine'!AY16</f>
        <v>3006</v>
      </c>
      <c r="EE152">
        <f>+'Velike opštine'!AZ16</f>
        <v>4554</v>
      </c>
      <c r="EF152">
        <f>+'Velike opštine'!BA16</f>
        <v>4052</v>
      </c>
      <c r="EG152">
        <f>+'Velike opštine'!BB16</f>
        <v>703</v>
      </c>
      <c r="EH152">
        <f>+'Velike opštine'!BC16</f>
        <v>1850</v>
      </c>
      <c r="EI152">
        <f>+'Velike opštine'!BD16</f>
        <v>0</v>
      </c>
      <c r="EJ152">
        <f>+'Velike opštine'!BE16</f>
        <v>0</v>
      </c>
      <c r="EK152">
        <f>+'Velike opštine'!BF16</f>
        <v>0</v>
      </c>
      <c r="EL152">
        <f>+'Velike opštine'!BG16</f>
        <v>0</v>
      </c>
      <c r="EM152">
        <f>+'Velike opštine'!BH16</f>
        <v>0</v>
      </c>
      <c r="EN152">
        <f>+'Velike opštine'!BI16</f>
        <v>0</v>
      </c>
      <c r="EO152">
        <f>+'Velike opštine'!BJ16</f>
        <v>0</v>
      </c>
      <c r="EP152">
        <f>+'Velike opštine'!BK16</f>
        <v>0</v>
      </c>
      <c r="EQ152">
        <f>+'Velike opštine'!BL16</f>
        <v>0</v>
      </c>
      <c r="ER152">
        <f>+'Velike opštine'!BM16</f>
        <v>0</v>
      </c>
      <c r="ES152">
        <f>+'Velike opštine'!BN16</f>
        <v>0</v>
      </c>
      <c r="ET152">
        <f>+'Velike opštine'!BO16</f>
        <v>0</v>
      </c>
      <c r="EU152">
        <f>+'Velike opštine'!BP16</f>
        <v>0</v>
      </c>
      <c r="EV152">
        <f>+'Velike opštine'!BQ16</f>
        <v>0</v>
      </c>
      <c r="EW152">
        <f>+'Velike opštine'!BR16</f>
        <v>0</v>
      </c>
      <c r="EX152">
        <f>+'Velike opštine'!BS16</f>
        <v>0</v>
      </c>
      <c r="EY152">
        <f>+'Velike opštine'!BT16</f>
        <v>0</v>
      </c>
      <c r="EZ152">
        <f>+'Velike opštine'!BU16</f>
        <v>0</v>
      </c>
      <c r="FA152">
        <f>+'Velike opštine'!BV16</f>
        <v>0</v>
      </c>
      <c r="FB152">
        <f>+'Velike opštine'!BW16</f>
        <v>0</v>
      </c>
      <c r="FC152">
        <f>+'Velike opštine'!BX16</f>
        <v>0</v>
      </c>
      <c r="FD152">
        <f>+'Velike opštine'!BY16</f>
        <v>0</v>
      </c>
      <c r="FE152">
        <f>+'Velike opštine'!BZ16</f>
        <v>0</v>
      </c>
      <c r="FF152">
        <f>+'Velike opštine'!CA16</f>
        <v>0</v>
      </c>
      <c r="FG152">
        <f>+'Velike opštine'!CB16</f>
        <v>0</v>
      </c>
      <c r="FH152">
        <f>+'Velike opštine'!CC16</f>
        <v>0</v>
      </c>
      <c r="FI152">
        <f>+'Velike opštine'!CD16</f>
        <v>0</v>
      </c>
      <c r="FJ152">
        <f>+'Velike opštine'!CE16</f>
        <v>0</v>
      </c>
      <c r="FK152">
        <f>+'Velike opštine'!CF16</f>
        <v>0</v>
      </c>
      <c r="FL152">
        <f>+'Velike opštine'!CG16</f>
        <v>0</v>
      </c>
    </row>
    <row r="153" spans="84:168">
      <c r="CF153">
        <f>+'Velike opštine'!A17</f>
        <v>70734</v>
      </c>
      <c r="CG153" t="str">
        <f>+'Velike opštine'!B17</f>
        <v xml:space="preserve">Лозница </v>
      </c>
      <c r="CH153" t="str">
        <f>+'Velike opštine'!C17</f>
        <v>Велике општине</v>
      </c>
      <c r="CI153">
        <f>+'Velike opštine'!D17</f>
        <v>76390</v>
      </c>
      <c r="CJ153">
        <f>+'Velike opštine'!E17</f>
        <v>33239</v>
      </c>
      <c r="CK153">
        <f>+'Velike opštine'!F17</f>
        <v>0.72106644684035837</v>
      </c>
      <c r="CL153">
        <f>+'Velike opštine'!G17</f>
        <v>55082.265874134973</v>
      </c>
      <c r="CM153">
        <f>+'Velike opštine'!H17</f>
        <v>7.3876161801282887</v>
      </c>
      <c r="CN153">
        <f>+'Velike opštine'!I17</f>
        <v>10.245402781532951</v>
      </c>
      <c r="CO153">
        <f>+'Velike opštine'!J17</f>
        <v>564340</v>
      </c>
      <c r="CP153">
        <f>+'Velike opštine'!K17</f>
        <v>56434</v>
      </c>
      <c r="CQ153">
        <f>+'Velike opštine'!L17</f>
        <v>0</v>
      </c>
      <c r="CR153">
        <f>+'Velike opštine'!M17</f>
        <v>1</v>
      </c>
      <c r="CS153">
        <f>+'Velike opštine'!N17</f>
        <v>5</v>
      </c>
      <c r="CT153">
        <f>+'Velike opštine'!O17</f>
        <v>56</v>
      </c>
      <c r="CU153">
        <f>+'Velike opštine'!P17</f>
        <v>36</v>
      </c>
      <c r="CV153">
        <f>+'Velike opštine'!Q17</f>
        <v>45</v>
      </c>
      <c r="CW153">
        <f>+'Velike opštine'!R17</f>
        <v>77</v>
      </c>
      <c r="CX153">
        <f>+'Velike opštine'!S17</f>
        <v>136</v>
      </c>
      <c r="CY153">
        <f>+'Velike opštine'!T17</f>
        <v>52</v>
      </c>
      <c r="CZ153">
        <f>+'Velike opštine'!U17</f>
        <v>335</v>
      </c>
      <c r="DA153">
        <f>+'Velike opštine'!V17</f>
        <v>422</v>
      </c>
      <c r="DB153">
        <f>+'Velike opštine'!W17</f>
        <v>327</v>
      </c>
      <c r="DC153">
        <f>+'Velike opštine'!X17</f>
        <v>517</v>
      </c>
      <c r="DD153">
        <f>+'Velike opštine'!Y17</f>
        <v>1091</v>
      </c>
      <c r="DE153">
        <f>+'Velike opštine'!Z17</f>
        <v>829</v>
      </c>
      <c r="DF153">
        <f>+'Velike opštine'!AA17</f>
        <v>1277</v>
      </c>
      <c r="DG153">
        <f>+'Velike opštine'!AB17</f>
        <v>1135</v>
      </c>
      <c r="DH153">
        <f>+'Velike opštine'!AC17</f>
        <v>1245</v>
      </c>
      <c r="DI153">
        <f>+'Velike opštine'!AD17</f>
        <v>718</v>
      </c>
      <c r="DJ153">
        <f>+'Velike opštine'!AE17</f>
        <v>2295</v>
      </c>
      <c r="DK153">
        <f>+'Velike opštine'!AF17</f>
        <v>2295</v>
      </c>
      <c r="DL153">
        <f>+'Velike opštine'!AG17</f>
        <v>2053</v>
      </c>
      <c r="DM153">
        <f>+'Velike opštine'!AH17</f>
        <v>1709</v>
      </c>
      <c r="DN153">
        <f>+'Velike opštine'!AI17</f>
        <v>1496</v>
      </c>
      <c r="DO153">
        <f>+'Velike opštine'!AJ17</f>
        <v>238</v>
      </c>
      <c r="DP153">
        <f>+'Velike opštine'!AK17</f>
        <v>1026</v>
      </c>
      <c r="DQ153">
        <f>+'Velike opštine'!AL17</f>
        <v>1712</v>
      </c>
      <c r="DR153">
        <f>+'Velike opštine'!AM17</f>
        <v>2008</v>
      </c>
      <c r="DS153">
        <f>+'Velike opštine'!AN17</f>
        <v>2269</v>
      </c>
      <c r="DT153">
        <f>+'Velike opštine'!AO17</f>
        <v>1761</v>
      </c>
      <c r="DU153">
        <f>+'Velike opštine'!AP17</f>
        <v>439</v>
      </c>
      <c r="DV153">
        <f>+'Velike opštine'!AQ17</f>
        <v>1712</v>
      </c>
      <c r="DW153">
        <f>+'Velike opštine'!AR17</f>
        <v>2275</v>
      </c>
      <c r="DX153">
        <f>+'Velike opštine'!AS17</f>
        <v>2204</v>
      </c>
      <c r="DY153">
        <f>+'Velike opštine'!AT17</f>
        <v>3492</v>
      </c>
      <c r="DZ153">
        <f>+'Velike opštine'!AU17</f>
        <v>2672</v>
      </c>
      <c r="EA153">
        <f>+'Velike opštine'!AV17</f>
        <v>548</v>
      </c>
      <c r="EB153">
        <f>+'Velike opštine'!AW17</f>
        <v>1726</v>
      </c>
      <c r="EC153">
        <f>+'Velike opštine'!AX17</f>
        <v>2322</v>
      </c>
      <c r="ED153">
        <f>+'Velike opštine'!AY17</f>
        <v>3971</v>
      </c>
      <c r="EE153">
        <f>+'Velike opštine'!AZ17</f>
        <v>3223</v>
      </c>
      <c r="EF153">
        <f>+'Velike opštine'!BA17</f>
        <v>2901</v>
      </c>
      <c r="EG153">
        <f>+'Velike opštine'!BB17</f>
        <v>523</v>
      </c>
      <c r="EH153">
        <f>+'Velike opštine'!BC17</f>
        <v>1260</v>
      </c>
      <c r="EI153">
        <f>+'Velike opštine'!BD17</f>
        <v>0</v>
      </c>
      <c r="EJ153">
        <f>+'Velike opštine'!BE17</f>
        <v>0</v>
      </c>
      <c r="EK153">
        <f>+'Velike opštine'!BF17</f>
        <v>0</v>
      </c>
      <c r="EL153">
        <f>+'Velike opštine'!BG17</f>
        <v>0</v>
      </c>
      <c r="EM153">
        <f>+'Velike opštine'!BH17</f>
        <v>0</v>
      </c>
      <c r="EN153">
        <f>+'Velike opštine'!BI17</f>
        <v>0</v>
      </c>
      <c r="EO153">
        <f>+'Velike opštine'!BJ17</f>
        <v>0</v>
      </c>
      <c r="EP153">
        <f>+'Velike opštine'!BK17</f>
        <v>0</v>
      </c>
      <c r="EQ153">
        <f>+'Velike opštine'!BL17</f>
        <v>0</v>
      </c>
      <c r="ER153">
        <f>+'Velike opštine'!BM17</f>
        <v>0</v>
      </c>
      <c r="ES153">
        <f>+'Velike opštine'!BN17</f>
        <v>0</v>
      </c>
      <c r="ET153">
        <f>+'Velike opštine'!BO17</f>
        <v>0</v>
      </c>
      <c r="EU153">
        <f>+'Velike opštine'!BP17</f>
        <v>0</v>
      </c>
      <c r="EV153">
        <f>+'Velike opštine'!BQ17</f>
        <v>0</v>
      </c>
      <c r="EW153">
        <f>+'Velike opštine'!BR17</f>
        <v>0</v>
      </c>
      <c r="EX153">
        <f>+'Velike opštine'!BS17</f>
        <v>0</v>
      </c>
      <c r="EY153">
        <f>+'Velike opštine'!BT17</f>
        <v>0</v>
      </c>
      <c r="EZ153">
        <f>+'Velike opštine'!BU17</f>
        <v>0</v>
      </c>
      <c r="FA153">
        <f>+'Velike opštine'!BV17</f>
        <v>0</v>
      </c>
      <c r="FB153">
        <f>+'Velike opštine'!BW17</f>
        <v>0</v>
      </c>
      <c r="FC153">
        <f>+'Velike opštine'!BX17</f>
        <v>0</v>
      </c>
      <c r="FD153">
        <f>+'Velike opštine'!BY17</f>
        <v>0</v>
      </c>
      <c r="FE153">
        <f>+'Velike opštine'!BZ17</f>
        <v>0</v>
      </c>
      <c r="FF153">
        <f>+'Velike opštine'!CA17</f>
        <v>0</v>
      </c>
      <c r="FG153">
        <f>+'Velike opštine'!CB17</f>
        <v>0</v>
      </c>
      <c r="FH153">
        <f>+'Velike opštine'!CC17</f>
        <v>0</v>
      </c>
      <c r="FI153">
        <f>+'Velike opštine'!CD17</f>
        <v>0</v>
      </c>
      <c r="FJ153">
        <f>+'Velike opštine'!CE17</f>
        <v>0</v>
      </c>
      <c r="FK153">
        <f>+'Velike opštine'!CF17</f>
        <v>0</v>
      </c>
      <c r="FL153">
        <f>+'Velike opštine'!CG17</f>
        <v>0</v>
      </c>
    </row>
    <row r="154" spans="84:168">
      <c r="CF154">
        <f>+'Velike opštine'!A18</f>
        <v>70360</v>
      </c>
      <c r="CG154" t="str">
        <f>+'Velike opštine'!B18</f>
        <v xml:space="preserve">Ваљево </v>
      </c>
      <c r="CH154" t="str">
        <f>+'Velike opštine'!C18</f>
        <v>Велике општине</v>
      </c>
      <c r="CI154">
        <f>+'Velike opštine'!D18</f>
        <v>87334</v>
      </c>
      <c r="CJ154">
        <f>+'Velike opštine'!E18</f>
        <v>39595</v>
      </c>
      <c r="CK154">
        <f>+'Velike opštine'!F18</f>
        <v>0.85894960626504979</v>
      </c>
      <c r="CL154">
        <f>+'Velike opštine'!G18</f>
        <v>75015.504913551864</v>
      </c>
      <c r="CM154">
        <f>+'Velike opštine'!H18</f>
        <v>8.6756589644353852</v>
      </c>
      <c r="CN154">
        <f>+'Velike opštine'!I18</f>
        <v>10.100311940486879</v>
      </c>
      <c r="CO154">
        <f>+'Velike opštine'!J18</f>
        <v>757680</v>
      </c>
      <c r="CP154">
        <f>+'Velike opštine'!K18</f>
        <v>75768</v>
      </c>
      <c r="CQ154">
        <f>+'Velike opštine'!L18</f>
        <v>0</v>
      </c>
      <c r="CR154">
        <f>+'Velike opštine'!M18</f>
        <v>0</v>
      </c>
      <c r="CS154">
        <f>+'Velike opštine'!N18</f>
        <v>10</v>
      </c>
      <c r="CT154">
        <f>+'Velike opštine'!O18</f>
        <v>72</v>
      </c>
      <c r="CU154">
        <f>+'Velike opštine'!P18</f>
        <v>164</v>
      </c>
      <c r="CV154">
        <f>+'Velike opštine'!Q18</f>
        <v>124</v>
      </c>
      <c r="CW154">
        <f>+'Velike opštine'!R18</f>
        <v>231</v>
      </c>
      <c r="CX154">
        <f>+'Velike opštine'!S18</f>
        <v>203</v>
      </c>
      <c r="CY154">
        <f>+'Velike opštine'!T18</f>
        <v>32</v>
      </c>
      <c r="CZ154">
        <f>+'Velike opštine'!U18</f>
        <v>764</v>
      </c>
      <c r="DA154">
        <f>+'Velike opštine'!V18</f>
        <v>742</v>
      </c>
      <c r="DB154">
        <f>+'Velike opštine'!W18</f>
        <v>716</v>
      </c>
      <c r="DC154">
        <f>+'Velike opštine'!X18</f>
        <v>398</v>
      </c>
      <c r="DD154">
        <f>+'Velike opštine'!Y18</f>
        <v>1659</v>
      </c>
      <c r="DE154">
        <f>+'Velike opštine'!Z18</f>
        <v>1471</v>
      </c>
      <c r="DF154">
        <f>+'Velike opštine'!AA18</f>
        <v>1498</v>
      </c>
      <c r="DG154">
        <f>+'Velike opštine'!AB18</f>
        <v>1441</v>
      </c>
      <c r="DH154">
        <f>+'Velike opštine'!AC18</f>
        <v>1700</v>
      </c>
      <c r="DI154">
        <f>+'Velike opštine'!AD18</f>
        <v>1317</v>
      </c>
      <c r="DJ154">
        <f>+'Velike opštine'!AE18</f>
        <v>2871</v>
      </c>
      <c r="DK154">
        <f>+'Velike opštine'!AF18</f>
        <v>3622</v>
      </c>
      <c r="DL154">
        <f>+'Velike opštine'!AG18</f>
        <v>3202</v>
      </c>
      <c r="DM154">
        <f>+'Velike opštine'!AH18</f>
        <v>3515</v>
      </c>
      <c r="DN154">
        <f>+'Velike opštine'!AI18</f>
        <v>2479</v>
      </c>
      <c r="DO154">
        <f>+'Velike opštine'!AJ18</f>
        <v>467</v>
      </c>
      <c r="DP154">
        <f>+'Velike opštine'!AK18</f>
        <v>1515</v>
      </c>
      <c r="DQ154">
        <f>+'Velike opštine'!AL18</f>
        <v>2346</v>
      </c>
      <c r="DR154">
        <f>+'Velike opštine'!AM18</f>
        <v>2455</v>
      </c>
      <c r="DS154">
        <f>+'Velike opštine'!AN18</f>
        <v>2954</v>
      </c>
      <c r="DT154">
        <f>+'Velike opštine'!AO18</f>
        <v>3014</v>
      </c>
      <c r="DU154">
        <f>+'Velike opštine'!AP18</f>
        <v>663</v>
      </c>
      <c r="DV154">
        <f>+'Velike opštine'!AQ18</f>
        <v>1978</v>
      </c>
      <c r="DW154">
        <f>+'Velike opštine'!AR18</f>
        <v>2899</v>
      </c>
      <c r="DX154">
        <f>+'Velike opštine'!AS18</f>
        <v>3308</v>
      </c>
      <c r="DY154">
        <f>+'Velike opštine'!AT18</f>
        <v>3868</v>
      </c>
      <c r="DZ154">
        <f>+'Velike opštine'!AU18</f>
        <v>3488</v>
      </c>
      <c r="EA154">
        <f>+'Velike opštine'!AV18</f>
        <v>828</v>
      </c>
      <c r="EB154">
        <f>+'Velike opštine'!AW18</f>
        <v>2402</v>
      </c>
      <c r="EC154">
        <f>+'Velike opštine'!AX18</f>
        <v>2861</v>
      </c>
      <c r="ED154">
        <f>+'Velike opštine'!AY18</f>
        <v>3293</v>
      </c>
      <c r="EE154">
        <f>+'Velike opštine'!AZ18</f>
        <v>3992</v>
      </c>
      <c r="EF154">
        <f>+'Velike opštine'!BA18</f>
        <v>2845</v>
      </c>
      <c r="EG154">
        <f>+'Velike opštine'!BB18</f>
        <v>380</v>
      </c>
      <c r="EH154">
        <f>+'Velike opštine'!BC18</f>
        <v>1981</v>
      </c>
      <c r="EI154">
        <f>+'Velike opštine'!BD18</f>
        <v>0</v>
      </c>
      <c r="EJ154">
        <f>+'Velike opštine'!BE18</f>
        <v>0</v>
      </c>
      <c r="EK154">
        <f>+'Velike opštine'!BF18</f>
        <v>0</v>
      </c>
      <c r="EL154">
        <f>+'Velike opštine'!BG18</f>
        <v>0</v>
      </c>
      <c r="EM154">
        <f>+'Velike opštine'!BH18</f>
        <v>0</v>
      </c>
      <c r="EN154">
        <f>+'Velike opštine'!BI18</f>
        <v>0</v>
      </c>
      <c r="EO154">
        <f>+'Velike opštine'!BJ18</f>
        <v>0</v>
      </c>
      <c r="EP154">
        <f>+'Velike opštine'!BK18</f>
        <v>0</v>
      </c>
      <c r="EQ154">
        <f>+'Velike opštine'!BL18</f>
        <v>0</v>
      </c>
      <c r="ER154">
        <f>+'Velike opštine'!BM18</f>
        <v>0</v>
      </c>
      <c r="ES154">
        <f>+'Velike opštine'!BN18</f>
        <v>0</v>
      </c>
      <c r="ET154">
        <f>+'Velike opštine'!BO18</f>
        <v>0</v>
      </c>
      <c r="EU154">
        <f>+'Velike opštine'!BP18</f>
        <v>0</v>
      </c>
      <c r="EV154">
        <f>+'Velike opštine'!BQ18</f>
        <v>0</v>
      </c>
      <c r="EW154">
        <f>+'Velike opštine'!BR18</f>
        <v>0</v>
      </c>
      <c r="EX154">
        <f>+'Velike opštine'!BS18</f>
        <v>0</v>
      </c>
      <c r="EY154">
        <f>+'Velike opštine'!BT18</f>
        <v>0</v>
      </c>
      <c r="EZ154">
        <f>+'Velike opštine'!BU18</f>
        <v>0</v>
      </c>
      <c r="FA154">
        <f>+'Velike opštine'!BV18</f>
        <v>0</v>
      </c>
      <c r="FB154">
        <f>+'Velike opštine'!BW18</f>
        <v>0</v>
      </c>
      <c r="FC154">
        <f>+'Velike opštine'!BX18</f>
        <v>0</v>
      </c>
      <c r="FD154">
        <f>+'Velike opštine'!BY18</f>
        <v>0</v>
      </c>
      <c r="FE154">
        <f>+'Velike opštine'!BZ18</f>
        <v>0</v>
      </c>
      <c r="FF154">
        <f>+'Velike opštine'!CA18</f>
        <v>0</v>
      </c>
      <c r="FG154">
        <f>+'Velike opštine'!CB18</f>
        <v>0</v>
      </c>
      <c r="FH154">
        <f>+'Velike opštine'!CC18</f>
        <v>0</v>
      </c>
      <c r="FI154">
        <f>+'Velike opštine'!CD18</f>
        <v>0</v>
      </c>
      <c r="FJ154">
        <f>+'Velike opštine'!CE18</f>
        <v>0</v>
      </c>
      <c r="FK154">
        <f>+'Velike opštine'!CF18</f>
        <v>0</v>
      </c>
      <c r="FL154">
        <f>+'Velike opštine'!CG18</f>
        <v>0</v>
      </c>
    </row>
    <row r="155" spans="84:168">
      <c r="CF155">
        <f>+'Velike opštine'!A19</f>
        <v>70726</v>
      </c>
      <c r="CG155" t="str">
        <f>+'Velike opštine'!B19</f>
        <v xml:space="preserve">Лесковац </v>
      </c>
      <c r="CH155" t="str">
        <f>+'Velike opštine'!C19</f>
        <v>Велике општине</v>
      </c>
      <c r="CI155">
        <f>+'Velike opštine'!D19</f>
        <v>138132</v>
      </c>
      <c r="CJ155">
        <f>+'Velike opštine'!E19</f>
        <v>34422</v>
      </c>
      <c r="CK155">
        <f>+'Velike opštine'!F19</f>
        <v>0.74672972210772937</v>
      </c>
      <c r="CL155">
        <f>+'Velike opštine'!G19</f>
        <v>103147.26997418488</v>
      </c>
      <c r="CM155">
        <f>+'Velike opštine'!H19</f>
        <v>7.4632235832392206</v>
      </c>
      <c r="CN155">
        <f>+'Velike opštine'!I19</f>
        <v>9.9945446957346569</v>
      </c>
      <c r="CO155">
        <f>+'Velike opštine'!J19</f>
        <v>1030910</v>
      </c>
      <c r="CP155">
        <f>+'Velike opštine'!K19</f>
        <v>103091</v>
      </c>
      <c r="CQ155">
        <f>+'Velike opštine'!L19</f>
        <v>5</v>
      </c>
      <c r="CR155">
        <f>+'Velike opštine'!M19</f>
        <v>44</v>
      </c>
      <c r="CS155">
        <f>+'Velike opštine'!N19</f>
        <v>10</v>
      </c>
      <c r="CT155">
        <f>+'Velike opštine'!O19</f>
        <v>77</v>
      </c>
      <c r="CU155">
        <f>+'Velike opštine'!P19</f>
        <v>87</v>
      </c>
      <c r="CV155">
        <f>+'Velike opštine'!Q19</f>
        <v>192</v>
      </c>
      <c r="CW155">
        <f>+'Velike opštine'!R19</f>
        <v>138</v>
      </c>
      <c r="CX155">
        <f>+'Velike opštine'!S19</f>
        <v>285</v>
      </c>
      <c r="CY155">
        <f>+'Velike opštine'!T19</f>
        <v>149</v>
      </c>
      <c r="CZ155">
        <f>+'Velike opštine'!U19</f>
        <v>851</v>
      </c>
      <c r="DA155">
        <f>+'Velike opštine'!V19</f>
        <v>688</v>
      </c>
      <c r="DB155">
        <f>+'Velike opštine'!W19</f>
        <v>756</v>
      </c>
      <c r="DC155">
        <f>+'Velike opštine'!X19</f>
        <v>1011</v>
      </c>
      <c r="DD155">
        <f>+'Velike opštine'!Y19</f>
        <v>2144</v>
      </c>
      <c r="DE155">
        <f>+'Velike opštine'!Z19</f>
        <v>1780</v>
      </c>
      <c r="DF155">
        <f>+'Velike opštine'!AA19</f>
        <v>2000</v>
      </c>
      <c r="DG155">
        <f>+'Velike opštine'!AB19</f>
        <v>2319</v>
      </c>
      <c r="DH155">
        <f>+'Velike opštine'!AC19</f>
        <v>2944</v>
      </c>
      <c r="DI155">
        <f>+'Velike opštine'!AD19</f>
        <v>1797</v>
      </c>
      <c r="DJ155">
        <f>+'Velike opštine'!AE19</f>
        <v>4087</v>
      </c>
      <c r="DK155">
        <f>+'Velike opštine'!AF19</f>
        <v>4687</v>
      </c>
      <c r="DL155">
        <f>+'Velike opštine'!AG19</f>
        <v>4863</v>
      </c>
      <c r="DM155">
        <f>+'Velike opštine'!AH19</f>
        <v>4157</v>
      </c>
      <c r="DN155">
        <f>+'Velike opštine'!AI19</f>
        <v>3110</v>
      </c>
      <c r="DO155">
        <f>+'Velike opštine'!AJ19</f>
        <v>574</v>
      </c>
      <c r="DP155">
        <f>+'Velike opštine'!AK19</f>
        <v>2713</v>
      </c>
      <c r="DQ155">
        <f>+'Velike opštine'!AL19</f>
        <v>2549</v>
      </c>
      <c r="DR155">
        <f>+'Velike opštine'!AM19</f>
        <v>3444</v>
      </c>
      <c r="DS155">
        <f>+'Velike opštine'!AN19</f>
        <v>2741</v>
      </c>
      <c r="DT155">
        <f>+'Velike opštine'!AO19</f>
        <v>3811</v>
      </c>
      <c r="DU155">
        <f>+'Velike opštine'!AP19</f>
        <v>993</v>
      </c>
      <c r="DV155">
        <f>+'Velike opštine'!AQ19</f>
        <v>2950</v>
      </c>
      <c r="DW155">
        <f>+'Velike opštine'!AR19</f>
        <v>4234</v>
      </c>
      <c r="DX155">
        <f>+'Velike opštine'!AS19</f>
        <v>5691</v>
      </c>
      <c r="DY155">
        <f>+'Velike opštine'!AT19</f>
        <v>5704</v>
      </c>
      <c r="DZ155">
        <f>+'Velike opštine'!AU19</f>
        <v>4814</v>
      </c>
      <c r="EA155">
        <f>+'Velike opštine'!AV19</f>
        <v>922</v>
      </c>
      <c r="EB155">
        <f>+'Velike opštine'!AW19</f>
        <v>3478</v>
      </c>
      <c r="EC155">
        <f>+'Velike opštine'!AX19</f>
        <v>3655</v>
      </c>
      <c r="ED155">
        <f>+'Velike opštine'!AY19</f>
        <v>4839</v>
      </c>
      <c r="EE155">
        <f>+'Velike opštine'!AZ19</f>
        <v>5049</v>
      </c>
      <c r="EF155">
        <f>+'Velike opštine'!BA19</f>
        <v>3869</v>
      </c>
      <c r="EG155">
        <f>+'Velike opštine'!BB19</f>
        <v>676</v>
      </c>
      <c r="EH155">
        <f>+'Velike opštine'!BC19</f>
        <v>2204</v>
      </c>
      <c r="EI155">
        <f>+'Velike opštine'!BD19</f>
        <v>0</v>
      </c>
      <c r="EJ155">
        <f>+'Velike opštine'!BE19</f>
        <v>0</v>
      </c>
      <c r="EK155">
        <f>+'Velike opštine'!BF19</f>
        <v>0</v>
      </c>
      <c r="EL155">
        <f>+'Velike opštine'!BG19</f>
        <v>0</v>
      </c>
      <c r="EM155">
        <f>+'Velike opštine'!BH19</f>
        <v>0</v>
      </c>
      <c r="EN155">
        <f>+'Velike opštine'!BI19</f>
        <v>0</v>
      </c>
      <c r="EO155">
        <f>+'Velike opštine'!BJ19</f>
        <v>0</v>
      </c>
      <c r="EP155">
        <f>+'Velike opštine'!BK19</f>
        <v>0</v>
      </c>
      <c r="EQ155">
        <f>+'Velike opštine'!BL19</f>
        <v>0</v>
      </c>
      <c r="ER155">
        <f>+'Velike opštine'!BM19</f>
        <v>0</v>
      </c>
      <c r="ES155">
        <f>+'Velike opštine'!BN19</f>
        <v>0</v>
      </c>
      <c r="ET155">
        <f>+'Velike opštine'!BO19</f>
        <v>0</v>
      </c>
      <c r="EU155">
        <f>+'Velike opštine'!BP19</f>
        <v>0</v>
      </c>
      <c r="EV155">
        <f>+'Velike opštine'!BQ19</f>
        <v>0</v>
      </c>
      <c r="EW155">
        <f>+'Velike opštine'!BR19</f>
        <v>0</v>
      </c>
      <c r="EX155">
        <f>+'Velike opštine'!BS19</f>
        <v>0</v>
      </c>
      <c r="EY155">
        <f>+'Velike opštine'!BT19</f>
        <v>0</v>
      </c>
      <c r="EZ155">
        <f>+'Velike opštine'!BU19</f>
        <v>0</v>
      </c>
      <c r="FA155">
        <f>+'Velike opštine'!BV19</f>
        <v>0</v>
      </c>
      <c r="FB155">
        <f>+'Velike opštine'!BW19</f>
        <v>0</v>
      </c>
      <c r="FC155">
        <f>+'Velike opštine'!BX19</f>
        <v>0</v>
      </c>
      <c r="FD155">
        <f>+'Velike opštine'!BY19</f>
        <v>0</v>
      </c>
      <c r="FE155">
        <f>+'Velike opštine'!BZ19</f>
        <v>0</v>
      </c>
      <c r="FF155">
        <f>+'Velike opštine'!CA19</f>
        <v>0</v>
      </c>
      <c r="FG155">
        <f>+'Velike opštine'!CB19</f>
        <v>0</v>
      </c>
      <c r="FH155">
        <f>+'Velike opštine'!CC19</f>
        <v>0</v>
      </c>
      <c r="FI155">
        <f>+'Velike opštine'!CD19</f>
        <v>0</v>
      </c>
      <c r="FJ155">
        <f>+'Velike opštine'!CE19</f>
        <v>0</v>
      </c>
      <c r="FK155">
        <f>+'Velike opštine'!CF19</f>
        <v>0</v>
      </c>
      <c r="FL155">
        <f>+'Velike opštine'!CG19</f>
        <v>0</v>
      </c>
    </row>
    <row r="156" spans="84:168">
      <c r="CF156">
        <f>+'Velike opštine'!A20</f>
        <v>80063</v>
      </c>
      <c r="CG156" t="str">
        <f>+'Velike opštine'!B20</f>
        <v xml:space="preserve">Бачка Паланка  </v>
      </c>
      <c r="CH156" t="str">
        <f>+'Velike opštine'!C20</f>
        <v>Велике општине</v>
      </c>
      <c r="CI156">
        <f>+'Velike opštine'!D20</f>
        <v>53218</v>
      </c>
      <c r="CJ156">
        <f>+'Velike opštine'!E20</f>
        <v>49521</v>
      </c>
      <c r="CK156">
        <f>+'Velike opštine'!F20</f>
        <v>1.074278152591275</v>
      </c>
      <c r="CL156">
        <f>+'Velike opštine'!G20</f>
        <v>57170.934724602477</v>
      </c>
      <c r="CM156">
        <f>+'Velike opštine'!H20</f>
        <v>10.708031117291142</v>
      </c>
      <c r="CN156">
        <f>+'Velike opštine'!I20</f>
        <v>9.9676523174768228</v>
      </c>
      <c r="CO156">
        <f>+'Velike opštine'!J20</f>
        <v>569860</v>
      </c>
      <c r="CP156">
        <f>+'Velike opštine'!K20</f>
        <v>56986</v>
      </c>
      <c r="CQ156">
        <f>+'Velike opštine'!L20</f>
        <v>2</v>
      </c>
      <c r="CR156">
        <f>+'Velike opštine'!M20</f>
        <v>12</v>
      </c>
      <c r="CS156">
        <f>+'Velike opštine'!N20</f>
        <v>0</v>
      </c>
      <c r="CT156">
        <f>+'Velike opštine'!O20</f>
        <v>22</v>
      </c>
      <c r="CU156">
        <f>+'Velike opštine'!P20</f>
        <v>70</v>
      </c>
      <c r="CV156">
        <f>+'Velike opštine'!Q20</f>
        <v>63</v>
      </c>
      <c r="CW156">
        <f>+'Velike opštine'!R20</f>
        <v>63</v>
      </c>
      <c r="CX156">
        <f>+'Velike opštine'!S20</f>
        <v>86</v>
      </c>
      <c r="CY156">
        <f>+'Velike opštine'!T20</f>
        <v>71</v>
      </c>
      <c r="CZ156">
        <f>+'Velike opštine'!U20</f>
        <v>540</v>
      </c>
      <c r="DA156">
        <f>+'Velike opštine'!V20</f>
        <v>357</v>
      </c>
      <c r="DB156">
        <f>+'Velike opštine'!W20</f>
        <v>556</v>
      </c>
      <c r="DC156">
        <f>+'Velike opštine'!X20</f>
        <v>571</v>
      </c>
      <c r="DD156">
        <f>+'Velike opštine'!Y20</f>
        <v>1320</v>
      </c>
      <c r="DE156">
        <f>+'Velike opštine'!Z20</f>
        <v>895</v>
      </c>
      <c r="DF156">
        <f>+'Velike opštine'!AA20</f>
        <v>1075</v>
      </c>
      <c r="DG156">
        <f>+'Velike opštine'!AB20</f>
        <v>986</v>
      </c>
      <c r="DH156">
        <f>+'Velike opštine'!AC20</f>
        <v>1416</v>
      </c>
      <c r="DI156">
        <f>+'Velike opštine'!AD20</f>
        <v>539</v>
      </c>
      <c r="DJ156">
        <f>+'Velike opštine'!AE20</f>
        <v>2603</v>
      </c>
      <c r="DK156">
        <f>+'Velike opštine'!AF20</f>
        <v>2247</v>
      </c>
      <c r="DL156">
        <f>+'Velike opštine'!AG20</f>
        <v>2248</v>
      </c>
      <c r="DM156">
        <f>+'Velike opštine'!AH20</f>
        <v>2116</v>
      </c>
      <c r="DN156">
        <f>+'Velike opštine'!AI20</f>
        <v>1085</v>
      </c>
      <c r="DO156">
        <f>+'Velike opštine'!AJ20</f>
        <v>130</v>
      </c>
      <c r="DP156">
        <f>+'Velike opštine'!AK20</f>
        <v>1625</v>
      </c>
      <c r="DQ156">
        <f>+'Velike opštine'!AL20</f>
        <v>1802</v>
      </c>
      <c r="DR156">
        <f>+'Velike opštine'!AM20</f>
        <v>2053</v>
      </c>
      <c r="DS156">
        <f>+'Velike opštine'!AN20</f>
        <v>2085</v>
      </c>
      <c r="DT156">
        <f>+'Velike opštine'!AO20</f>
        <v>1752</v>
      </c>
      <c r="DU156">
        <f>+'Velike opštine'!AP20</f>
        <v>372</v>
      </c>
      <c r="DV156">
        <f>+'Velike opštine'!AQ20</f>
        <v>2003</v>
      </c>
      <c r="DW156">
        <f>+'Velike opštine'!AR20</f>
        <v>2408</v>
      </c>
      <c r="DX156">
        <f>+'Velike opštine'!AS20</f>
        <v>2902</v>
      </c>
      <c r="DY156">
        <f>+'Velike opštine'!AT20</f>
        <v>3305</v>
      </c>
      <c r="DZ156">
        <f>+'Velike opštine'!AU20</f>
        <v>2094</v>
      </c>
      <c r="EA156">
        <f>+'Velike opštine'!AV20</f>
        <v>300</v>
      </c>
      <c r="EB156">
        <f>+'Velike opštine'!AW20</f>
        <v>1954</v>
      </c>
      <c r="EC156">
        <f>+'Velike opštine'!AX20</f>
        <v>2682</v>
      </c>
      <c r="ED156">
        <f>+'Velike opštine'!AY20</f>
        <v>3050</v>
      </c>
      <c r="EE156">
        <f>+'Velike opštine'!AZ20</f>
        <v>3577</v>
      </c>
      <c r="EF156">
        <f>+'Velike opštine'!BA20</f>
        <v>2173</v>
      </c>
      <c r="EG156">
        <f>+'Velike opštine'!BB20</f>
        <v>354</v>
      </c>
      <c r="EH156">
        <f>+'Velike opštine'!BC20</f>
        <v>1422</v>
      </c>
      <c r="EI156">
        <f>+'Velike opštine'!BD20</f>
        <v>0</v>
      </c>
      <c r="EJ156">
        <f>+'Velike opštine'!BE20</f>
        <v>0</v>
      </c>
      <c r="EK156">
        <f>+'Velike opštine'!BF20</f>
        <v>0</v>
      </c>
      <c r="EL156">
        <f>+'Velike opštine'!BG20</f>
        <v>0</v>
      </c>
      <c r="EM156">
        <f>+'Velike opštine'!BH20</f>
        <v>0</v>
      </c>
      <c r="EN156">
        <f>+'Velike opštine'!BI20</f>
        <v>0</v>
      </c>
      <c r="EO156">
        <f>+'Velike opštine'!BJ20</f>
        <v>0</v>
      </c>
      <c r="EP156">
        <f>+'Velike opštine'!BK20</f>
        <v>0</v>
      </c>
      <c r="EQ156">
        <f>+'Velike opštine'!BL20</f>
        <v>0</v>
      </c>
      <c r="ER156">
        <f>+'Velike opštine'!BM20</f>
        <v>0</v>
      </c>
      <c r="ES156">
        <f>+'Velike opštine'!BN20</f>
        <v>0</v>
      </c>
      <c r="ET156">
        <f>+'Velike opštine'!BO20</f>
        <v>0</v>
      </c>
      <c r="EU156">
        <f>+'Velike opštine'!BP20</f>
        <v>0</v>
      </c>
      <c r="EV156">
        <f>+'Velike opštine'!BQ20</f>
        <v>0</v>
      </c>
      <c r="EW156">
        <f>+'Velike opštine'!BR20</f>
        <v>0</v>
      </c>
      <c r="EX156">
        <f>+'Velike opštine'!BS20</f>
        <v>0</v>
      </c>
      <c r="EY156">
        <f>+'Velike opštine'!BT20</f>
        <v>0</v>
      </c>
      <c r="EZ156">
        <f>+'Velike opštine'!BU20</f>
        <v>0</v>
      </c>
      <c r="FA156">
        <f>+'Velike opštine'!BV20</f>
        <v>0</v>
      </c>
      <c r="FB156">
        <f>+'Velike opštine'!BW20</f>
        <v>0</v>
      </c>
      <c r="FC156">
        <f>+'Velike opštine'!BX20</f>
        <v>0</v>
      </c>
      <c r="FD156">
        <f>+'Velike opštine'!BY20</f>
        <v>0</v>
      </c>
      <c r="FE156">
        <f>+'Velike opštine'!BZ20</f>
        <v>0</v>
      </c>
      <c r="FF156">
        <f>+'Velike opštine'!CA20</f>
        <v>0</v>
      </c>
      <c r="FG156">
        <f>+'Velike opštine'!CB20</f>
        <v>0</v>
      </c>
      <c r="FH156">
        <f>+'Velike opštine'!CC20</f>
        <v>0</v>
      </c>
      <c r="FI156">
        <f>+'Velike opštine'!CD20</f>
        <v>0</v>
      </c>
      <c r="FJ156">
        <f>+'Velike opštine'!CE20</f>
        <v>0</v>
      </c>
      <c r="FK156">
        <f>+'Velike opštine'!CF20</f>
        <v>0</v>
      </c>
      <c r="FL156">
        <f>+'Velike opštine'!CG20</f>
        <v>0</v>
      </c>
    </row>
    <row r="157" spans="84:168">
      <c r="CF157">
        <f>+'Velike opštine'!A21</f>
        <v>71145</v>
      </c>
      <c r="CG157" t="str">
        <f>+'Velike opštine'!B21</f>
        <v xml:space="preserve">Ужице </v>
      </c>
      <c r="CH157" t="str">
        <f>+'Velike opštine'!C21</f>
        <v>Велике општине</v>
      </c>
      <c r="CI157">
        <f>+'Velike opštine'!D21</f>
        <v>68314</v>
      </c>
      <c r="CJ157">
        <f>+'Velike opštine'!E21</f>
        <v>44431</v>
      </c>
      <c r="CK157">
        <f>+'Velike opštine'!F21</f>
        <v>0.96385881944595098</v>
      </c>
      <c r="CL157">
        <f>+'Velike opštine'!G21</f>
        <v>65845.051391630695</v>
      </c>
      <c r="CM157">
        <f>+'Velike opštine'!H21</f>
        <v>9.5744649705770417</v>
      </c>
      <c r="CN157">
        <f>+'Velike opštine'!I21</f>
        <v>9.9334723897434198</v>
      </c>
      <c r="CO157">
        <f>+'Velike opštine'!J21</f>
        <v>654070</v>
      </c>
      <c r="CP157">
        <f>+'Velike opštine'!K21</f>
        <v>65407</v>
      </c>
      <c r="CQ157">
        <f>+'Velike opštine'!L21</f>
        <v>0</v>
      </c>
      <c r="CR157">
        <f>+'Velike opštine'!M21</f>
        <v>1</v>
      </c>
      <c r="CS157">
        <f>+'Velike opštine'!N21</f>
        <v>4</v>
      </c>
      <c r="CT157">
        <f>+'Velike opštine'!O21</f>
        <v>40</v>
      </c>
      <c r="CU157">
        <f>+'Velike opštine'!P21</f>
        <v>63</v>
      </c>
      <c r="CV157">
        <f>+'Velike opštine'!Q21</f>
        <v>47</v>
      </c>
      <c r="CW157">
        <f>+'Velike opštine'!R21</f>
        <v>91</v>
      </c>
      <c r="CX157">
        <f>+'Velike opštine'!S21</f>
        <v>153</v>
      </c>
      <c r="CY157">
        <f>+'Velike opštine'!T21</f>
        <v>99</v>
      </c>
      <c r="CZ157">
        <f>+'Velike opštine'!U21</f>
        <v>315</v>
      </c>
      <c r="DA157">
        <f>+'Velike opštine'!V21</f>
        <v>260</v>
      </c>
      <c r="DB157">
        <f>+'Velike opštine'!W21</f>
        <v>313</v>
      </c>
      <c r="DC157">
        <f>+'Velike opštine'!X21</f>
        <v>477</v>
      </c>
      <c r="DD157">
        <f>+'Velike opštine'!Y21</f>
        <v>1091</v>
      </c>
      <c r="DE157">
        <f>+'Velike opštine'!Z21</f>
        <v>1112</v>
      </c>
      <c r="DF157">
        <f>+'Velike opštine'!AA21</f>
        <v>926</v>
      </c>
      <c r="DG157">
        <f>+'Velike opštine'!AB21</f>
        <v>1336</v>
      </c>
      <c r="DH157">
        <f>+'Velike opštine'!AC21</f>
        <v>1635</v>
      </c>
      <c r="DI157">
        <f>+'Velike opštine'!AD21</f>
        <v>902</v>
      </c>
      <c r="DJ157">
        <f>+'Velike opštine'!AE21</f>
        <v>2690</v>
      </c>
      <c r="DK157">
        <f>+'Velike opštine'!AF21</f>
        <v>2800</v>
      </c>
      <c r="DL157">
        <f>+'Velike opštine'!AG21</f>
        <v>2924</v>
      </c>
      <c r="DM157">
        <f>+'Velike opštine'!AH21</f>
        <v>2672</v>
      </c>
      <c r="DN157">
        <f>+'Velike opštine'!AI21</f>
        <v>1671</v>
      </c>
      <c r="DO157">
        <f>+'Velike opštine'!AJ21</f>
        <v>398</v>
      </c>
      <c r="DP157">
        <f>+'Velike opštine'!AK21</f>
        <v>1430</v>
      </c>
      <c r="DQ157">
        <f>+'Velike opštine'!AL21</f>
        <v>1934</v>
      </c>
      <c r="DR157">
        <f>+'Velike opštine'!AM21</f>
        <v>2407</v>
      </c>
      <c r="DS157">
        <f>+'Velike opštine'!AN21</f>
        <v>2819</v>
      </c>
      <c r="DT157">
        <f>+'Velike opštine'!AO21</f>
        <v>2002</v>
      </c>
      <c r="DU157">
        <f>+'Velike opštine'!AP21</f>
        <v>506</v>
      </c>
      <c r="DV157">
        <f>+'Velike opštine'!AQ21</f>
        <v>2424</v>
      </c>
      <c r="DW157">
        <f>+'Velike opštine'!AR21</f>
        <v>2598</v>
      </c>
      <c r="DX157">
        <f>+'Velike opštine'!AS21</f>
        <v>3129</v>
      </c>
      <c r="DY157">
        <f>+'Velike opštine'!AT21</f>
        <v>4277</v>
      </c>
      <c r="DZ157">
        <f>+'Velike opštine'!AU21</f>
        <v>2621</v>
      </c>
      <c r="EA157">
        <f>+'Velike opštine'!AV21</f>
        <v>578</v>
      </c>
      <c r="EB157">
        <f>+'Velike opštine'!AW21</f>
        <v>1982</v>
      </c>
      <c r="EC157">
        <f>+'Velike opštine'!AX21</f>
        <v>2999</v>
      </c>
      <c r="ED157">
        <f>+'Velike opštine'!AY21</f>
        <v>3229</v>
      </c>
      <c r="EE157">
        <f>+'Velike opštine'!AZ21</f>
        <v>3759</v>
      </c>
      <c r="EF157">
        <f>+'Velike opštine'!BA21</f>
        <v>2775</v>
      </c>
      <c r="EG157">
        <f>+'Velike opštine'!BB21</f>
        <v>513</v>
      </c>
      <c r="EH157">
        <f>+'Velike opštine'!BC21</f>
        <v>1405</v>
      </c>
      <c r="EI157">
        <f>+'Velike opštine'!BD21</f>
        <v>0</v>
      </c>
      <c r="EJ157">
        <f>+'Velike opštine'!BE21</f>
        <v>0</v>
      </c>
      <c r="EK157">
        <f>+'Velike opštine'!BF21</f>
        <v>0</v>
      </c>
      <c r="EL157">
        <f>+'Velike opštine'!BG21</f>
        <v>0</v>
      </c>
      <c r="EM157">
        <f>+'Velike opštine'!BH21</f>
        <v>0</v>
      </c>
      <c r="EN157">
        <f>+'Velike opštine'!BI21</f>
        <v>0</v>
      </c>
      <c r="EO157">
        <f>+'Velike opštine'!BJ21</f>
        <v>0</v>
      </c>
      <c r="EP157">
        <f>+'Velike opštine'!BK21</f>
        <v>0</v>
      </c>
      <c r="EQ157">
        <f>+'Velike opštine'!BL21</f>
        <v>0</v>
      </c>
      <c r="ER157">
        <f>+'Velike opštine'!BM21</f>
        <v>0</v>
      </c>
      <c r="ES157">
        <f>+'Velike opštine'!BN21</f>
        <v>0</v>
      </c>
      <c r="ET157">
        <f>+'Velike opštine'!BO21</f>
        <v>0</v>
      </c>
      <c r="EU157">
        <f>+'Velike opštine'!BP21</f>
        <v>0</v>
      </c>
      <c r="EV157">
        <f>+'Velike opštine'!BQ21</f>
        <v>0</v>
      </c>
      <c r="EW157">
        <f>+'Velike opštine'!BR21</f>
        <v>0</v>
      </c>
      <c r="EX157">
        <f>+'Velike opštine'!BS21</f>
        <v>0</v>
      </c>
      <c r="EY157">
        <f>+'Velike opštine'!BT21</f>
        <v>0</v>
      </c>
      <c r="EZ157">
        <f>+'Velike opštine'!BU21</f>
        <v>0</v>
      </c>
      <c r="FA157">
        <f>+'Velike opštine'!BV21</f>
        <v>0</v>
      </c>
      <c r="FB157">
        <f>+'Velike opštine'!BW21</f>
        <v>0</v>
      </c>
      <c r="FC157">
        <f>+'Velike opštine'!BX21</f>
        <v>0</v>
      </c>
      <c r="FD157">
        <f>+'Velike opštine'!BY21</f>
        <v>0</v>
      </c>
      <c r="FE157">
        <f>+'Velike opštine'!BZ21</f>
        <v>0</v>
      </c>
      <c r="FF157">
        <f>+'Velike opštine'!CA21</f>
        <v>0</v>
      </c>
      <c r="FG157">
        <f>+'Velike opštine'!CB21</f>
        <v>0</v>
      </c>
      <c r="FH157">
        <f>+'Velike opštine'!CC21</f>
        <v>0</v>
      </c>
      <c r="FI157">
        <f>+'Velike opštine'!CD21</f>
        <v>0</v>
      </c>
      <c r="FJ157">
        <f>+'Velike opštine'!CE21</f>
        <v>0</v>
      </c>
      <c r="FK157">
        <f>+'Velike opštine'!CF21</f>
        <v>0</v>
      </c>
      <c r="FL157">
        <f>+'Velike opštine'!CG21</f>
        <v>0</v>
      </c>
    </row>
    <row r="158" spans="84:168">
      <c r="CF158">
        <f>+'Velike opštine'!A22</f>
        <v>80357</v>
      </c>
      <c r="CG158" t="str">
        <f>+'Velike opštine'!B22</f>
        <v xml:space="preserve">Рума  </v>
      </c>
      <c r="CH158" t="str">
        <f>+'Velike opštine'!C22</f>
        <v>Велике општине</v>
      </c>
      <c r="CI158">
        <f>+'Velike opštine'!D22</f>
        <v>52280</v>
      </c>
      <c r="CJ158">
        <f>+'Velike opštine'!E22</f>
        <v>36831</v>
      </c>
      <c r="CK158">
        <f>+'Velike opštine'!F22</f>
        <v>0.79898908822699954</v>
      </c>
      <c r="CL158">
        <f>+'Velike opštine'!G22</f>
        <v>41771.149532507538</v>
      </c>
      <c r="CM158">
        <f>+'Velike opštine'!H22</f>
        <v>7.9278882938026012</v>
      </c>
      <c r="CN158">
        <f>+'Velike opštine'!I22</f>
        <v>9.9223987043365245</v>
      </c>
      <c r="CO158">
        <f>+'Velike opštine'!J22</f>
        <v>414470</v>
      </c>
      <c r="CP158">
        <f>+'Velike opštine'!K22</f>
        <v>41447</v>
      </c>
      <c r="CQ158">
        <f>+'Velike opštine'!L22</f>
        <v>4</v>
      </c>
      <c r="CR158">
        <f>+'Velike opštine'!M22</f>
        <v>0</v>
      </c>
      <c r="CS158">
        <f>+'Velike opštine'!N22</f>
        <v>2</v>
      </c>
      <c r="CT158">
        <f>+'Velike opštine'!O22</f>
        <v>69</v>
      </c>
      <c r="CU158">
        <f>+'Velike opštine'!P22</f>
        <v>68</v>
      </c>
      <c r="CV158">
        <f>+'Velike opštine'!Q22</f>
        <v>115</v>
      </c>
      <c r="CW158">
        <f>+'Velike opštine'!R22</f>
        <v>57</v>
      </c>
      <c r="CX158">
        <f>+'Velike opštine'!S22</f>
        <v>142</v>
      </c>
      <c r="CY158">
        <f>+'Velike opštine'!T22</f>
        <v>34</v>
      </c>
      <c r="CZ158">
        <f>+'Velike opštine'!U22</f>
        <v>292</v>
      </c>
      <c r="DA158">
        <f>+'Velike opštine'!V22</f>
        <v>446</v>
      </c>
      <c r="DB158">
        <f>+'Velike opštine'!W22</f>
        <v>382</v>
      </c>
      <c r="DC158">
        <f>+'Velike opštine'!X22</f>
        <v>242</v>
      </c>
      <c r="DD158">
        <f>+'Velike opštine'!Y22</f>
        <v>1123</v>
      </c>
      <c r="DE158">
        <f>+'Velike opštine'!Z22</f>
        <v>703</v>
      </c>
      <c r="DF158">
        <f>+'Velike opštine'!AA22</f>
        <v>779</v>
      </c>
      <c r="DG158">
        <f>+'Velike opštine'!AB22</f>
        <v>922</v>
      </c>
      <c r="DH158">
        <f>+'Velike opštine'!AC22</f>
        <v>931</v>
      </c>
      <c r="DI158">
        <f>+'Velike opštine'!AD22</f>
        <v>360</v>
      </c>
      <c r="DJ158">
        <f>+'Velike opštine'!AE22</f>
        <v>1942</v>
      </c>
      <c r="DK158">
        <f>+'Velike opštine'!AF22</f>
        <v>1955</v>
      </c>
      <c r="DL158">
        <f>+'Velike opštine'!AG22</f>
        <v>1441</v>
      </c>
      <c r="DM158">
        <f>+'Velike opštine'!AH22</f>
        <v>1856</v>
      </c>
      <c r="DN158">
        <f>+'Velike opštine'!AI22</f>
        <v>1070</v>
      </c>
      <c r="DO158">
        <f>+'Velike opštine'!AJ22</f>
        <v>141</v>
      </c>
      <c r="DP158">
        <f>+'Velike opštine'!AK22</f>
        <v>1233</v>
      </c>
      <c r="DQ158">
        <f>+'Velike opštine'!AL22</f>
        <v>1312</v>
      </c>
      <c r="DR158">
        <f>+'Velike opštine'!AM22</f>
        <v>1464</v>
      </c>
      <c r="DS158">
        <f>+'Velike opštine'!AN22</f>
        <v>1440</v>
      </c>
      <c r="DT158">
        <f>+'Velike opštine'!AO22</f>
        <v>1300</v>
      </c>
      <c r="DU158">
        <f>+'Velike opštine'!AP22</f>
        <v>234</v>
      </c>
      <c r="DV158">
        <f>+'Velike opštine'!AQ22</f>
        <v>1056</v>
      </c>
      <c r="DW158">
        <f>+'Velike opštine'!AR22</f>
        <v>1654</v>
      </c>
      <c r="DX158">
        <f>+'Velike opštine'!AS22</f>
        <v>2065</v>
      </c>
      <c r="DY158">
        <f>+'Velike opštine'!AT22</f>
        <v>2659</v>
      </c>
      <c r="DZ158">
        <f>+'Velike opštine'!AU22</f>
        <v>1659</v>
      </c>
      <c r="EA158">
        <f>+'Velike opštine'!AV22</f>
        <v>100</v>
      </c>
      <c r="EB158">
        <f>+'Velike opštine'!AW22</f>
        <v>1493</v>
      </c>
      <c r="EC158">
        <f>+'Velike opštine'!AX22</f>
        <v>1569</v>
      </c>
      <c r="ED158">
        <f>+'Velike opštine'!AY22</f>
        <v>2038</v>
      </c>
      <c r="EE158">
        <f>+'Velike opštine'!AZ22</f>
        <v>2335</v>
      </c>
      <c r="EF158">
        <f>+'Velike opštine'!BA22</f>
        <v>1693</v>
      </c>
      <c r="EG158">
        <f>+'Velike opštine'!BB22</f>
        <v>179</v>
      </c>
      <c r="EH158">
        <f>+'Velike opštine'!BC22</f>
        <v>888</v>
      </c>
      <c r="EI158">
        <f>+'Velike opštine'!BD22</f>
        <v>0</v>
      </c>
      <c r="EJ158">
        <f>+'Velike opštine'!BE22</f>
        <v>0</v>
      </c>
      <c r="EK158">
        <f>+'Velike opštine'!BF22</f>
        <v>0</v>
      </c>
      <c r="EL158">
        <f>+'Velike opštine'!BG22</f>
        <v>0</v>
      </c>
      <c r="EM158">
        <f>+'Velike opštine'!BH22</f>
        <v>0</v>
      </c>
      <c r="EN158">
        <f>+'Velike opštine'!BI22</f>
        <v>0</v>
      </c>
      <c r="EO158">
        <f>+'Velike opštine'!BJ22</f>
        <v>0</v>
      </c>
      <c r="EP158">
        <f>+'Velike opštine'!BK22</f>
        <v>0</v>
      </c>
      <c r="EQ158">
        <f>+'Velike opštine'!BL22</f>
        <v>0</v>
      </c>
      <c r="ER158">
        <f>+'Velike opštine'!BM22</f>
        <v>0</v>
      </c>
      <c r="ES158">
        <f>+'Velike opštine'!BN22</f>
        <v>0</v>
      </c>
      <c r="ET158">
        <f>+'Velike opštine'!BO22</f>
        <v>0</v>
      </c>
      <c r="EU158">
        <f>+'Velike opštine'!BP22</f>
        <v>0</v>
      </c>
      <c r="EV158">
        <f>+'Velike opštine'!BQ22</f>
        <v>0</v>
      </c>
      <c r="EW158">
        <f>+'Velike opštine'!BR22</f>
        <v>0</v>
      </c>
      <c r="EX158">
        <f>+'Velike opštine'!BS22</f>
        <v>0</v>
      </c>
      <c r="EY158">
        <f>+'Velike opštine'!BT22</f>
        <v>0</v>
      </c>
      <c r="EZ158">
        <f>+'Velike opštine'!BU22</f>
        <v>0</v>
      </c>
      <c r="FA158">
        <f>+'Velike opštine'!BV22</f>
        <v>0</v>
      </c>
      <c r="FB158">
        <f>+'Velike opštine'!BW22</f>
        <v>0</v>
      </c>
      <c r="FC158">
        <f>+'Velike opštine'!BX22</f>
        <v>0</v>
      </c>
      <c r="FD158">
        <f>+'Velike opštine'!BY22</f>
        <v>0</v>
      </c>
      <c r="FE158">
        <f>+'Velike opštine'!BZ22</f>
        <v>0</v>
      </c>
      <c r="FF158">
        <f>+'Velike opštine'!CA22</f>
        <v>0</v>
      </c>
      <c r="FG158">
        <f>+'Velike opštine'!CB22</f>
        <v>0</v>
      </c>
      <c r="FH158">
        <f>+'Velike opštine'!CC22</f>
        <v>0</v>
      </c>
      <c r="FI158">
        <f>+'Velike opštine'!CD22</f>
        <v>0</v>
      </c>
      <c r="FJ158">
        <f>+'Velike opštine'!CE22</f>
        <v>0</v>
      </c>
      <c r="FK158">
        <f>+'Velike opštine'!CF22</f>
        <v>0</v>
      </c>
      <c r="FL158">
        <f>+'Velike opštine'!CG22</f>
        <v>0</v>
      </c>
    </row>
    <row r="159" spans="84:168">
      <c r="CF159">
        <f>+'Velike opštine'!A23</f>
        <v>80284</v>
      </c>
      <c r="CG159" t="str">
        <f>+'Velike opštine'!B23</f>
        <v>Нови Сад  ГО Нови Сад</v>
      </c>
      <c r="CH159" t="str">
        <f>+'Velike opštine'!C23</f>
        <v>Велике општине</v>
      </c>
      <c r="CI159">
        <f>+'Velike opštine'!D23</f>
        <v>319484</v>
      </c>
      <c r="CJ159">
        <f>+'Velike opštine'!E23</f>
        <v>53368</v>
      </c>
      <c r="CK159">
        <f>+'Velike opštine'!F23</f>
        <v>1.1577326073280256</v>
      </c>
      <c r="CL159">
        <f>+'Velike opštine'!G23</f>
        <v>369877.04431958694</v>
      </c>
      <c r="CM159">
        <f>+'Velike opštine'!H23</f>
        <v>11.408646442388351</v>
      </c>
      <c r="CN159">
        <f>+'Velike opštine'!I23</f>
        <v>9.8543017361485497</v>
      </c>
      <c r="CO159">
        <f>+'Velike opštine'!J23</f>
        <v>3644880</v>
      </c>
      <c r="CP159">
        <f>+'Velike opštine'!K23</f>
        <v>364488</v>
      </c>
      <c r="CQ159">
        <f>+'Velike opštine'!L23</f>
        <v>10</v>
      </c>
      <c r="CR159">
        <f>+'Velike opštine'!M23</f>
        <v>70</v>
      </c>
      <c r="CS159">
        <f>+'Velike opštine'!N23</f>
        <v>38</v>
      </c>
      <c r="CT159">
        <f>+'Velike opštine'!O23</f>
        <v>284</v>
      </c>
      <c r="CU159">
        <f>+'Velike opštine'!P23</f>
        <v>410</v>
      </c>
      <c r="CV159">
        <f>+'Velike opštine'!Q23</f>
        <v>515</v>
      </c>
      <c r="CW159">
        <f>+'Velike opštine'!R23</f>
        <v>497</v>
      </c>
      <c r="CX159">
        <f>+'Velike opštine'!S23</f>
        <v>870</v>
      </c>
      <c r="CY159">
        <f>+'Velike opštine'!T23</f>
        <v>589</v>
      </c>
      <c r="CZ159">
        <f>+'Velike opštine'!U23</f>
        <v>3270</v>
      </c>
      <c r="DA159">
        <f>+'Velike opštine'!V23</f>
        <v>2040</v>
      </c>
      <c r="DB159">
        <f>+'Velike opštine'!W23</f>
        <v>2612</v>
      </c>
      <c r="DC159">
        <f>+'Velike opštine'!X23</f>
        <v>3363</v>
      </c>
      <c r="DD159">
        <f>+'Velike opštine'!Y23</f>
        <v>7566</v>
      </c>
      <c r="DE159">
        <f>+'Velike opštine'!Z23</f>
        <v>5071</v>
      </c>
      <c r="DF159">
        <f>+'Velike opštine'!AA23</f>
        <v>6057</v>
      </c>
      <c r="DG159">
        <f>+'Velike opštine'!AB23</f>
        <v>7410</v>
      </c>
      <c r="DH159">
        <f>+'Velike opštine'!AC23</f>
        <v>8120</v>
      </c>
      <c r="DI159">
        <f>+'Velike opštine'!AD23</f>
        <v>4067</v>
      </c>
      <c r="DJ159">
        <f>+'Velike opštine'!AE23</f>
        <v>15422</v>
      </c>
      <c r="DK159">
        <f>+'Velike opštine'!AF23</f>
        <v>14747</v>
      </c>
      <c r="DL159">
        <f>+'Velike opštine'!AG23</f>
        <v>16692</v>
      </c>
      <c r="DM159">
        <f>+'Velike opštine'!AH23</f>
        <v>14103</v>
      </c>
      <c r="DN159">
        <f>+'Velike opštine'!AI23</f>
        <v>9232</v>
      </c>
      <c r="DO159">
        <f>+'Velike opštine'!AJ23</f>
        <v>1944</v>
      </c>
      <c r="DP159">
        <f>+'Velike opštine'!AK23</f>
        <v>10182</v>
      </c>
      <c r="DQ159">
        <f>+'Velike opštine'!AL23</f>
        <v>11157</v>
      </c>
      <c r="DR159">
        <f>+'Velike opštine'!AM23</f>
        <v>12188</v>
      </c>
      <c r="DS159">
        <f>+'Velike opštine'!AN23</f>
        <v>13546</v>
      </c>
      <c r="DT159">
        <f>+'Velike opštine'!AO23</f>
        <v>12510</v>
      </c>
      <c r="DU159">
        <f>+'Velike opštine'!AP23</f>
        <v>3006</v>
      </c>
      <c r="DV159">
        <f>+'Velike opštine'!AQ23</f>
        <v>13089</v>
      </c>
      <c r="DW159">
        <f>+'Velike opštine'!AR23</f>
        <v>14113</v>
      </c>
      <c r="DX159">
        <f>+'Velike opštine'!AS23</f>
        <v>17444</v>
      </c>
      <c r="DY159">
        <f>+'Velike opštine'!AT23</f>
        <v>21105</v>
      </c>
      <c r="DZ159">
        <f>+'Velike opštine'!AU23</f>
        <v>16494</v>
      </c>
      <c r="EA159">
        <f>+'Velike opštine'!AV23</f>
        <v>3086</v>
      </c>
      <c r="EB159">
        <f>+'Velike opštine'!AW23</f>
        <v>11549</v>
      </c>
      <c r="EC159">
        <f>+'Velike opštine'!AX23</f>
        <v>15800</v>
      </c>
      <c r="ED159">
        <f>+'Velike opštine'!AY23</f>
        <v>17663</v>
      </c>
      <c r="EE159">
        <f>+'Velike opštine'!AZ23</f>
        <v>21870</v>
      </c>
      <c r="EF159">
        <f>+'Velike opštine'!BA23</f>
        <v>13513</v>
      </c>
      <c r="EG159">
        <f>+'Velike opštine'!BB23</f>
        <v>2880</v>
      </c>
      <c r="EH159">
        <f>+'Velike opštine'!BC23</f>
        <v>8294</v>
      </c>
      <c r="EI159">
        <f>+'Velike opštine'!BD23</f>
        <v>0</v>
      </c>
      <c r="EJ159">
        <f>+'Velike opštine'!BE23</f>
        <v>0</v>
      </c>
      <c r="EK159">
        <f>+'Velike opštine'!BF23</f>
        <v>0</v>
      </c>
      <c r="EL159">
        <f>+'Velike opštine'!BG23</f>
        <v>0</v>
      </c>
      <c r="EM159">
        <f>+'Velike opštine'!BH23</f>
        <v>0</v>
      </c>
      <c r="EN159">
        <f>+'Velike opštine'!BI23</f>
        <v>0</v>
      </c>
      <c r="EO159">
        <f>+'Velike opštine'!BJ23</f>
        <v>0</v>
      </c>
      <c r="EP159">
        <f>+'Velike opštine'!BK23</f>
        <v>0</v>
      </c>
      <c r="EQ159">
        <f>+'Velike opštine'!BL23</f>
        <v>0</v>
      </c>
      <c r="ER159">
        <f>+'Velike opštine'!BM23</f>
        <v>0</v>
      </c>
      <c r="ES159">
        <f>+'Velike opštine'!BN23</f>
        <v>0</v>
      </c>
      <c r="ET159">
        <f>+'Velike opštine'!BO23</f>
        <v>0</v>
      </c>
      <c r="EU159">
        <f>+'Velike opštine'!BP23</f>
        <v>0</v>
      </c>
      <c r="EV159">
        <f>+'Velike opštine'!BQ23</f>
        <v>0</v>
      </c>
      <c r="EW159">
        <f>+'Velike opštine'!BR23</f>
        <v>0</v>
      </c>
      <c r="EX159">
        <f>+'Velike opštine'!BS23</f>
        <v>0</v>
      </c>
      <c r="EY159">
        <f>+'Velike opštine'!BT23</f>
        <v>0</v>
      </c>
      <c r="EZ159">
        <f>+'Velike opštine'!BU23</f>
        <v>0</v>
      </c>
      <c r="FA159">
        <f>+'Velike opštine'!BV23</f>
        <v>0</v>
      </c>
      <c r="FB159">
        <f>+'Velike opštine'!BW23</f>
        <v>0</v>
      </c>
      <c r="FC159">
        <f>+'Velike opštine'!BX23</f>
        <v>0</v>
      </c>
      <c r="FD159">
        <f>+'Velike opštine'!BY23</f>
        <v>0</v>
      </c>
      <c r="FE159">
        <f>+'Velike opštine'!BZ23</f>
        <v>0</v>
      </c>
      <c r="FF159">
        <f>+'Velike opštine'!CA23</f>
        <v>0</v>
      </c>
      <c r="FG159">
        <f>+'Velike opštine'!CB23</f>
        <v>0</v>
      </c>
      <c r="FH159">
        <f>+'Velike opštine'!CC23</f>
        <v>0</v>
      </c>
      <c r="FI159">
        <f>+'Velike opštine'!CD23</f>
        <v>0</v>
      </c>
      <c r="FJ159">
        <f>+'Velike opštine'!CE23</f>
        <v>0</v>
      </c>
      <c r="FK159">
        <f>+'Velike opštine'!CF23</f>
        <v>0</v>
      </c>
      <c r="FL159">
        <f>+'Velike opštine'!CG23</f>
        <v>0</v>
      </c>
    </row>
    <row r="160" spans="84:168">
      <c r="CF160">
        <f>+'Velike opštine'!A24</f>
        <v>71269</v>
      </c>
      <c r="CG160" t="str">
        <f>+'Velike opštine'!B24</f>
        <v xml:space="preserve">Шабац </v>
      </c>
      <c r="CH160" t="str">
        <f>+'Velike opštine'!C24</f>
        <v>Велике општине</v>
      </c>
      <c r="CI160">
        <f>+'Velike opštine'!D24</f>
        <v>112414</v>
      </c>
      <c r="CJ160">
        <f>+'Velike opštine'!E24</f>
        <v>40024</v>
      </c>
      <c r="CK160">
        <f>+'Velike opštine'!F24</f>
        <v>0.86825606872464589</v>
      </c>
      <c r="CL160">
        <f>+'Velike opštine'!G24</f>
        <v>97604.137709612347</v>
      </c>
      <c r="CM160">
        <f>+'Velike opštine'!H24</f>
        <v>8.1530770188766528</v>
      </c>
      <c r="CN160">
        <f>+'Velike opštine'!I24</f>
        <v>9.3901756780720831</v>
      </c>
      <c r="CO160">
        <f>+'Velike opštine'!J24</f>
        <v>916520</v>
      </c>
      <c r="CP160">
        <f>+'Velike opštine'!K24</f>
        <v>91652</v>
      </c>
      <c r="CQ160">
        <f>+'Velike opštine'!L24</f>
        <v>1</v>
      </c>
      <c r="CR160">
        <f>+'Velike opštine'!M24</f>
        <v>9</v>
      </c>
      <c r="CS160">
        <f>+'Velike opštine'!N24</f>
        <v>2</v>
      </c>
      <c r="CT160">
        <f>+'Velike opštine'!O24</f>
        <v>29</v>
      </c>
      <c r="CU160">
        <f>+'Velike opštine'!P24</f>
        <v>28</v>
      </c>
      <c r="CV160">
        <f>+'Velike opštine'!Q24</f>
        <v>54</v>
      </c>
      <c r="CW160">
        <f>+'Velike opštine'!R24</f>
        <v>116</v>
      </c>
      <c r="CX160">
        <f>+'Velike opštine'!S24</f>
        <v>139</v>
      </c>
      <c r="CY160">
        <f>+'Velike opštine'!T24</f>
        <v>59</v>
      </c>
      <c r="CZ160">
        <f>+'Velike opštine'!U24</f>
        <v>603</v>
      </c>
      <c r="DA160">
        <f>+'Velike opštine'!V24</f>
        <v>539</v>
      </c>
      <c r="DB160">
        <f>+'Velike opštine'!W24</f>
        <v>809</v>
      </c>
      <c r="DC160">
        <f>+'Velike opštine'!X24</f>
        <v>503</v>
      </c>
      <c r="DD160">
        <f>+'Velike opštine'!Y24</f>
        <v>2094</v>
      </c>
      <c r="DE160">
        <f>+'Velike opštine'!Z24</f>
        <v>1301</v>
      </c>
      <c r="DF160">
        <f>+'Velike opštine'!AA24</f>
        <v>1942</v>
      </c>
      <c r="DG160">
        <f>+'Velike opštine'!AB24</f>
        <v>1836</v>
      </c>
      <c r="DH160">
        <f>+'Velike opštine'!AC24</f>
        <v>2363</v>
      </c>
      <c r="DI160">
        <f>+'Velike opštine'!AD24</f>
        <v>861</v>
      </c>
      <c r="DJ160">
        <f>+'Velike opštine'!AE24</f>
        <v>3736</v>
      </c>
      <c r="DK160">
        <f>+'Velike opštine'!AF24</f>
        <v>4025</v>
      </c>
      <c r="DL160">
        <f>+'Velike opštine'!AG24</f>
        <v>3669</v>
      </c>
      <c r="DM160">
        <f>+'Velike opštine'!AH24</f>
        <v>3706</v>
      </c>
      <c r="DN160">
        <f>+'Velike opštine'!AI24</f>
        <v>2217</v>
      </c>
      <c r="DO160">
        <f>+'Velike opštine'!AJ24</f>
        <v>498</v>
      </c>
      <c r="DP160">
        <f>+'Velike opštine'!AK24</f>
        <v>2380</v>
      </c>
      <c r="DQ160">
        <f>+'Velike opštine'!AL24</f>
        <v>2578</v>
      </c>
      <c r="DR160">
        <f>+'Velike opštine'!AM24</f>
        <v>3408</v>
      </c>
      <c r="DS160">
        <f>+'Velike opštine'!AN24</f>
        <v>3559</v>
      </c>
      <c r="DT160">
        <f>+'Velike opštine'!AO24</f>
        <v>3674</v>
      </c>
      <c r="DU160">
        <f>+'Velike opštine'!AP24</f>
        <v>478</v>
      </c>
      <c r="DV160">
        <f>+'Velike opštine'!AQ24</f>
        <v>3213</v>
      </c>
      <c r="DW160">
        <f>+'Velike opštine'!AR24</f>
        <v>3935</v>
      </c>
      <c r="DX160">
        <f>+'Velike opštine'!AS24</f>
        <v>3969</v>
      </c>
      <c r="DY160">
        <f>+'Velike opštine'!AT24</f>
        <v>5500</v>
      </c>
      <c r="DZ160">
        <f>+'Velike opštine'!AU24</f>
        <v>4444</v>
      </c>
      <c r="EA160">
        <f>+'Velike opštine'!AV24</f>
        <v>548</v>
      </c>
      <c r="EB160">
        <f>+'Velike opštine'!AW24</f>
        <v>3121</v>
      </c>
      <c r="EC160">
        <f>+'Velike opštine'!AX24</f>
        <v>3850</v>
      </c>
      <c r="ED160">
        <f>+'Velike opštine'!AY24</f>
        <v>4708</v>
      </c>
      <c r="EE160">
        <f>+'Velike opštine'!AZ24</f>
        <v>5569</v>
      </c>
      <c r="EF160">
        <f>+'Velike opštine'!BA24</f>
        <v>3468</v>
      </c>
      <c r="EG160">
        <f>+'Velike opštine'!BB24</f>
        <v>432</v>
      </c>
      <c r="EH160">
        <f>+'Velike opštine'!BC24</f>
        <v>1679</v>
      </c>
      <c r="EI160">
        <f>+'Velike opštine'!BD24</f>
        <v>0</v>
      </c>
      <c r="EJ160">
        <f>+'Velike opštine'!BE24</f>
        <v>0</v>
      </c>
      <c r="EK160">
        <f>+'Velike opštine'!BF24</f>
        <v>0</v>
      </c>
      <c r="EL160">
        <f>+'Velike opštine'!BG24</f>
        <v>0</v>
      </c>
      <c r="EM160">
        <f>+'Velike opštine'!BH24</f>
        <v>0</v>
      </c>
      <c r="EN160">
        <f>+'Velike opštine'!BI24</f>
        <v>0</v>
      </c>
      <c r="EO160">
        <f>+'Velike opštine'!BJ24</f>
        <v>0</v>
      </c>
      <c r="EP160">
        <f>+'Velike opštine'!BK24</f>
        <v>0</v>
      </c>
      <c r="EQ160">
        <f>+'Velike opštine'!BL24</f>
        <v>0</v>
      </c>
      <c r="ER160">
        <f>+'Velike opštine'!BM24</f>
        <v>0</v>
      </c>
      <c r="ES160">
        <f>+'Velike opštine'!BN24</f>
        <v>0</v>
      </c>
      <c r="ET160">
        <f>+'Velike opštine'!BO24</f>
        <v>0</v>
      </c>
      <c r="EU160">
        <f>+'Velike opštine'!BP24</f>
        <v>0</v>
      </c>
      <c r="EV160">
        <f>+'Velike opštine'!BQ24</f>
        <v>0</v>
      </c>
      <c r="EW160">
        <f>+'Velike opštine'!BR24</f>
        <v>0</v>
      </c>
      <c r="EX160">
        <f>+'Velike opštine'!BS24</f>
        <v>0</v>
      </c>
      <c r="EY160">
        <f>+'Velike opštine'!BT24</f>
        <v>0</v>
      </c>
      <c r="EZ160">
        <f>+'Velike opštine'!BU24</f>
        <v>0</v>
      </c>
      <c r="FA160">
        <f>+'Velike opštine'!BV24</f>
        <v>0</v>
      </c>
      <c r="FB160">
        <f>+'Velike opštine'!BW24</f>
        <v>0</v>
      </c>
      <c r="FC160">
        <f>+'Velike opštine'!BX24</f>
        <v>0</v>
      </c>
      <c r="FD160">
        <f>+'Velike opštine'!BY24</f>
        <v>0</v>
      </c>
      <c r="FE160">
        <f>+'Velike opštine'!BZ24</f>
        <v>0</v>
      </c>
      <c r="FF160">
        <f>+'Velike opštine'!CA24</f>
        <v>0</v>
      </c>
      <c r="FG160">
        <f>+'Velike opštine'!CB24</f>
        <v>0</v>
      </c>
      <c r="FH160">
        <f>+'Velike opštine'!CC24</f>
        <v>0</v>
      </c>
      <c r="FI160">
        <f>+'Velike opštine'!CD24</f>
        <v>0</v>
      </c>
      <c r="FJ160">
        <f>+'Velike opštine'!CE24</f>
        <v>0</v>
      </c>
      <c r="FK160">
        <f>+'Velike opštine'!CF24</f>
        <v>0</v>
      </c>
      <c r="FL160">
        <f>+'Velike opštine'!CG24</f>
        <v>0</v>
      </c>
    </row>
    <row r="161" spans="84:168">
      <c r="CF161">
        <f>+'Velike opštine'!A25</f>
        <v>70947</v>
      </c>
      <c r="CG161" t="str">
        <f>+'Velike opštine'!B25</f>
        <v>Пожаревац  ГО Пожаревац</v>
      </c>
      <c r="CH161" t="str">
        <f>+'Velike opštine'!C25</f>
        <v>Велике општине</v>
      </c>
      <c r="CI161">
        <f>+'Velike opštine'!D25</f>
        <v>60035</v>
      </c>
      <c r="CJ161">
        <f>+'Velike opštine'!E25</f>
        <v>40495</v>
      </c>
      <c r="CK161">
        <f>+'Velike opštine'!F25</f>
        <v>0.87847365338308347</v>
      </c>
      <c r="CL161">
        <f>+'Velike opštine'!G25</f>
        <v>52739.165780853415</v>
      </c>
      <c r="CM161">
        <f>+'Velike opštine'!H25</f>
        <v>8.199550262346964</v>
      </c>
      <c r="CN161">
        <f>+'Velike opštine'!I25</f>
        <v>9.3338601912188661</v>
      </c>
      <c r="CO161">
        <f>+'Velike opštine'!J25</f>
        <v>492260</v>
      </c>
      <c r="CP161">
        <f>+'Velike opštine'!K25</f>
        <v>49226</v>
      </c>
      <c r="CQ161">
        <f>+'Velike opštine'!L25</f>
        <v>1</v>
      </c>
      <c r="CR161">
        <f>+'Velike opštine'!M25</f>
        <v>6</v>
      </c>
      <c r="CS161">
        <f>+'Velike opštine'!N25</f>
        <v>4</v>
      </c>
      <c r="CT161">
        <f>+'Velike opštine'!O25</f>
        <v>33</v>
      </c>
      <c r="CU161">
        <f>+'Velike opštine'!P25</f>
        <v>33</v>
      </c>
      <c r="CV161">
        <f>+'Velike opštine'!Q25</f>
        <v>66</v>
      </c>
      <c r="CW161">
        <f>+'Velike opštine'!R25</f>
        <v>60</v>
      </c>
      <c r="CX161">
        <f>+'Velike opštine'!S25</f>
        <v>227</v>
      </c>
      <c r="CY161">
        <f>+'Velike opštine'!T25</f>
        <v>102</v>
      </c>
      <c r="CZ161">
        <f>+'Velike opštine'!U25</f>
        <v>411</v>
      </c>
      <c r="DA161">
        <f>+'Velike opštine'!V25</f>
        <v>448</v>
      </c>
      <c r="DB161">
        <f>+'Velike opštine'!W25</f>
        <v>259</v>
      </c>
      <c r="DC161">
        <f>+'Velike opštine'!X25</f>
        <v>472</v>
      </c>
      <c r="DD161">
        <f>+'Velike opštine'!Y25</f>
        <v>1133</v>
      </c>
      <c r="DE161">
        <f>+'Velike opštine'!Z25</f>
        <v>672</v>
      </c>
      <c r="DF161">
        <f>+'Velike opštine'!AA25</f>
        <v>934</v>
      </c>
      <c r="DG161">
        <f>+'Velike opštine'!AB25</f>
        <v>953</v>
      </c>
      <c r="DH161">
        <f>+'Velike opštine'!AC25</f>
        <v>871</v>
      </c>
      <c r="DI161">
        <f>+'Velike opštine'!AD25</f>
        <v>695</v>
      </c>
      <c r="DJ161">
        <f>+'Velike opštine'!AE25</f>
        <v>1828</v>
      </c>
      <c r="DK161">
        <f>+'Velike opštine'!AF25</f>
        <v>1853</v>
      </c>
      <c r="DL161">
        <f>+'Velike opštine'!AG25</f>
        <v>2186</v>
      </c>
      <c r="DM161">
        <f>+'Velike opštine'!AH25</f>
        <v>3974</v>
      </c>
      <c r="DN161">
        <f>+'Velike opštine'!AI25</f>
        <v>1325</v>
      </c>
      <c r="DO161">
        <f>+'Velike opštine'!AJ25</f>
        <v>215</v>
      </c>
      <c r="DP161">
        <f>+'Velike opštine'!AK25</f>
        <v>1666</v>
      </c>
      <c r="DQ161">
        <f>+'Velike opštine'!AL25</f>
        <v>1273</v>
      </c>
      <c r="DR161">
        <f>+'Velike opštine'!AM25</f>
        <v>1514</v>
      </c>
      <c r="DS161">
        <f>+'Velike opštine'!AN25</f>
        <v>1509</v>
      </c>
      <c r="DT161">
        <f>+'Velike opštine'!AO25</f>
        <v>1857</v>
      </c>
      <c r="DU161">
        <f>+'Velike opštine'!AP25</f>
        <v>310</v>
      </c>
      <c r="DV161">
        <f>+'Velike opštine'!AQ25</f>
        <v>1596</v>
      </c>
      <c r="DW161">
        <f>+'Velike opštine'!AR25</f>
        <v>1801</v>
      </c>
      <c r="DX161">
        <f>+'Velike opštine'!AS25</f>
        <v>2292</v>
      </c>
      <c r="DY161">
        <f>+'Velike opštine'!AT25</f>
        <v>2982</v>
      </c>
      <c r="DZ161">
        <f>+'Velike opštine'!AU25</f>
        <v>2109</v>
      </c>
      <c r="EA161">
        <f>+'Velike opštine'!AV25</f>
        <v>299</v>
      </c>
      <c r="EB161">
        <f>+'Velike opštine'!AW25</f>
        <v>1306</v>
      </c>
      <c r="EC161">
        <f>+'Velike opštine'!AX25</f>
        <v>1786</v>
      </c>
      <c r="ED161">
        <f>+'Velike opštine'!AY25</f>
        <v>2231</v>
      </c>
      <c r="EE161">
        <f>+'Velike opštine'!AZ25</f>
        <v>2529</v>
      </c>
      <c r="EF161">
        <f>+'Velike opštine'!BA25</f>
        <v>2085</v>
      </c>
      <c r="EG161">
        <f>+'Velike opštine'!BB25</f>
        <v>263</v>
      </c>
      <c r="EH161">
        <f>+'Velike opštine'!BC25</f>
        <v>1057</v>
      </c>
      <c r="EI161">
        <f>+'Velike opštine'!BD25</f>
        <v>0</v>
      </c>
      <c r="EJ161">
        <f>+'Velike opštine'!BE25</f>
        <v>0</v>
      </c>
      <c r="EK161">
        <f>+'Velike opštine'!BF25</f>
        <v>0</v>
      </c>
      <c r="EL161">
        <f>+'Velike opštine'!BG25</f>
        <v>0</v>
      </c>
      <c r="EM161">
        <f>+'Velike opštine'!BH25</f>
        <v>0</v>
      </c>
      <c r="EN161">
        <f>+'Velike opštine'!BI25</f>
        <v>0</v>
      </c>
      <c r="EO161">
        <f>+'Velike opštine'!BJ25</f>
        <v>0</v>
      </c>
      <c r="EP161">
        <f>+'Velike opštine'!BK25</f>
        <v>0</v>
      </c>
      <c r="EQ161">
        <f>+'Velike opštine'!BL25</f>
        <v>0</v>
      </c>
      <c r="ER161">
        <f>+'Velike opštine'!BM25</f>
        <v>0</v>
      </c>
      <c r="ES161">
        <f>+'Velike opštine'!BN25</f>
        <v>0</v>
      </c>
      <c r="ET161">
        <f>+'Velike opštine'!BO25</f>
        <v>0</v>
      </c>
      <c r="EU161">
        <f>+'Velike opštine'!BP25</f>
        <v>0</v>
      </c>
      <c r="EV161">
        <f>+'Velike opštine'!BQ25</f>
        <v>0</v>
      </c>
      <c r="EW161">
        <f>+'Velike opštine'!BR25</f>
        <v>0</v>
      </c>
      <c r="EX161">
        <f>+'Velike opštine'!BS25</f>
        <v>0</v>
      </c>
      <c r="EY161">
        <f>+'Velike opštine'!BT25</f>
        <v>0</v>
      </c>
      <c r="EZ161">
        <f>+'Velike opštine'!BU25</f>
        <v>0</v>
      </c>
      <c r="FA161">
        <f>+'Velike opštine'!BV25</f>
        <v>0</v>
      </c>
      <c r="FB161">
        <f>+'Velike opštine'!BW25</f>
        <v>0</v>
      </c>
      <c r="FC161">
        <f>+'Velike opštine'!BX25</f>
        <v>0</v>
      </c>
      <c r="FD161">
        <f>+'Velike opštine'!BY25</f>
        <v>0</v>
      </c>
      <c r="FE161">
        <f>+'Velike opštine'!BZ25</f>
        <v>0</v>
      </c>
      <c r="FF161">
        <f>+'Velike opštine'!CA25</f>
        <v>0</v>
      </c>
      <c r="FG161">
        <f>+'Velike opštine'!CB25</f>
        <v>0</v>
      </c>
      <c r="FH161">
        <f>+'Velike opštine'!CC25</f>
        <v>0</v>
      </c>
      <c r="FI161">
        <f>+'Velike opštine'!CD25</f>
        <v>0</v>
      </c>
      <c r="FJ161">
        <f>+'Velike opštine'!CE25</f>
        <v>0</v>
      </c>
      <c r="FK161">
        <f>+'Velike opštine'!CF25</f>
        <v>0</v>
      </c>
      <c r="FL161">
        <f>+'Velike opštine'!CG25</f>
        <v>0</v>
      </c>
    </row>
    <row r="162" spans="84:168">
      <c r="CF162">
        <f>+'Velike opštine'!A26</f>
        <v>70556</v>
      </c>
      <c r="CG162" t="str">
        <f>+'Velike opštine'!B26</f>
        <v xml:space="preserve">Зајечар </v>
      </c>
      <c r="CH162" t="str">
        <f>+'Velike opštine'!C26</f>
        <v>Велике општине</v>
      </c>
      <c r="CI162">
        <f>+'Velike opštine'!D26</f>
        <v>55987</v>
      </c>
      <c r="CJ162">
        <f>+'Velike opštine'!E26</f>
        <v>39662</v>
      </c>
      <c r="CK162">
        <f>+'Velike opštine'!F26</f>
        <v>0.86040306310605896</v>
      </c>
      <c r="CL162">
        <f>+'Velike opštine'!G26</f>
        <v>48171.386294118922</v>
      </c>
      <c r="CM162">
        <f>+'Velike opštine'!H26</f>
        <v>7.9972136388804547</v>
      </c>
      <c r="CN162">
        <f>+'Velike opštine'!I26</f>
        <v>9.2947293911419582</v>
      </c>
      <c r="CO162">
        <f>+'Velike opštine'!J26</f>
        <v>447740</v>
      </c>
      <c r="CP162">
        <f>+'Velike opštine'!K26</f>
        <v>44774</v>
      </c>
      <c r="CQ162">
        <f>+'Velike opštine'!L26</f>
        <v>0</v>
      </c>
      <c r="CR162">
        <f>+'Velike opštine'!M26</f>
        <v>8</v>
      </c>
      <c r="CS162">
        <f>+'Velike opštine'!N26</f>
        <v>7</v>
      </c>
      <c r="CT162">
        <f>+'Velike opštine'!O26</f>
        <v>13</v>
      </c>
      <c r="CU162">
        <f>+'Velike opštine'!P26</f>
        <v>36</v>
      </c>
      <c r="CV162">
        <f>+'Velike opštine'!Q26</f>
        <v>30</v>
      </c>
      <c r="CW162">
        <f>+'Velike opštine'!R26</f>
        <v>47</v>
      </c>
      <c r="CX162">
        <f>+'Velike opštine'!S26</f>
        <v>152</v>
      </c>
      <c r="CY162">
        <f>+'Velike opštine'!T26</f>
        <v>30</v>
      </c>
      <c r="CZ162">
        <f>+'Velike opštine'!U26</f>
        <v>442</v>
      </c>
      <c r="DA162">
        <f>+'Velike opštine'!V26</f>
        <v>283</v>
      </c>
      <c r="DB162">
        <f>+'Velike opštine'!W26</f>
        <v>68</v>
      </c>
      <c r="DC162">
        <f>+'Velike opštine'!X26</f>
        <v>730</v>
      </c>
      <c r="DD162">
        <f>+'Velike opštine'!Y26</f>
        <v>810</v>
      </c>
      <c r="DE162">
        <f>+'Velike opštine'!Z26</f>
        <v>616</v>
      </c>
      <c r="DF162">
        <f>+'Velike opštine'!AA26</f>
        <v>844</v>
      </c>
      <c r="DG162">
        <f>+'Velike opštine'!AB26</f>
        <v>959</v>
      </c>
      <c r="DH162">
        <f>+'Velike opštine'!AC26</f>
        <v>997</v>
      </c>
      <c r="DI162">
        <f>+'Velike opštine'!AD26</f>
        <v>472</v>
      </c>
      <c r="DJ162">
        <f>+'Velike opštine'!AE26</f>
        <v>2471</v>
      </c>
      <c r="DK162">
        <f>+'Velike opštine'!AF26</f>
        <v>1618</v>
      </c>
      <c r="DL162">
        <f>+'Velike opštine'!AG26</f>
        <v>1556</v>
      </c>
      <c r="DM162">
        <f>+'Velike opštine'!AH26</f>
        <v>1384</v>
      </c>
      <c r="DN162">
        <f>+'Velike opštine'!AI26</f>
        <v>1362</v>
      </c>
      <c r="DO162">
        <f>+'Velike opštine'!AJ26</f>
        <v>306</v>
      </c>
      <c r="DP162">
        <f>+'Velike opštine'!AK26</f>
        <v>925</v>
      </c>
      <c r="DQ162">
        <f>+'Velike opštine'!AL26</f>
        <v>1159</v>
      </c>
      <c r="DR162">
        <f>+'Velike opštine'!AM26</f>
        <v>1028</v>
      </c>
      <c r="DS162">
        <f>+'Velike opštine'!AN26</f>
        <v>1729</v>
      </c>
      <c r="DT162">
        <f>+'Velike opštine'!AO26</f>
        <v>1584</v>
      </c>
      <c r="DU162">
        <f>+'Velike opštine'!AP26</f>
        <v>175</v>
      </c>
      <c r="DV162">
        <f>+'Velike opštine'!AQ26</f>
        <v>2294</v>
      </c>
      <c r="DW162">
        <f>+'Velike opštine'!AR26</f>
        <v>1778</v>
      </c>
      <c r="DX162">
        <f>+'Velike opštine'!AS26</f>
        <v>2742</v>
      </c>
      <c r="DY162">
        <f>+'Velike opštine'!AT26</f>
        <v>2250</v>
      </c>
      <c r="DZ162">
        <f>+'Velike opštine'!AU26</f>
        <v>2234</v>
      </c>
      <c r="EA162">
        <f>+'Velike opštine'!AV26</f>
        <v>532</v>
      </c>
      <c r="EB162">
        <f>+'Velike opštine'!AW26</f>
        <v>1878</v>
      </c>
      <c r="EC162">
        <f>+'Velike opštine'!AX26</f>
        <v>2227</v>
      </c>
      <c r="ED162">
        <f>+'Velike opštine'!AY26</f>
        <v>1523</v>
      </c>
      <c r="EE162">
        <f>+'Velike opštine'!AZ26</f>
        <v>2780</v>
      </c>
      <c r="EF162">
        <f>+'Velike opštine'!BA26</f>
        <v>1120</v>
      </c>
      <c r="EG162">
        <f>+'Velike opštine'!BB26</f>
        <v>363</v>
      </c>
      <c r="EH162">
        <f>+'Velike opštine'!BC26</f>
        <v>1212</v>
      </c>
      <c r="EI162">
        <f>+'Velike opštine'!BD26</f>
        <v>0</v>
      </c>
      <c r="EJ162">
        <f>+'Velike opštine'!BE26</f>
        <v>0</v>
      </c>
      <c r="EK162">
        <f>+'Velike opštine'!BF26</f>
        <v>0</v>
      </c>
      <c r="EL162">
        <f>+'Velike opštine'!BG26</f>
        <v>0</v>
      </c>
      <c r="EM162">
        <f>+'Velike opštine'!BH26</f>
        <v>0</v>
      </c>
      <c r="EN162">
        <f>+'Velike opštine'!BI26</f>
        <v>0</v>
      </c>
      <c r="EO162">
        <f>+'Velike opštine'!BJ26</f>
        <v>0</v>
      </c>
      <c r="EP162">
        <f>+'Velike opštine'!BK26</f>
        <v>0</v>
      </c>
      <c r="EQ162">
        <f>+'Velike opštine'!BL26</f>
        <v>0</v>
      </c>
      <c r="ER162">
        <f>+'Velike opštine'!BM26</f>
        <v>0</v>
      </c>
      <c r="ES162">
        <f>+'Velike opštine'!BN26</f>
        <v>0</v>
      </c>
      <c r="ET162">
        <f>+'Velike opštine'!BO26</f>
        <v>0</v>
      </c>
      <c r="EU162">
        <f>+'Velike opštine'!BP26</f>
        <v>0</v>
      </c>
      <c r="EV162">
        <f>+'Velike opštine'!BQ26</f>
        <v>0</v>
      </c>
      <c r="EW162">
        <f>+'Velike opštine'!BR26</f>
        <v>0</v>
      </c>
      <c r="EX162">
        <f>+'Velike opštine'!BS26</f>
        <v>0</v>
      </c>
      <c r="EY162">
        <f>+'Velike opštine'!BT26</f>
        <v>0</v>
      </c>
      <c r="EZ162">
        <f>+'Velike opštine'!BU26</f>
        <v>0</v>
      </c>
      <c r="FA162">
        <f>+'Velike opštine'!BV26</f>
        <v>0</v>
      </c>
      <c r="FB162">
        <f>+'Velike opštine'!BW26</f>
        <v>0</v>
      </c>
      <c r="FC162">
        <f>+'Velike opštine'!BX26</f>
        <v>0</v>
      </c>
      <c r="FD162">
        <f>+'Velike opštine'!BY26</f>
        <v>0</v>
      </c>
      <c r="FE162">
        <f>+'Velike opštine'!BZ26</f>
        <v>0</v>
      </c>
      <c r="FF162">
        <f>+'Velike opštine'!CA26</f>
        <v>0</v>
      </c>
      <c r="FG162">
        <f>+'Velike opštine'!CB26</f>
        <v>0</v>
      </c>
      <c r="FH162">
        <f>+'Velike opštine'!CC26</f>
        <v>0</v>
      </c>
      <c r="FI162">
        <f>+'Velike opštine'!CD26</f>
        <v>0</v>
      </c>
      <c r="FJ162">
        <f>+'Velike opštine'!CE26</f>
        <v>0</v>
      </c>
      <c r="FK162">
        <f>+'Velike opštine'!CF26</f>
        <v>0</v>
      </c>
      <c r="FL162">
        <f>+'Velike opštine'!CG26</f>
        <v>0</v>
      </c>
    </row>
    <row r="163" spans="84:168">
      <c r="CF163">
        <f>+'Velike opštine'!A27</f>
        <v>70173</v>
      </c>
      <c r="CG163" t="str">
        <f>+'Velike opštine'!B27</f>
        <v>Младеновац  ГО Београд</v>
      </c>
      <c r="CH163" t="str">
        <f>+'Velike opštine'!C27</f>
        <v>Велике општине</v>
      </c>
      <c r="CI163">
        <f>+'Velike opštine'!D27</f>
        <v>52390</v>
      </c>
      <c r="CJ163">
        <f>+'Velike opštine'!E27</f>
        <v>32236</v>
      </c>
      <c r="CK163">
        <f>+'Velike opštine'!F27</f>
        <v>0.69930798099659419</v>
      </c>
      <c r="CL163">
        <f>+'Velike opštine'!G27</f>
        <v>36636.745124411573</v>
      </c>
      <c r="CM163">
        <f>+'Velike opštine'!H27</f>
        <v>6.4019851116625306</v>
      </c>
      <c r="CN163">
        <f>+'Velike opštine'!I27</f>
        <v>9.1547433829354645</v>
      </c>
      <c r="CO163">
        <f>+'Velike opštine'!J27</f>
        <v>335400</v>
      </c>
      <c r="CP163">
        <f>+'Velike opštine'!K27</f>
        <v>33540</v>
      </c>
      <c r="CQ163">
        <f>+'Velike opštine'!L27</f>
        <v>1</v>
      </c>
      <c r="CR163">
        <f>+'Velike opštine'!M27</f>
        <v>6</v>
      </c>
      <c r="CS163">
        <f>+'Velike opštine'!N27</f>
        <v>0</v>
      </c>
      <c r="CT163">
        <f>+'Velike opštine'!O27</f>
        <v>16</v>
      </c>
      <c r="CU163">
        <f>+'Velike opštine'!P27</f>
        <v>28</v>
      </c>
      <c r="CV163">
        <f>+'Velike opštine'!Q27</f>
        <v>50</v>
      </c>
      <c r="CW163">
        <f>+'Velike opštine'!R27</f>
        <v>37</v>
      </c>
      <c r="CX163">
        <f>+'Velike opštine'!S27</f>
        <v>52</v>
      </c>
      <c r="CY163">
        <f>+'Velike opštine'!T27</f>
        <v>48</v>
      </c>
      <c r="CZ163">
        <f>+'Velike opštine'!U27</f>
        <v>269</v>
      </c>
      <c r="DA163">
        <f>+'Velike opštine'!V27</f>
        <v>213</v>
      </c>
      <c r="DB163">
        <f>+'Velike opštine'!W27</f>
        <v>300</v>
      </c>
      <c r="DC163">
        <f>+'Velike opštine'!X27</f>
        <v>232</v>
      </c>
      <c r="DD163">
        <f>+'Velike opštine'!Y27</f>
        <v>606</v>
      </c>
      <c r="DE163">
        <f>+'Velike opštine'!Z27</f>
        <v>635</v>
      </c>
      <c r="DF163">
        <f>+'Velike opštine'!AA27</f>
        <v>538</v>
      </c>
      <c r="DG163">
        <f>+'Velike opštine'!AB27</f>
        <v>613</v>
      </c>
      <c r="DH163">
        <f>+'Velike opštine'!AC27</f>
        <v>819</v>
      </c>
      <c r="DI163">
        <f>+'Velike opštine'!AD27</f>
        <v>355</v>
      </c>
      <c r="DJ163">
        <f>+'Velike opštine'!AE27</f>
        <v>1456</v>
      </c>
      <c r="DK163">
        <f>+'Velike opštine'!AF27</f>
        <v>1303</v>
      </c>
      <c r="DL163">
        <f>+'Velike opštine'!AG27</f>
        <v>1664</v>
      </c>
      <c r="DM163">
        <f>+'Velike opštine'!AH27</f>
        <v>1303</v>
      </c>
      <c r="DN163">
        <f>+'Velike opštine'!AI27</f>
        <v>1146</v>
      </c>
      <c r="DO163">
        <f>+'Velike opštine'!AJ27</f>
        <v>141</v>
      </c>
      <c r="DP163">
        <f>+'Velike opštine'!AK27</f>
        <v>712</v>
      </c>
      <c r="DQ163">
        <f>+'Velike opštine'!AL27</f>
        <v>1068</v>
      </c>
      <c r="DR163">
        <f>+'Velike opštine'!AM27</f>
        <v>1115</v>
      </c>
      <c r="DS163">
        <f>+'Velike opštine'!AN27</f>
        <v>1338</v>
      </c>
      <c r="DT163">
        <f>+'Velike opštine'!AO27</f>
        <v>1445</v>
      </c>
      <c r="DU163">
        <f>+'Velike opštine'!AP27</f>
        <v>273</v>
      </c>
      <c r="DV163">
        <f>+'Velike opštine'!AQ27</f>
        <v>986</v>
      </c>
      <c r="DW163">
        <f>+'Velike opštine'!AR27</f>
        <v>1147</v>
      </c>
      <c r="DX163">
        <f>+'Velike opštine'!AS27</f>
        <v>1482</v>
      </c>
      <c r="DY163">
        <f>+'Velike opštine'!AT27</f>
        <v>1919</v>
      </c>
      <c r="DZ163">
        <f>+'Velike opštine'!AU27</f>
        <v>1753</v>
      </c>
      <c r="EA163">
        <f>+'Velike opštine'!AV27</f>
        <v>288</v>
      </c>
      <c r="EB163">
        <f>+'Velike opštine'!AW27</f>
        <v>971</v>
      </c>
      <c r="EC163">
        <f>+'Velike opštine'!AX27</f>
        <v>1379</v>
      </c>
      <c r="ED163">
        <f>+'Velike opštine'!AY27</f>
        <v>1575</v>
      </c>
      <c r="EE163">
        <f>+'Velike opštine'!AZ27</f>
        <v>1855</v>
      </c>
      <c r="EF163">
        <f>+'Velike opštine'!BA27</f>
        <v>1505</v>
      </c>
      <c r="EG163">
        <f>+'Velike opštine'!BB27</f>
        <v>265</v>
      </c>
      <c r="EH163">
        <f>+'Velike opštine'!BC27</f>
        <v>633</v>
      </c>
      <c r="EI163">
        <f>+'Velike opštine'!BD27</f>
        <v>0</v>
      </c>
      <c r="EJ163">
        <f>+'Velike opštine'!BE27</f>
        <v>0</v>
      </c>
      <c r="EK163">
        <f>+'Velike opštine'!BF27</f>
        <v>0</v>
      </c>
      <c r="EL163">
        <f>+'Velike opštine'!BG27</f>
        <v>0</v>
      </c>
      <c r="EM163">
        <f>+'Velike opštine'!BH27</f>
        <v>0</v>
      </c>
      <c r="EN163">
        <f>+'Velike opštine'!BI27</f>
        <v>0</v>
      </c>
      <c r="EO163">
        <f>+'Velike opštine'!BJ27</f>
        <v>0</v>
      </c>
      <c r="EP163">
        <f>+'Velike opštine'!BK27</f>
        <v>0</v>
      </c>
      <c r="EQ163">
        <f>+'Velike opštine'!BL27</f>
        <v>0</v>
      </c>
      <c r="ER163">
        <f>+'Velike opštine'!BM27</f>
        <v>0</v>
      </c>
      <c r="ES163">
        <f>+'Velike opštine'!BN27</f>
        <v>0</v>
      </c>
      <c r="ET163">
        <f>+'Velike opštine'!BO27</f>
        <v>0</v>
      </c>
      <c r="EU163">
        <f>+'Velike opštine'!BP27</f>
        <v>0</v>
      </c>
      <c r="EV163">
        <f>+'Velike opštine'!BQ27</f>
        <v>0</v>
      </c>
      <c r="EW163">
        <f>+'Velike opštine'!BR27</f>
        <v>0</v>
      </c>
      <c r="EX163">
        <f>+'Velike opštine'!BS27</f>
        <v>0</v>
      </c>
      <c r="EY163">
        <f>+'Velike opštine'!BT27</f>
        <v>0</v>
      </c>
      <c r="EZ163">
        <f>+'Velike opštine'!BU27</f>
        <v>0</v>
      </c>
      <c r="FA163">
        <f>+'Velike opštine'!BV27</f>
        <v>0</v>
      </c>
      <c r="FB163">
        <f>+'Velike opštine'!BW27</f>
        <v>0</v>
      </c>
      <c r="FC163">
        <f>+'Velike opštine'!BX27</f>
        <v>0</v>
      </c>
      <c r="FD163">
        <f>+'Velike opštine'!BY27</f>
        <v>0</v>
      </c>
      <c r="FE163">
        <f>+'Velike opštine'!BZ27</f>
        <v>0</v>
      </c>
      <c r="FF163">
        <f>+'Velike opštine'!CA27</f>
        <v>0</v>
      </c>
      <c r="FG163">
        <f>+'Velike opštine'!CB27</f>
        <v>0</v>
      </c>
      <c r="FH163">
        <f>+'Velike opštine'!CC27</f>
        <v>0</v>
      </c>
      <c r="FI163">
        <f>+'Velike opštine'!CD27</f>
        <v>0</v>
      </c>
      <c r="FJ163">
        <f>+'Velike opštine'!CE27</f>
        <v>0</v>
      </c>
      <c r="FK163">
        <f>+'Velike opštine'!CF27</f>
        <v>0</v>
      </c>
      <c r="FL163">
        <f>+'Velike opštine'!CG27</f>
        <v>0</v>
      </c>
    </row>
    <row r="164" spans="84:168">
      <c r="CF164">
        <f>+'Velike opštine'!A28</f>
        <v>80420</v>
      </c>
      <c r="CG164" t="str">
        <f>+'Velike opštine'!B28</f>
        <v xml:space="preserve">Стара Пазова  </v>
      </c>
      <c r="CH164" t="str">
        <f>+'Velike opštine'!C28</f>
        <v>Велике општине</v>
      </c>
      <c r="CI164">
        <f>+'Velike opštine'!D28</f>
        <v>65088</v>
      </c>
      <c r="CJ164">
        <f>+'Velike opštine'!E28</f>
        <v>38422</v>
      </c>
      <c r="CK164">
        <f>+'Velike opštine'!F28</f>
        <v>0.83350326485454584</v>
      </c>
      <c r="CL164">
        <f>+'Velike opštine'!G28</f>
        <v>54251.060502852677</v>
      </c>
      <c r="CM164">
        <f>+'Velike opštine'!H28</f>
        <v>7.4033616027531961</v>
      </c>
      <c r="CN164">
        <f>+'Velike opštine'!I28</f>
        <v>8.8822226797697699</v>
      </c>
      <c r="CO164">
        <f>+'Velike opštine'!J28</f>
        <v>481870</v>
      </c>
      <c r="CP164">
        <f>+'Velike opštine'!K28</f>
        <v>48187</v>
      </c>
      <c r="CQ164">
        <f>+'Velike opštine'!L28</f>
        <v>0</v>
      </c>
      <c r="CR164">
        <f>+'Velike opštine'!M28</f>
        <v>0</v>
      </c>
      <c r="CS164">
        <f>+'Velike opštine'!N28</f>
        <v>2</v>
      </c>
      <c r="CT164">
        <f>+'Velike opštine'!O28</f>
        <v>40</v>
      </c>
      <c r="CU164">
        <f>+'Velike opštine'!P28</f>
        <v>54</v>
      </c>
      <c r="CV164">
        <f>+'Velike opštine'!Q28</f>
        <v>62</v>
      </c>
      <c r="CW164">
        <f>+'Velike opštine'!R28</f>
        <v>65</v>
      </c>
      <c r="CX164">
        <f>+'Velike opštine'!S28</f>
        <v>116</v>
      </c>
      <c r="CY164">
        <f>+'Velike opštine'!T28</f>
        <v>106</v>
      </c>
      <c r="CZ164">
        <f>+'Velike opštine'!U28</f>
        <v>347</v>
      </c>
      <c r="DA164">
        <f>+'Velike opštine'!V28</f>
        <v>267</v>
      </c>
      <c r="DB164">
        <f>+'Velike opštine'!W28</f>
        <v>378</v>
      </c>
      <c r="DC164">
        <f>+'Velike opštine'!X28</f>
        <v>331</v>
      </c>
      <c r="DD164">
        <f>+'Velike opštine'!Y28</f>
        <v>1190</v>
      </c>
      <c r="DE164">
        <f>+'Velike opštine'!Z28</f>
        <v>901</v>
      </c>
      <c r="DF164">
        <f>+'Velike opštine'!AA28</f>
        <v>835</v>
      </c>
      <c r="DG164">
        <f>+'Velike opštine'!AB28</f>
        <v>1079</v>
      </c>
      <c r="DH164">
        <f>+'Velike opštine'!AC28</f>
        <v>1025</v>
      </c>
      <c r="DI164">
        <f>+'Velike opštine'!AD28</f>
        <v>602</v>
      </c>
      <c r="DJ164">
        <f>+'Velike opštine'!AE28</f>
        <v>1667</v>
      </c>
      <c r="DK164">
        <f>+'Velike opštine'!AF28</f>
        <v>1903</v>
      </c>
      <c r="DL164">
        <f>+'Velike opštine'!AG28</f>
        <v>2151</v>
      </c>
      <c r="DM164">
        <f>+'Velike opštine'!AH28</f>
        <v>2305</v>
      </c>
      <c r="DN164">
        <f>+'Velike opštine'!AI28</f>
        <v>1168</v>
      </c>
      <c r="DO164">
        <f>+'Velike opštine'!AJ28</f>
        <v>231</v>
      </c>
      <c r="DP164">
        <f>+'Velike opštine'!AK28</f>
        <v>1278</v>
      </c>
      <c r="DQ164">
        <f>+'Velike opštine'!AL28</f>
        <v>1361</v>
      </c>
      <c r="DR164">
        <f>+'Velike opštine'!AM28</f>
        <v>1483</v>
      </c>
      <c r="DS164">
        <f>+'Velike opštine'!AN28</f>
        <v>2036</v>
      </c>
      <c r="DT164">
        <f>+'Velike opštine'!AO28</f>
        <v>1786</v>
      </c>
      <c r="DU164">
        <f>+'Velike opštine'!AP28</f>
        <v>253</v>
      </c>
      <c r="DV164">
        <f>+'Velike opštine'!AQ28</f>
        <v>1666</v>
      </c>
      <c r="DW164">
        <f>+'Velike opštine'!AR28</f>
        <v>1963</v>
      </c>
      <c r="DX164">
        <f>+'Velike opštine'!AS28</f>
        <v>2353</v>
      </c>
      <c r="DY164">
        <f>+'Velike opštine'!AT28</f>
        <v>2582</v>
      </c>
      <c r="DZ164">
        <f>+'Velike opštine'!AU28</f>
        <v>2327</v>
      </c>
      <c r="EA164">
        <f>+'Velike opštine'!AV28</f>
        <v>406</v>
      </c>
      <c r="EB164">
        <f>+'Velike opštine'!AW28</f>
        <v>1268</v>
      </c>
      <c r="EC164">
        <f>+'Velike opštine'!AX28</f>
        <v>2097</v>
      </c>
      <c r="ED164">
        <f>+'Velike opštine'!AY28</f>
        <v>2044</v>
      </c>
      <c r="EE164">
        <f>+'Velike opštine'!AZ28</f>
        <v>3045</v>
      </c>
      <c r="EF164">
        <f>+'Velike opštine'!BA28</f>
        <v>1865</v>
      </c>
      <c r="EG164">
        <f>+'Velike opštine'!BB28</f>
        <v>353</v>
      </c>
      <c r="EH164">
        <f>+'Velike opštine'!BC28</f>
        <v>1196</v>
      </c>
      <c r="EI164">
        <f>+'Velike opštine'!BD28</f>
        <v>0</v>
      </c>
      <c r="EJ164">
        <f>+'Velike opštine'!BE28</f>
        <v>0</v>
      </c>
      <c r="EK164">
        <f>+'Velike opštine'!BF28</f>
        <v>0</v>
      </c>
      <c r="EL164">
        <f>+'Velike opštine'!BG28</f>
        <v>0</v>
      </c>
      <c r="EM164">
        <f>+'Velike opštine'!BH28</f>
        <v>0</v>
      </c>
      <c r="EN164">
        <f>+'Velike opštine'!BI28</f>
        <v>0</v>
      </c>
      <c r="EO164">
        <f>+'Velike opštine'!BJ28</f>
        <v>0</v>
      </c>
      <c r="EP164">
        <f>+'Velike opštine'!BK28</f>
        <v>0</v>
      </c>
      <c r="EQ164">
        <f>+'Velike opštine'!BL28</f>
        <v>0</v>
      </c>
      <c r="ER164">
        <f>+'Velike opštine'!BM28</f>
        <v>0</v>
      </c>
      <c r="ES164">
        <f>+'Velike opštine'!BN28</f>
        <v>0</v>
      </c>
      <c r="ET164">
        <f>+'Velike opštine'!BO28</f>
        <v>0</v>
      </c>
      <c r="EU164">
        <f>+'Velike opštine'!BP28</f>
        <v>0</v>
      </c>
      <c r="EV164">
        <f>+'Velike opštine'!BQ28</f>
        <v>0</v>
      </c>
      <c r="EW164">
        <f>+'Velike opštine'!BR28</f>
        <v>0</v>
      </c>
      <c r="EX164">
        <f>+'Velike opštine'!BS28</f>
        <v>0</v>
      </c>
      <c r="EY164">
        <f>+'Velike opštine'!BT28</f>
        <v>0</v>
      </c>
      <c r="EZ164">
        <f>+'Velike opštine'!BU28</f>
        <v>0</v>
      </c>
      <c r="FA164">
        <f>+'Velike opštine'!BV28</f>
        <v>0</v>
      </c>
      <c r="FB164">
        <f>+'Velike opštine'!BW28</f>
        <v>0</v>
      </c>
      <c r="FC164">
        <f>+'Velike opštine'!BX28</f>
        <v>0</v>
      </c>
      <c r="FD164">
        <f>+'Velike opštine'!BY28</f>
        <v>0</v>
      </c>
      <c r="FE164">
        <f>+'Velike opštine'!BZ28</f>
        <v>0</v>
      </c>
      <c r="FF164">
        <f>+'Velike opštine'!CA28</f>
        <v>0</v>
      </c>
      <c r="FG164">
        <f>+'Velike opštine'!CB28</f>
        <v>0</v>
      </c>
      <c r="FH164">
        <f>+'Velike opštine'!CC28</f>
        <v>0</v>
      </c>
      <c r="FI164">
        <f>+'Velike opštine'!CD28</f>
        <v>0</v>
      </c>
      <c r="FJ164">
        <f>+'Velike opštine'!CE28</f>
        <v>0</v>
      </c>
      <c r="FK164">
        <f>+'Velike opštine'!CF28</f>
        <v>0</v>
      </c>
      <c r="FL164">
        <f>+'Velike opštine'!CG28</f>
        <v>0</v>
      </c>
    </row>
    <row r="165" spans="84:168">
      <c r="CF165">
        <f>+'Velike opštine'!A29</f>
        <v>70670</v>
      </c>
      <c r="CG165" t="str">
        <f>+'Velike opštine'!B29</f>
        <v xml:space="preserve">Крушевац </v>
      </c>
      <c r="CH165" t="str">
        <f>+'Velike opštine'!C29</f>
        <v>Велике општине</v>
      </c>
      <c r="CI165">
        <f>+'Velike opštine'!D29</f>
        <v>123631</v>
      </c>
      <c r="CJ165">
        <f>+'Velike opštine'!E29</f>
        <v>39571</v>
      </c>
      <c r="CK165">
        <f>+'Velike opštine'!F29</f>
        <v>0.85842896500856891</v>
      </c>
      <c r="CL165">
        <f>+'Velike opštine'!G29</f>
        <v>106128.43137297439</v>
      </c>
      <c r="CM165">
        <f>+'Velike opštine'!H29</f>
        <v>7.5383196771036394</v>
      </c>
      <c r="CN165">
        <f>+'Velike opštine'!I29</f>
        <v>8.78152996273651</v>
      </c>
      <c r="CO165">
        <f>+'Velike opštine'!J29</f>
        <v>931970</v>
      </c>
      <c r="CP165">
        <f>+'Velike opštine'!K29</f>
        <v>93197</v>
      </c>
      <c r="CQ165">
        <f>+'Velike opštine'!L29</f>
        <v>0</v>
      </c>
      <c r="CR165">
        <f>+'Velike opštine'!M29</f>
        <v>9</v>
      </c>
      <c r="CS165">
        <f>+'Velike opštine'!N29</f>
        <v>18</v>
      </c>
      <c r="CT165">
        <f>+'Velike opštine'!O29</f>
        <v>51</v>
      </c>
      <c r="CU165">
        <f>+'Velike opštine'!P29</f>
        <v>86</v>
      </c>
      <c r="CV165">
        <f>+'Velike opštine'!Q29</f>
        <v>145</v>
      </c>
      <c r="CW165">
        <f>+'Velike opštine'!R29</f>
        <v>209</v>
      </c>
      <c r="CX165">
        <f>+'Velike opštine'!S29</f>
        <v>133</v>
      </c>
      <c r="CY165">
        <f>+'Velike opštine'!T29</f>
        <v>142</v>
      </c>
      <c r="CZ165">
        <f>+'Velike opštine'!U29</f>
        <v>811</v>
      </c>
      <c r="DA165">
        <f>+'Velike opštine'!V29</f>
        <v>495</v>
      </c>
      <c r="DB165">
        <f>+'Velike opštine'!W29</f>
        <v>638</v>
      </c>
      <c r="DC165">
        <f>+'Velike opštine'!X29</f>
        <v>997</v>
      </c>
      <c r="DD165">
        <f>+'Velike opštine'!Y29</f>
        <v>2060</v>
      </c>
      <c r="DE165">
        <f>+'Velike opštine'!Z29</f>
        <v>1385</v>
      </c>
      <c r="DF165">
        <f>+'Velike opštine'!AA29</f>
        <v>1659</v>
      </c>
      <c r="DG165">
        <f>+'Velike opštine'!AB29</f>
        <v>2054</v>
      </c>
      <c r="DH165">
        <f>+'Velike opštine'!AC29</f>
        <v>2311</v>
      </c>
      <c r="DI165">
        <f>+'Velike opštine'!AD29</f>
        <v>929</v>
      </c>
      <c r="DJ165">
        <f>+'Velike opštine'!AE29</f>
        <v>4238</v>
      </c>
      <c r="DK165">
        <f>+'Velike opštine'!AF29</f>
        <v>4036</v>
      </c>
      <c r="DL165">
        <f>+'Velike opštine'!AG29</f>
        <v>4146</v>
      </c>
      <c r="DM165">
        <f>+'Velike opštine'!AH29</f>
        <v>3858</v>
      </c>
      <c r="DN165">
        <f>+'Velike opštine'!AI29</f>
        <v>3072</v>
      </c>
      <c r="DO165">
        <f>+'Velike opštine'!AJ29</f>
        <v>338</v>
      </c>
      <c r="DP165">
        <f>+'Velike opštine'!AK29</f>
        <v>2481</v>
      </c>
      <c r="DQ165">
        <f>+'Velike opštine'!AL29</f>
        <v>2905</v>
      </c>
      <c r="DR165">
        <f>+'Velike opštine'!AM29</f>
        <v>3168</v>
      </c>
      <c r="DS165">
        <f>+'Velike opštine'!AN29</f>
        <v>3328</v>
      </c>
      <c r="DT165">
        <f>+'Velike opštine'!AO29</f>
        <v>3649</v>
      </c>
      <c r="DU165">
        <f>+'Velike opštine'!AP29</f>
        <v>581</v>
      </c>
      <c r="DV165">
        <f>+'Velike opštine'!AQ29</f>
        <v>3310</v>
      </c>
      <c r="DW165">
        <f>+'Velike opštine'!AR29</f>
        <v>3415</v>
      </c>
      <c r="DX165">
        <f>+'Velike opštine'!AS29</f>
        <v>4129</v>
      </c>
      <c r="DY165">
        <f>+'Velike opštine'!AT29</f>
        <v>5587</v>
      </c>
      <c r="DZ165">
        <f>+'Velike opštine'!AU29</f>
        <v>3833</v>
      </c>
      <c r="EA165">
        <f>+'Velike opštine'!AV29</f>
        <v>667</v>
      </c>
      <c r="EB165">
        <f>+'Velike opštine'!AW29</f>
        <v>2627</v>
      </c>
      <c r="EC165">
        <f>+'Velike opštine'!AX29</f>
        <v>3593</v>
      </c>
      <c r="ED165">
        <f>+'Velike opštine'!AY29</f>
        <v>4400</v>
      </c>
      <c r="EE165">
        <f>+'Velike opštine'!AZ29</f>
        <v>4247</v>
      </c>
      <c r="EF165">
        <f>+'Velike opštine'!BA29</f>
        <v>3630</v>
      </c>
      <c r="EG165">
        <f>+'Velike opštine'!BB29</f>
        <v>1791</v>
      </c>
      <c r="EH165">
        <f>+'Velike opštine'!BC29</f>
        <v>2036</v>
      </c>
      <c r="EI165">
        <f>+'Velike opštine'!BD29</f>
        <v>0</v>
      </c>
      <c r="EJ165">
        <f>+'Velike opštine'!BE29</f>
        <v>0</v>
      </c>
      <c r="EK165">
        <f>+'Velike opštine'!BF29</f>
        <v>0</v>
      </c>
      <c r="EL165">
        <f>+'Velike opštine'!BG29</f>
        <v>0</v>
      </c>
      <c r="EM165">
        <f>+'Velike opštine'!BH29</f>
        <v>0</v>
      </c>
      <c r="EN165">
        <f>+'Velike opštine'!BI29</f>
        <v>0</v>
      </c>
      <c r="EO165">
        <f>+'Velike opštine'!BJ29</f>
        <v>0</v>
      </c>
      <c r="EP165">
        <f>+'Velike opštine'!BK29</f>
        <v>0</v>
      </c>
      <c r="EQ165">
        <f>+'Velike opštine'!BL29</f>
        <v>0</v>
      </c>
      <c r="ER165">
        <f>+'Velike opštine'!BM29</f>
        <v>0</v>
      </c>
      <c r="ES165">
        <f>+'Velike opštine'!BN29</f>
        <v>0</v>
      </c>
      <c r="ET165">
        <f>+'Velike opštine'!BO29</f>
        <v>0</v>
      </c>
      <c r="EU165">
        <f>+'Velike opštine'!BP29</f>
        <v>0</v>
      </c>
      <c r="EV165">
        <f>+'Velike opštine'!BQ29</f>
        <v>0</v>
      </c>
      <c r="EW165">
        <f>+'Velike opštine'!BR29</f>
        <v>0</v>
      </c>
      <c r="EX165">
        <f>+'Velike opštine'!BS29</f>
        <v>0</v>
      </c>
      <c r="EY165">
        <f>+'Velike opštine'!BT29</f>
        <v>0</v>
      </c>
      <c r="EZ165">
        <f>+'Velike opštine'!BU29</f>
        <v>0</v>
      </c>
      <c r="FA165">
        <f>+'Velike opštine'!BV29</f>
        <v>0</v>
      </c>
      <c r="FB165">
        <f>+'Velike opštine'!BW29</f>
        <v>0</v>
      </c>
      <c r="FC165">
        <f>+'Velike opštine'!BX29</f>
        <v>0</v>
      </c>
      <c r="FD165">
        <f>+'Velike opštine'!BY29</f>
        <v>0</v>
      </c>
      <c r="FE165">
        <f>+'Velike opštine'!BZ29</f>
        <v>0</v>
      </c>
      <c r="FF165">
        <f>+'Velike opštine'!CA29</f>
        <v>0</v>
      </c>
      <c r="FG165">
        <f>+'Velike opštine'!CB29</f>
        <v>0</v>
      </c>
      <c r="FH165">
        <f>+'Velike opštine'!CC29</f>
        <v>0</v>
      </c>
      <c r="FI165">
        <f>+'Velike opštine'!CD29</f>
        <v>0</v>
      </c>
      <c r="FJ165">
        <f>+'Velike opštine'!CE29</f>
        <v>0</v>
      </c>
      <c r="FK165">
        <f>+'Velike opštine'!CF29</f>
        <v>0</v>
      </c>
      <c r="FL165">
        <f>+'Velike opštine'!CG29</f>
        <v>0</v>
      </c>
    </row>
    <row r="166" spans="84:168">
      <c r="CF166">
        <f>+'Velike opštine'!A30</f>
        <v>80438</v>
      </c>
      <c r="CG166" t="str">
        <f>+'Velike opštine'!B30</f>
        <v xml:space="preserve">Суботица </v>
      </c>
      <c r="CH166" t="str">
        <f>+'Velike opštine'!C30</f>
        <v>Велике општине</v>
      </c>
      <c r="CI166">
        <f>+'Velike opštine'!D30</f>
        <v>138331</v>
      </c>
      <c r="CJ166">
        <f>+'Velike opštine'!E30</f>
        <v>42992</v>
      </c>
      <c r="CK166">
        <f>+'Velike opštine'!F30</f>
        <v>0.93264203744278373</v>
      </c>
      <c r="CL166">
        <f>+'Velike opštine'!G30</f>
        <v>129013.30568149772</v>
      </c>
      <c r="CM166">
        <f>+'Velike opštine'!H30</f>
        <v>8.1758246524640175</v>
      </c>
      <c r="CN166">
        <f>+'Velike opštine'!I30</f>
        <v>8.7663051033828108</v>
      </c>
      <c r="CO166">
        <f>+'Velike opštine'!J30</f>
        <v>1130970</v>
      </c>
      <c r="CP166">
        <f>+'Velike opštine'!K30</f>
        <v>113097</v>
      </c>
      <c r="CQ166">
        <f>+'Velike opštine'!L30</f>
        <v>13</v>
      </c>
      <c r="CR166">
        <f>+'Velike opštine'!M30</f>
        <v>39</v>
      </c>
      <c r="CS166">
        <f>+'Velike opštine'!N30</f>
        <v>16</v>
      </c>
      <c r="CT166">
        <f>+'Velike opštine'!O30</f>
        <v>91</v>
      </c>
      <c r="CU166">
        <f>+'Velike opštine'!P30</f>
        <v>167</v>
      </c>
      <c r="CV166">
        <f>+'Velike opštine'!Q30</f>
        <v>181</v>
      </c>
      <c r="CW166">
        <f>+'Velike opštine'!R30</f>
        <v>189</v>
      </c>
      <c r="CX166">
        <f>+'Velike opštine'!S30</f>
        <v>398</v>
      </c>
      <c r="CY166">
        <f>+'Velike opštine'!T30</f>
        <v>260</v>
      </c>
      <c r="CZ166">
        <f>+'Velike opštine'!U30</f>
        <v>1050</v>
      </c>
      <c r="DA166">
        <f>+'Velike opštine'!V30</f>
        <v>811</v>
      </c>
      <c r="DB166">
        <f>+'Velike opštine'!W30</f>
        <v>1041</v>
      </c>
      <c r="DC166">
        <f>+'Velike opštine'!X30</f>
        <v>1096</v>
      </c>
      <c r="DD166">
        <f>+'Velike opštine'!Y30</f>
        <v>3044</v>
      </c>
      <c r="DE166">
        <f>+'Velike opštine'!Z30</f>
        <v>2220</v>
      </c>
      <c r="DF166">
        <f>+'Velike opštine'!AA30</f>
        <v>2141</v>
      </c>
      <c r="DG166">
        <f>+'Velike opštine'!AB30</f>
        <v>2689</v>
      </c>
      <c r="DH166">
        <f>+'Velike opštine'!AC30</f>
        <v>2479</v>
      </c>
      <c r="DI166">
        <f>+'Velike opštine'!AD30</f>
        <v>1132</v>
      </c>
      <c r="DJ166">
        <f>+'Velike opštine'!AE30</f>
        <v>5265</v>
      </c>
      <c r="DK166">
        <f>+'Velike opštine'!AF30</f>
        <v>4345</v>
      </c>
      <c r="DL166">
        <f>+'Velike opštine'!AG30</f>
        <v>4528</v>
      </c>
      <c r="DM166">
        <f>+'Velike opštine'!AH30</f>
        <v>4094</v>
      </c>
      <c r="DN166">
        <f>+'Velike opštine'!AI30</f>
        <v>2143</v>
      </c>
      <c r="DO166">
        <f>+'Velike opštine'!AJ30</f>
        <v>704</v>
      </c>
      <c r="DP166">
        <f>+'Velike opštine'!AK30</f>
        <v>2968</v>
      </c>
      <c r="DQ166">
        <f>+'Velike opštine'!AL30</f>
        <v>3868</v>
      </c>
      <c r="DR166">
        <f>+'Velike opštine'!AM30</f>
        <v>4289</v>
      </c>
      <c r="DS166">
        <f>+'Velike opštine'!AN30</f>
        <v>3289</v>
      </c>
      <c r="DT166">
        <f>+'Velike opštine'!AO30</f>
        <v>3815</v>
      </c>
      <c r="DU166">
        <f>+'Velike opštine'!AP30</f>
        <v>923</v>
      </c>
      <c r="DV166">
        <f>+'Velike opštine'!AQ30</f>
        <v>4417</v>
      </c>
      <c r="DW166">
        <f>+'Velike opštine'!AR30</f>
        <v>4913</v>
      </c>
      <c r="DX166">
        <f>+'Velike opštine'!AS30</f>
        <v>5744</v>
      </c>
      <c r="DY166">
        <f>+'Velike opštine'!AT30</f>
        <v>5911</v>
      </c>
      <c r="DZ166">
        <f>+'Velike opštine'!AU30</f>
        <v>3894</v>
      </c>
      <c r="EA166">
        <f>+'Velike opštine'!AV30</f>
        <v>775</v>
      </c>
      <c r="EB166">
        <f>+'Velike opštine'!AW30</f>
        <v>3765</v>
      </c>
      <c r="EC166">
        <f>+'Velike opštine'!AX30</f>
        <v>5103</v>
      </c>
      <c r="ED166">
        <f>+'Velike opštine'!AY30</f>
        <v>6063</v>
      </c>
      <c r="EE166">
        <f>+'Velike opštine'!AZ30</f>
        <v>6343</v>
      </c>
      <c r="EF166">
        <f>+'Velike opštine'!BA30</f>
        <v>3512</v>
      </c>
      <c r="EG166">
        <f>+'Velike opštine'!BB30</f>
        <v>613</v>
      </c>
      <c r="EH166">
        <f>+'Velike opštine'!BC30</f>
        <v>2756</v>
      </c>
      <c r="EI166">
        <f>+'Velike opštine'!BD30</f>
        <v>0</v>
      </c>
      <c r="EJ166">
        <f>+'Velike opštine'!BE30</f>
        <v>0</v>
      </c>
      <c r="EK166">
        <f>+'Velike opštine'!BF30</f>
        <v>0</v>
      </c>
      <c r="EL166">
        <f>+'Velike opštine'!BG30</f>
        <v>0</v>
      </c>
      <c r="EM166">
        <f>+'Velike opštine'!BH30</f>
        <v>0</v>
      </c>
      <c r="EN166">
        <f>+'Velike opštine'!BI30</f>
        <v>0</v>
      </c>
      <c r="EO166">
        <f>+'Velike opštine'!BJ30</f>
        <v>0</v>
      </c>
      <c r="EP166">
        <f>+'Velike opštine'!BK30</f>
        <v>0</v>
      </c>
      <c r="EQ166">
        <f>+'Velike opštine'!BL30</f>
        <v>0</v>
      </c>
      <c r="ER166">
        <f>+'Velike opštine'!BM30</f>
        <v>0</v>
      </c>
      <c r="ES166">
        <f>+'Velike opštine'!BN30</f>
        <v>0</v>
      </c>
      <c r="ET166">
        <f>+'Velike opštine'!BO30</f>
        <v>0</v>
      </c>
      <c r="EU166">
        <f>+'Velike opštine'!BP30</f>
        <v>0</v>
      </c>
      <c r="EV166">
        <f>+'Velike opštine'!BQ30</f>
        <v>0</v>
      </c>
      <c r="EW166">
        <f>+'Velike opštine'!BR30</f>
        <v>0</v>
      </c>
      <c r="EX166">
        <f>+'Velike opštine'!BS30</f>
        <v>0</v>
      </c>
      <c r="EY166">
        <f>+'Velike opštine'!BT30</f>
        <v>0</v>
      </c>
      <c r="EZ166">
        <f>+'Velike opštine'!BU30</f>
        <v>0</v>
      </c>
      <c r="FA166">
        <f>+'Velike opštine'!BV30</f>
        <v>0</v>
      </c>
      <c r="FB166">
        <f>+'Velike opštine'!BW30</f>
        <v>0</v>
      </c>
      <c r="FC166">
        <f>+'Velike opštine'!BX30</f>
        <v>0</v>
      </c>
      <c r="FD166">
        <f>+'Velike opštine'!BY30</f>
        <v>0</v>
      </c>
      <c r="FE166">
        <f>+'Velike opštine'!BZ30</f>
        <v>0</v>
      </c>
      <c r="FF166">
        <f>+'Velike opštine'!CA30</f>
        <v>0</v>
      </c>
      <c r="FG166">
        <f>+'Velike opštine'!CB30</f>
        <v>0</v>
      </c>
      <c r="FH166">
        <f>+'Velike opštine'!CC30</f>
        <v>0</v>
      </c>
      <c r="FI166">
        <f>+'Velike opštine'!CD30</f>
        <v>0</v>
      </c>
      <c r="FJ166">
        <f>+'Velike opštine'!CE30</f>
        <v>0</v>
      </c>
      <c r="FK166">
        <f>+'Velike opštine'!CF30</f>
        <v>0</v>
      </c>
      <c r="FL166">
        <f>+'Velike opštine'!CG30</f>
        <v>0</v>
      </c>
    </row>
    <row r="167" spans="84:168">
      <c r="CF167">
        <f>+'Velike opštine'!A31</f>
        <v>71102</v>
      </c>
      <c r="CG167" t="str">
        <f>+'Velike opštine'!B31</f>
        <v xml:space="preserve">Смедеревска Паланка  </v>
      </c>
      <c r="CH167" t="str">
        <f>+'Velike opštine'!C31</f>
        <v>Велике општине</v>
      </c>
      <c r="CI167">
        <f>+'Velike opštine'!D31</f>
        <v>47221</v>
      </c>
      <c r="CJ167">
        <f>+'Velike opštine'!E31</f>
        <v>33352</v>
      </c>
      <c r="CK167">
        <f>+'Velike opštine'!F31</f>
        <v>0.72351779942295591</v>
      </c>
      <c r="CL167">
        <f>+'Velike opštine'!G31</f>
        <v>34165.2340065514</v>
      </c>
      <c r="CM167">
        <f>+'Velike opštine'!H31</f>
        <v>6.2347260752631248</v>
      </c>
      <c r="CN167">
        <f>+'Velike opštine'!I31</f>
        <v>8.6172393826878224</v>
      </c>
      <c r="CO167">
        <f>+'Velike opštine'!J31</f>
        <v>294410</v>
      </c>
      <c r="CP167">
        <f>+'Velike opštine'!K31</f>
        <v>29441</v>
      </c>
      <c r="CQ167">
        <f>+'Velike opštine'!L31</f>
        <v>2</v>
      </c>
      <c r="CR167">
        <f>+'Velike opštine'!M31</f>
        <v>0</v>
      </c>
      <c r="CS167">
        <f>+'Velike opštine'!N31</f>
        <v>0</v>
      </c>
      <c r="CT167">
        <f>+'Velike opštine'!O31</f>
        <v>8</v>
      </c>
      <c r="CU167">
        <f>+'Velike opštine'!P31</f>
        <v>18</v>
      </c>
      <c r="CV167">
        <f>+'Velike opštine'!Q31</f>
        <v>37</v>
      </c>
      <c r="CW167">
        <f>+'Velike opštine'!R31</f>
        <v>46</v>
      </c>
      <c r="CX167">
        <f>+'Velike opštine'!S31</f>
        <v>116</v>
      </c>
      <c r="CY167">
        <f>+'Velike opštine'!T31</f>
        <v>13</v>
      </c>
      <c r="CZ167">
        <f>+'Velike opštine'!U31</f>
        <v>180</v>
      </c>
      <c r="DA167">
        <f>+'Velike opštine'!V31</f>
        <v>160</v>
      </c>
      <c r="DB167">
        <f>+'Velike opštine'!W31</f>
        <v>223</v>
      </c>
      <c r="DC167">
        <f>+'Velike opštine'!X31</f>
        <v>100</v>
      </c>
      <c r="DD167">
        <f>+'Velike opštine'!Y31</f>
        <v>502</v>
      </c>
      <c r="DE167">
        <f>+'Velike opštine'!Z31</f>
        <v>394</v>
      </c>
      <c r="DF167">
        <f>+'Velike opštine'!AA31</f>
        <v>565</v>
      </c>
      <c r="DG167">
        <f>+'Velike opštine'!AB31</f>
        <v>699</v>
      </c>
      <c r="DH167">
        <f>+'Velike opštine'!AC31</f>
        <v>639</v>
      </c>
      <c r="DI167">
        <f>+'Velike opštine'!AD31</f>
        <v>401</v>
      </c>
      <c r="DJ167">
        <f>+'Velike opštine'!AE31</f>
        <v>1297</v>
      </c>
      <c r="DK167">
        <f>+'Velike opštine'!AF31</f>
        <v>1076</v>
      </c>
      <c r="DL167">
        <f>+'Velike opštine'!AG31</f>
        <v>1276</v>
      </c>
      <c r="DM167">
        <f>+'Velike opštine'!AH31</f>
        <v>1175</v>
      </c>
      <c r="DN167">
        <f>+'Velike opštine'!AI31</f>
        <v>853</v>
      </c>
      <c r="DO167">
        <f>+'Velike opštine'!AJ31</f>
        <v>82</v>
      </c>
      <c r="DP167">
        <f>+'Velike opštine'!AK31</f>
        <v>925</v>
      </c>
      <c r="DQ167">
        <f>+'Velike opštine'!AL31</f>
        <v>842</v>
      </c>
      <c r="DR167">
        <f>+'Velike opštine'!AM31</f>
        <v>938</v>
      </c>
      <c r="DS167">
        <f>+'Velike opštine'!AN31</f>
        <v>1103</v>
      </c>
      <c r="DT167">
        <f>+'Velike opštine'!AO31</f>
        <v>1055</v>
      </c>
      <c r="DU167">
        <f>+'Velike opštine'!AP31</f>
        <v>185</v>
      </c>
      <c r="DV167">
        <f>+'Velike opštine'!AQ31</f>
        <v>780</v>
      </c>
      <c r="DW167">
        <f>+'Velike opštine'!AR31</f>
        <v>1188</v>
      </c>
      <c r="DX167">
        <f>+'Velike opštine'!AS31</f>
        <v>1256</v>
      </c>
      <c r="DY167">
        <f>+'Velike opštine'!AT31</f>
        <v>1600</v>
      </c>
      <c r="DZ167">
        <f>+'Velike opštine'!AU31</f>
        <v>1283</v>
      </c>
      <c r="EA167">
        <f>+'Velike opštine'!AV31</f>
        <v>248</v>
      </c>
      <c r="EB167">
        <f>+'Velike opštine'!AW31</f>
        <v>1454</v>
      </c>
      <c r="EC167">
        <f>+'Velike opštine'!AX31</f>
        <v>1160</v>
      </c>
      <c r="ED167">
        <f>+'Velike opštine'!AY31</f>
        <v>1836</v>
      </c>
      <c r="EE167">
        <f>+'Velike opštine'!AZ31</f>
        <v>1531</v>
      </c>
      <c r="EF167">
        <f>+'Velike opštine'!BA31</f>
        <v>1368</v>
      </c>
      <c r="EG167">
        <f>+'Velike opštine'!BB31</f>
        <v>239</v>
      </c>
      <c r="EH167">
        <f>+'Velike opštine'!BC31</f>
        <v>588</v>
      </c>
      <c r="EI167">
        <f>+'Velike opštine'!BD31</f>
        <v>0</v>
      </c>
      <c r="EJ167">
        <f>+'Velike opštine'!BE31</f>
        <v>0</v>
      </c>
      <c r="EK167">
        <f>+'Velike opštine'!BF31</f>
        <v>0</v>
      </c>
      <c r="EL167">
        <f>+'Velike opštine'!BG31</f>
        <v>0</v>
      </c>
      <c r="EM167">
        <f>+'Velike opštine'!BH31</f>
        <v>0</v>
      </c>
      <c r="EN167">
        <f>+'Velike opštine'!BI31</f>
        <v>0</v>
      </c>
      <c r="EO167">
        <f>+'Velike opštine'!BJ31</f>
        <v>0</v>
      </c>
      <c r="EP167">
        <f>+'Velike opštine'!BK31</f>
        <v>0</v>
      </c>
      <c r="EQ167">
        <f>+'Velike opštine'!BL31</f>
        <v>0</v>
      </c>
      <c r="ER167">
        <f>+'Velike opštine'!BM31</f>
        <v>0</v>
      </c>
      <c r="ES167">
        <f>+'Velike opštine'!BN31</f>
        <v>0</v>
      </c>
      <c r="ET167">
        <f>+'Velike opštine'!BO31</f>
        <v>0</v>
      </c>
      <c r="EU167">
        <f>+'Velike opštine'!BP31</f>
        <v>0</v>
      </c>
      <c r="EV167">
        <f>+'Velike opštine'!BQ31</f>
        <v>0</v>
      </c>
      <c r="EW167">
        <f>+'Velike opštine'!BR31</f>
        <v>0</v>
      </c>
      <c r="EX167">
        <f>+'Velike opštine'!BS31</f>
        <v>0</v>
      </c>
      <c r="EY167">
        <f>+'Velike opštine'!BT31</f>
        <v>0</v>
      </c>
      <c r="EZ167">
        <f>+'Velike opštine'!BU31</f>
        <v>0</v>
      </c>
      <c r="FA167">
        <f>+'Velike opštine'!BV31</f>
        <v>0</v>
      </c>
      <c r="FB167">
        <f>+'Velike opštine'!BW31</f>
        <v>0</v>
      </c>
      <c r="FC167">
        <f>+'Velike opštine'!BX31</f>
        <v>0</v>
      </c>
      <c r="FD167">
        <f>+'Velike opštine'!BY31</f>
        <v>0</v>
      </c>
      <c r="FE167">
        <f>+'Velike opštine'!BZ31</f>
        <v>0</v>
      </c>
      <c r="FF167">
        <f>+'Velike opštine'!CA31</f>
        <v>0</v>
      </c>
      <c r="FG167">
        <f>+'Velike opštine'!CB31</f>
        <v>0</v>
      </c>
      <c r="FH167">
        <f>+'Velike opštine'!CC31</f>
        <v>0</v>
      </c>
      <c r="FI167">
        <f>+'Velike opštine'!CD31</f>
        <v>0</v>
      </c>
      <c r="FJ167">
        <f>+'Velike opštine'!CE31</f>
        <v>0</v>
      </c>
      <c r="FK167">
        <f>+'Velike opštine'!CF31</f>
        <v>0</v>
      </c>
      <c r="FL167">
        <f>+'Velike opštine'!CG31</f>
        <v>0</v>
      </c>
    </row>
    <row r="168" spans="84:168">
      <c r="CF168">
        <f>+'Velike opštine'!A32</f>
        <v>70904</v>
      </c>
      <c r="CG168" t="str">
        <f>+'Velike opštine'!B32</f>
        <v xml:space="preserve">Параћин  </v>
      </c>
      <c r="CH168" t="str">
        <f>+'Velike opštine'!C32</f>
        <v>Велике општине</v>
      </c>
      <c r="CI168">
        <f>+'Velike opštine'!D32</f>
        <v>51921</v>
      </c>
      <c r="CJ168">
        <f>+'Velike opštine'!E32</f>
        <v>37404</v>
      </c>
      <c r="CK168">
        <f>+'Velike opštine'!F32</f>
        <v>0.81141939822548104</v>
      </c>
      <c r="CL168">
        <f>+'Velike opštine'!G32</f>
        <v>42129.706575265198</v>
      </c>
      <c r="CM168">
        <f>+'Velike opštine'!H32</f>
        <v>6.9848423566572295</v>
      </c>
      <c r="CN168">
        <f>+'Velike opštine'!I32</f>
        <v>8.6081776846013351</v>
      </c>
      <c r="CO168">
        <f>+'Velike opštine'!J32</f>
        <v>362660</v>
      </c>
      <c r="CP168">
        <f>+'Velike opštine'!K32</f>
        <v>36266</v>
      </c>
      <c r="CQ168">
        <f>+'Velike opštine'!L32</f>
        <v>0</v>
      </c>
      <c r="CR168">
        <f>+'Velike opštine'!M32</f>
        <v>0</v>
      </c>
      <c r="CS168">
        <f>+'Velike opštine'!N32</f>
        <v>0</v>
      </c>
      <c r="CT168">
        <f>+'Velike opštine'!O32</f>
        <v>74</v>
      </c>
      <c r="CU168">
        <f>+'Velike opštine'!P32</f>
        <v>16</v>
      </c>
      <c r="CV168">
        <f>+'Velike opštine'!Q32</f>
        <v>56</v>
      </c>
      <c r="CW168">
        <f>+'Velike opštine'!R32</f>
        <v>46</v>
      </c>
      <c r="CX168">
        <f>+'Velike opštine'!S32</f>
        <v>72</v>
      </c>
      <c r="CY168">
        <f>+'Velike opštine'!T32</f>
        <v>45</v>
      </c>
      <c r="CZ168">
        <f>+'Velike opštine'!U32</f>
        <v>47</v>
      </c>
      <c r="DA168">
        <f>+'Velike opštine'!V32</f>
        <v>352</v>
      </c>
      <c r="DB168">
        <f>+'Velike opštine'!W32</f>
        <v>313</v>
      </c>
      <c r="DC168">
        <f>+'Velike opštine'!X32</f>
        <v>541</v>
      </c>
      <c r="DD168">
        <f>+'Velike opštine'!Y32</f>
        <v>724</v>
      </c>
      <c r="DE168">
        <f>+'Velike opštine'!Z32</f>
        <v>585</v>
      </c>
      <c r="DF168">
        <f>+'Velike opštine'!AA32</f>
        <v>592</v>
      </c>
      <c r="DG168">
        <f>+'Velike opštine'!AB32</f>
        <v>778</v>
      </c>
      <c r="DH168">
        <f>+'Velike opštine'!AC32</f>
        <v>955</v>
      </c>
      <c r="DI168">
        <f>+'Velike opštine'!AD32</f>
        <v>575</v>
      </c>
      <c r="DJ168">
        <f>+'Velike opštine'!AE32</f>
        <v>1420</v>
      </c>
      <c r="DK168">
        <f>+'Velike opštine'!AF32</f>
        <v>1655</v>
      </c>
      <c r="DL168">
        <f>+'Velike opštine'!AG32</f>
        <v>1512</v>
      </c>
      <c r="DM168">
        <f>+'Velike opštine'!AH32</f>
        <v>1576</v>
      </c>
      <c r="DN168">
        <f>+'Velike opštine'!AI32</f>
        <v>1074</v>
      </c>
      <c r="DO168">
        <f>+'Velike opštine'!AJ32</f>
        <v>415</v>
      </c>
      <c r="DP168">
        <f>+'Velike opštine'!AK32</f>
        <v>782</v>
      </c>
      <c r="DQ168">
        <f>+'Velike opštine'!AL32</f>
        <v>957</v>
      </c>
      <c r="DR168">
        <f>+'Velike opštine'!AM32</f>
        <v>1048</v>
      </c>
      <c r="DS168">
        <f>+'Velike opštine'!AN32</f>
        <v>1336</v>
      </c>
      <c r="DT168">
        <f>+'Velike opštine'!AO32</f>
        <v>1559</v>
      </c>
      <c r="DU168">
        <f>+'Velike opštine'!AP32</f>
        <v>378</v>
      </c>
      <c r="DV168">
        <f>+'Velike opštine'!AQ32</f>
        <v>1000</v>
      </c>
      <c r="DW168">
        <f>+'Velike opštine'!AR32</f>
        <v>1328</v>
      </c>
      <c r="DX168">
        <f>+'Velike opštine'!AS32</f>
        <v>1940</v>
      </c>
      <c r="DY168">
        <f>+'Velike opštine'!AT32</f>
        <v>2317</v>
      </c>
      <c r="DZ168">
        <f>+'Velike opštine'!AU32</f>
        <v>1591</v>
      </c>
      <c r="EA168">
        <f>+'Velike opštine'!AV32</f>
        <v>370</v>
      </c>
      <c r="EB168">
        <f>+'Velike opštine'!AW32</f>
        <v>982</v>
      </c>
      <c r="EC168">
        <f>+'Velike opštine'!AX32</f>
        <v>1366</v>
      </c>
      <c r="ED168">
        <f>+'Velike opštine'!AY32</f>
        <v>1461</v>
      </c>
      <c r="EE168">
        <f>+'Velike opštine'!AZ32</f>
        <v>1916</v>
      </c>
      <c r="EF168">
        <f>+'Velike opštine'!BA32</f>
        <v>1444</v>
      </c>
      <c r="EG168">
        <f>+'Velike opštine'!BB32</f>
        <v>281</v>
      </c>
      <c r="EH168">
        <f>+'Velike opštine'!BC32</f>
        <v>787</v>
      </c>
      <c r="EI168">
        <f>+'Velike opštine'!BD32</f>
        <v>0</v>
      </c>
      <c r="EJ168">
        <f>+'Velike opštine'!BE32</f>
        <v>0</v>
      </c>
      <c r="EK168">
        <f>+'Velike opštine'!BF32</f>
        <v>0</v>
      </c>
      <c r="EL168">
        <f>+'Velike opštine'!BG32</f>
        <v>0</v>
      </c>
      <c r="EM168">
        <f>+'Velike opštine'!BH32</f>
        <v>0</v>
      </c>
      <c r="EN168">
        <f>+'Velike opštine'!BI32</f>
        <v>0</v>
      </c>
      <c r="EO168">
        <f>+'Velike opštine'!BJ32</f>
        <v>0</v>
      </c>
      <c r="EP168">
        <f>+'Velike opštine'!BK32</f>
        <v>0</v>
      </c>
      <c r="EQ168">
        <f>+'Velike opštine'!BL32</f>
        <v>0</v>
      </c>
      <c r="ER168">
        <f>+'Velike opštine'!BM32</f>
        <v>0</v>
      </c>
      <c r="ES168">
        <f>+'Velike opštine'!BN32</f>
        <v>0</v>
      </c>
      <c r="ET168">
        <f>+'Velike opštine'!BO32</f>
        <v>0</v>
      </c>
      <c r="EU168">
        <f>+'Velike opštine'!BP32</f>
        <v>0</v>
      </c>
      <c r="EV168">
        <f>+'Velike opštine'!BQ32</f>
        <v>0</v>
      </c>
      <c r="EW168">
        <f>+'Velike opštine'!BR32</f>
        <v>0</v>
      </c>
      <c r="EX168">
        <f>+'Velike opštine'!BS32</f>
        <v>0</v>
      </c>
      <c r="EY168">
        <f>+'Velike opštine'!BT32</f>
        <v>0</v>
      </c>
      <c r="EZ168">
        <f>+'Velike opštine'!BU32</f>
        <v>0</v>
      </c>
      <c r="FA168">
        <f>+'Velike opštine'!BV32</f>
        <v>0</v>
      </c>
      <c r="FB168">
        <f>+'Velike opštine'!BW32</f>
        <v>0</v>
      </c>
      <c r="FC168">
        <f>+'Velike opštine'!BX32</f>
        <v>0</v>
      </c>
      <c r="FD168">
        <f>+'Velike opštine'!BY32</f>
        <v>0</v>
      </c>
      <c r="FE168">
        <f>+'Velike opštine'!BZ32</f>
        <v>0</v>
      </c>
      <c r="FF168">
        <f>+'Velike opštine'!CA32</f>
        <v>0</v>
      </c>
      <c r="FG168">
        <f>+'Velike opštine'!CB32</f>
        <v>0</v>
      </c>
      <c r="FH168">
        <f>+'Velike opštine'!CC32</f>
        <v>0</v>
      </c>
      <c r="FI168">
        <f>+'Velike opštine'!CD32</f>
        <v>0</v>
      </c>
      <c r="FJ168">
        <f>+'Velike opštine'!CE32</f>
        <v>0</v>
      </c>
      <c r="FK168">
        <f>+'Velike opštine'!CF32</f>
        <v>0</v>
      </c>
      <c r="FL168">
        <f>+'Velike opštine'!CG32</f>
        <v>0</v>
      </c>
    </row>
    <row r="169" spans="84:168">
      <c r="CF169">
        <f>+'Velike opštine'!A33</f>
        <v>70033</v>
      </c>
      <c r="CG169" t="str">
        <f>+'Velike opštine'!B33</f>
        <v xml:space="preserve">Аранђеловац  </v>
      </c>
      <c r="CH169" t="str">
        <f>+'Velike opštine'!C33</f>
        <v>Велике општине</v>
      </c>
      <c r="CI169">
        <f>+'Velike opštine'!D33</f>
        <v>44516</v>
      </c>
      <c r="CJ169">
        <f>+'Velike opštine'!E33</f>
        <v>38846</v>
      </c>
      <c r="CK169">
        <f>+'Velike opštine'!F33</f>
        <v>0.84270126038570836</v>
      </c>
      <c r="CL169">
        <f>+'Velike opštine'!G33</f>
        <v>37513.689307330191</v>
      </c>
      <c r="CM169">
        <f>+'Velike opštine'!H33</f>
        <v>7.1731512265252944</v>
      </c>
      <c r="CN169">
        <f>+'Velike opštine'!I33</f>
        <v>8.5120926759289635</v>
      </c>
      <c r="CO169">
        <f>+'Velike opštine'!J33</f>
        <v>319320</v>
      </c>
      <c r="CP169">
        <f>+'Velike opštine'!K33</f>
        <v>31932</v>
      </c>
      <c r="CQ169">
        <f>+'Velike opštine'!L33</f>
        <v>0</v>
      </c>
      <c r="CR169">
        <f>+'Velike opštine'!M33</f>
        <v>1</v>
      </c>
      <c r="CS169">
        <f>+'Velike opštine'!N33</f>
        <v>0</v>
      </c>
      <c r="CT169">
        <f>+'Velike opštine'!O33</f>
        <v>20</v>
      </c>
      <c r="CU169">
        <f>+'Velike opštine'!P33</f>
        <v>22</v>
      </c>
      <c r="CV169">
        <f>+'Velike opštine'!Q33</f>
        <v>42</v>
      </c>
      <c r="CW169">
        <f>+'Velike opštine'!R33</f>
        <v>60</v>
      </c>
      <c r="CX169">
        <f>+'Velike opštine'!S33</f>
        <v>62</v>
      </c>
      <c r="CY169">
        <f>+'Velike opštine'!T33</f>
        <v>0</v>
      </c>
      <c r="CZ169">
        <f>+'Velike opštine'!U33</f>
        <v>441</v>
      </c>
      <c r="DA169">
        <f>+'Velike opštine'!V33</f>
        <v>354</v>
      </c>
      <c r="DB169">
        <f>+'Velike opštine'!W33</f>
        <v>259</v>
      </c>
      <c r="DC169">
        <f>+'Velike opštine'!X33</f>
        <v>305</v>
      </c>
      <c r="DD169">
        <f>+'Velike opštine'!Y33</f>
        <v>757</v>
      </c>
      <c r="DE169">
        <f>+'Velike opštine'!Z33</f>
        <v>693</v>
      </c>
      <c r="DF169">
        <f>+'Velike opštine'!AA33</f>
        <v>627</v>
      </c>
      <c r="DG169">
        <f>+'Velike opštine'!AB33</f>
        <v>803</v>
      </c>
      <c r="DH169">
        <f>+'Velike opštine'!AC33</f>
        <v>877</v>
      </c>
      <c r="DI169">
        <f>+'Velike opštine'!AD33</f>
        <v>295</v>
      </c>
      <c r="DJ169">
        <f>+'Velike opštine'!AE33</f>
        <v>1921</v>
      </c>
      <c r="DK169">
        <f>+'Velike opštine'!AF33</f>
        <v>1191</v>
      </c>
      <c r="DL169">
        <f>+'Velike opštine'!AG33</f>
        <v>1362</v>
      </c>
      <c r="DM169">
        <f>+'Velike opštine'!AH33</f>
        <v>961</v>
      </c>
      <c r="DN169">
        <f>+'Velike opštine'!AI33</f>
        <v>742</v>
      </c>
      <c r="DO169">
        <f>+'Velike opštine'!AJ33</f>
        <v>232</v>
      </c>
      <c r="DP169">
        <f>+'Velike opštine'!AK33</f>
        <v>907</v>
      </c>
      <c r="DQ169">
        <f>+'Velike opštine'!AL33</f>
        <v>1004</v>
      </c>
      <c r="DR169">
        <f>+'Velike opštine'!AM33</f>
        <v>1103</v>
      </c>
      <c r="DS169">
        <f>+'Velike opštine'!AN33</f>
        <v>1276</v>
      </c>
      <c r="DT169">
        <f>+'Velike opštine'!AO33</f>
        <v>991</v>
      </c>
      <c r="DU169">
        <f>+'Velike opštine'!AP33</f>
        <v>410</v>
      </c>
      <c r="DV169">
        <f>+'Velike opštine'!AQ33</f>
        <v>1010</v>
      </c>
      <c r="DW169">
        <f>+'Velike opštine'!AR33</f>
        <v>1348</v>
      </c>
      <c r="DX169">
        <f>+'Velike opštine'!AS33</f>
        <v>1141</v>
      </c>
      <c r="DY169">
        <f>+'Velike opštine'!AT33</f>
        <v>1626</v>
      </c>
      <c r="DZ169">
        <f>+'Velike opštine'!AU33</f>
        <v>1498</v>
      </c>
      <c r="EA169">
        <f>+'Velike opštine'!AV33</f>
        <v>225</v>
      </c>
      <c r="EB169">
        <f>+'Velike opštine'!AW33</f>
        <v>748</v>
      </c>
      <c r="EC169">
        <f>+'Velike opštine'!AX33</f>
        <v>1200</v>
      </c>
      <c r="ED169">
        <f>+'Velike opštine'!AY33</f>
        <v>1321</v>
      </c>
      <c r="EE169">
        <f>+'Velike opštine'!AZ33</f>
        <v>1943</v>
      </c>
      <c r="EF169">
        <f>+'Velike opštine'!BA33</f>
        <v>1137</v>
      </c>
      <c r="EG169">
        <f>+'Velike opštine'!BB33</f>
        <v>160</v>
      </c>
      <c r="EH169">
        <f>+'Velike opštine'!BC33</f>
        <v>857</v>
      </c>
      <c r="EI169">
        <f>+'Velike opštine'!BD33</f>
        <v>0</v>
      </c>
      <c r="EJ169">
        <f>+'Velike opštine'!BE33</f>
        <v>0</v>
      </c>
      <c r="EK169">
        <f>+'Velike opštine'!BF33</f>
        <v>0</v>
      </c>
      <c r="EL169">
        <f>+'Velike opštine'!BG33</f>
        <v>0</v>
      </c>
      <c r="EM169">
        <f>+'Velike opštine'!BH33</f>
        <v>0</v>
      </c>
      <c r="EN169">
        <f>+'Velike opštine'!BI33</f>
        <v>0</v>
      </c>
      <c r="EO169">
        <f>+'Velike opštine'!BJ33</f>
        <v>0</v>
      </c>
      <c r="EP169">
        <f>+'Velike opštine'!BK33</f>
        <v>0</v>
      </c>
      <c r="EQ169">
        <f>+'Velike opštine'!BL33</f>
        <v>0</v>
      </c>
      <c r="ER169">
        <f>+'Velike opštine'!BM33</f>
        <v>0</v>
      </c>
      <c r="ES169">
        <f>+'Velike opštine'!BN33</f>
        <v>0</v>
      </c>
      <c r="ET169">
        <f>+'Velike opštine'!BO33</f>
        <v>0</v>
      </c>
      <c r="EU169">
        <f>+'Velike opštine'!BP33</f>
        <v>0</v>
      </c>
      <c r="EV169">
        <f>+'Velike opštine'!BQ33</f>
        <v>0</v>
      </c>
      <c r="EW169">
        <f>+'Velike opštine'!BR33</f>
        <v>0</v>
      </c>
      <c r="EX169">
        <f>+'Velike opštine'!BS33</f>
        <v>0</v>
      </c>
      <c r="EY169">
        <f>+'Velike opštine'!BT33</f>
        <v>0</v>
      </c>
      <c r="EZ169">
        <f>+'Velike opštine'!BU33</f>
        <v>0</v>
      </c>
      <c r="FA169">
        <f>+'Velike opštine'!BV33</f>
        <v>0</v>
      </c>
      <c r="FB169">
        <f>+'Velike opštine'!BW33</f>
        <v>0</v>
      </c>
      <c r="FC169">
        <f>+'Velike opštine'!BX33</f>
        <v>0</v>
      </c>
      <c r="FD169">
        <f>+'Velike opštine'!BY33</f>
        <v>0</v>
      </c>
      <c r="FE169">
        <f>+'Velike opštine'!BZ33</f>
        <v>0</v>
      </c>
      <c r="FF169">
        <f>+'Velike opštine'!CA33</f>
        <v>0</v>
      </c>
      <c r="FG169">
        <f>+'Velike opštine'!CB33</f>
        <v>0</v>
      </c>
      <c r="FH169">
        <f>+'Velike opštine'!CC33</f>
        <v>0</v>
      </c>
      <c r="FI169">
        <f>+'Velike opštine'!CD33</f>
        <v>0</v>
      </c>
      <c r="FJ169">
        <f>+'Velike opštine'!CE33</f>
        <v>0</v>
      </c>
      <c r="FK169">
        <f>+'Velike opštine'!CF33</f>
        <v>0</v>
      </c>
      <c r="FL169">
        <f>+'Velike opštine'!CG33</f>
        <v>0</v>
      </c>
    </row>
    <row r="170" spans="84:168">
      <c r="CF170">
        <f>+'Velike opštine'!A34</f>
        <v>80179</v>
      </c>
      <c r="CG170" t="str">
        <f>+'Velike opštine'!B34</f>
        <v xml:space="preserve">Инђија  </v>
      </c>
      <c r="CH170" t="str">
        <f>+'Velike opštine'!C34</f>
        <v>Велике општине</v>
      </c>
      <c r="CI170">
        <f>+'Velike opštine'!D34</f>
        <v>46390</v>
      </c>
      <c r="CJ170">
        <f>+'Velike opštine'!E34</f>
        <v>41443</v>
      </c>
      <c r="CK170">
        <f>+'Velike opštine'!F34</f>
        <v>0.89903898301407903</v>
      </c>
      <c r="CL170">
        <f>+'Velike opštine'!G34</f>
        <v>41706.418422023125</v>
      </c>
      <c r="CM170">
        <f>+'Velike opštine'!H34</f>
        <v>7.6106919594740248</v>
      </c>
      <c r="CN170">
        <f>+'Velike opštine'!I34</f>
        <v>8.465363686409626</v>
      </c>
      <c r="CO170">
        <f>+'Velike opštine'!J34</f>
        <v>353060</v>
      </c>
      <c r="CP170">
        <f>+'Velike opštine'!K34</f>
        <v>35306</v>
      </c>
      <c r="CQ170">
        <f>+'Velike opštine'!L34</f>
        <v>0</v>
      </c>
      <c r="CR170">
        <f>+'Velike opštine'!M34</f>
        <v>6</v>
      </c>
      <c r="CS170">
        <f>+'Velike opštine'!N34</f>
        <v>5</v>
      </c>
      <c r="CT170">
        <f>+'Velike opštine'!O34</f>
        <v>4</v>
      </c>
      <c r="CU170">
        <f>+'Velike opštine'!P34</f>
        <v>67</v>
      </c>
      <c r="CV170">
        <f>+'Velike opštine'!Q34</f>
        <v>76</v>
      </c>
      <c r="CW170">
        <f>+'Velike opštine'!R34</f>
        <v>61</v>
      </c>
      <c r="CX170">
        <f>+'Velike opštine'!S34</f>
        <v>88</v>
      </c>
      <c r="CY170">
        <f>+'Velike opštine'!T34</f>
        <v>66</v>
      </c>
      <c r="CZ170">
        <f>+'Velike opštine'!U34</f>
        <v>347</v>
      </c>
      <c r="DA170">
        <f>+'Velike opštine'!V34</f>
        <v>281</v>
      </c>
      <c r="DB170">
        <f>+'Velike opštine'!W34</f>
        <v>334</v>
      </c>
      <c r="DC170">
        <f>+'Velike opštine'!X34</f>
        <v>436</v>
      </c>
      <c r="DD170">
        <f>+'Velike opštine'!Y34</f>
        <v>683</v>
      </c>
      <c r="DE170">
        <f>+'Velike opštine'!Z34</f>
        <v>519</v>
      </c>
      <c r="DF170">
        <f>+'Velike opštine'!AA34</f>
        <v>729</v>
      </c>
      <c r="DG170">
        <f>+'Velike opštine'!AB34</f>
        <v>694</v>
      </c>
      <c r="DH170">
        <f>+'Velike opštine'!AC34</f>
        <v>895</v>
      </c>
      <c r="DI170">
        <f>+'Velike opštine'!AD34</f>
        <v>115</v>
      </c>
      <c r="DJ170">
        <f>+'Velike opštine'!AE34</f>
        <v>1864</v>
      </c>
      <c r="DK170">
        <f>+'Velike opštine'!AF34</f>
        <v>1297</v>
      </c>
      <c r="DL170">
        <f>+'Velike opštine'!AG34</f>
        <v>1769</v>
      </c>
      <c r="DM170">
        <f>+'Velike opštine'!AH34</f>
        <v>1254</v>
      </c>
      <c r="DN170">
        <f>+'Velike opštine'!AI34</f>
        <v>895</v>
      </c>
      <c r="DO170">
        <f>+'Velike opštine'!AJ34</f>
        <v>135</v>
      </c>
      <c r="DP170">
        <f>+'Velike opštine'!AK34</f>
        <v>918</v>
      </c>
      <c r="DQ170">
        <f>+'Velike opštine'!AL34</f>
        <v>1017</v>
      </c>
      <c r="DR170">
        <f>+'Velike opštine'!AM34</f>
        <v>1220</v>
      </c>
      <c r="DS170">
        <f>+'Velike opštine'!AN34</f>
        <v>1367</v>
      </c>
      <c r="DT170">
        <f>+'Velike opštine'!AO34</f>
        <v>1311</v>
      </c>
      <c r="DU170">
        <f>+'Velike opštine'!AP34</f>
        <v>320</v>
      </c>
      <c r="DV170">
        <f>+'Velike opštine'!AQ34</f>
        <v>1151</v>
      </c>
      <c r="DW170">
        <f>+'Velike opštine'!AR34</f>
        <v>1347</v>
      </c>
      <c r="DX170">
        <f>+'Velike opštine'!AS34</f>
        <v>1598</v>
      </c>
      <c r="DY170">
        <f>+'Velike opštine'!AT34</f>
        <v>1686</v>
      </c>
      <c r="DZ170">
        <f>+'Velike opštine'!AU34</f>
        <v>1385</v>
      </c>
      <c r="EA170">
        <f>+'Velike opštine'!AV34</f>
        <v>441</v>
      </c>
      <c r="EB170">
        <f>+'Velike opštine'!AW34</f>
        <v>1226</v>
      </c>
      <c r="EC170">
        <f>+'Velike opštine'!AX34</f>
        <v>1511</v>
      </c>
      <c r="ED170">
        <f>+'Velike opštine'!AY34</f>
        <v>1705</v>
      </c>
      <c r="EE170">
        <f>+'Velike opštine'!AZ34</f>
        <v>2086</v>
      </c>
      <c r="EF170">
        <f>+'Velike opštine'!BA34</f>
        <v>1152</v>
      </c>
      <c r="EG170">
        <f>+'Velike opštine'!BB34</f>
        <v>298</v>
      </c>
      <c r="EH170">
        <f>+'Velike opštine'!BC34</f>
        <v>947</v>
      </c>
      <c r="EI170">
        <f>+'Velike opštine'!BD34</f>
        <v>0</v>
      </c>
      <c r="EJ170">
        <f>+'Velike opštine'!BE34</f>
        <v>0</v>
      </c>
      <c r="EK170">
        <f>+'Velike opštine'!BF34</f>
        <v>0</v>
      </c>
      <c r="EL170">
        <f>+'Velike opštine'!BG34</f>
        <v>0</v>
      </c>
      <c r="EM170">
        <f>+'Velike opštine'!BH34</f>
        <v>0</v>
      </c>
      <c r="EN170">
        <f>+'Velike opštine'!BI34</f>
        <v>0</v>
      </c>
      <c r="EO170">
        <f>+'Velike opštine'!BJ34</f>
        <v>0</v>
      </c>
      <c r="EP170">
        <f>+'Velike opštine'!BK34</f>
        <v>0</v>
      </c>
      <c r="EQ170">
        <f>+'Velike opštine'!BL34</f>
        <v>0</v>
      </c>
      <c r="ER170">
        <f>+'Velike opštine'!BM34</f>
        <v>0</v>
      </c>
      <c r="ES170">
        <f>+'Velike opštine'!BN34</f>
        <v>0</v>
      </c>
      <c r="ET170">
        <f>+'Velike opštine'!BO34</f>
        <v>0</v>
      </c>
      <c r="EU170">
        <f>+'Velike opštine'!BP34</f>
        <v>0</v>
      </c>
      <c r="EV170">
        <f>+'Velike opštine'!BQ34</f>
        <v>0</v>
      </c>
      <c r="EW170">
        <f>+'Velike opštine'!BR34</f>
        <v>0</v>
      </c>
      <c r="EX170">
        <f>+'Velike opštine'!BS34</f>
        <v>0</v>
      </c>
      <c r="EY170">
        <f>+'Velike opštine'!BT34</f>
        <v>0</v>
      </c>
      <c r="EZ170">
        <f>+'Velike opštine'!BU34</f>
        <v>0</v>
      </c>
      <c r="FA170">
        <f>+'Velike opštine'!BV34</f>
        <v>0</v>
      </c>
      <c r="FB170">
        <f>+'Velike opštine'!BW34</f>
        <v>0</v>
      </c>
      <c r="FC170">
        <f>+'Velike opštine'!BX34</f>
        <v>0</v>
      </c>
      <c r="FD170">
        <f>+'Velike opštine'!BY34</f>
        <v>0</v>
      </c>
      <c r="FE170">
        <f>+'Velike opštine'!BZ34</f>
        <v>0</v>
      </c>
      <c r="FF170">
        <f>+'Velike opštine'!CA34</f>
        <v>0</v>
      </c>
      <c r="FG170">
        <f>+'Velike opštine'!CB34</f>
        <v>0</v>
      </c>
      <c r="FH170">
        <f>+'Velike opštine'!CC34</f>
        <v>0</v>
      </c>
      <c r="FI170">
        <f>+'Velike opštine'!CD34</f>
        <v>0</v>
      </c>
      <c r="FJ170">
        <f>+'Velike opštine'!CE34</f>
        <v>0</v>
      </c>
      <c r="FK170">
        <f>+'Velike opštine'!CF34</f>
        <v>0</v>
      </c>
      <c r="FL170">
        <f>+'Velike opštine'!CG34</f>
        <v>0</v>
      </c>
    </row>
    <row r="171" spans="84:168">
      <c r="CF171">
        <f>+'Velike opštine'!A35</f>
        <v>70254</v>
      </c>
      <c r="CG171" t="str">
        <f>+'Velike opštine'!B35</f>
        <v>Чукарица  ГО Београд</v>
      </c>
      <c r="CH171" t="str">
        <f>+'Velike opštine'!C35</f>
        <v>Велике општине</v>
      </c>
      <c r="CI171">
        <f>+'Velike opštine'!D35</f>
        <v>178009</v>
      </c>
      <c r="CJ171">
        <f>+'Velike opštine'!E35</f>
        <v>45766</v>
      </c>
      <c r="CK171">
        <f>+'Velike opštine'!F35</f>
        <v>0.99281948933770092</v>
      </c>
      <c r="CL171">
        <f>+'Velike opštine'!G35</f>
        <v>176730.80447751482</v>
      </c>
      <c r="CM171">
        <f>+'Velike opštine'!H35</f>
        <v>8.376430405204232</v>
      </c>
      <c r="CN171">
        <f>+'Velike opštine'!I35</f>
        <v>8.4370124631538577</v>
      </c>
      <c r="CO171">
        <f>+'Velike opštine'!J35</f>
        <v>1491080</v>
      </c>
      <c r="CP171">
        <f>+'Velike opštine'!K35</f>
        <v>149108</v>
      </c>
      <c r="CQ171">
        <f>+'Velike opštine'!L35</f>
        <v>10</v>
      </c>
      <c r="CR171">
        <f>+'Velike opštine'!M35</f>
        <v>24</v>
      </c>
      <c r="CS171">
        <f>+'Velike opštine'!N35</f>
        <v>24</v>
      </c>
      <c r="CT171">
        <f>+'Velike opštine'!O35</f>
        <v>89</v>
      </c>
      <c r="CU171">
        <f>+'Velike opštine'!P35</f>
        <v>148</v>
      </c>
      <c r="CV171">
        <f>+'Velike opštine'!Q35</f>
        <v>168</v>
      </c>
      <c r="CW171">
        <f>+'Velike opštine'!R35</f>
        <v>258</v>
      </c>
      <c r="CX171">
        <f>+'Velike opštine'!S35</f>
        <v>350</v>
      </c>
      <c r="CY171">
        <f>+'Velike opštine'!T35</f>
        <v>270</v>
      </c>
      <c r="CZ171">
        <f>+'Velike opštine'!U35</f>
        <v>1225</v>
      </c>
      <c r="DA171">
        <f>+'Velike opštine'!V35</f>
        <v>1021</v>
      </c>
      <c r="DB171">
        <f>+'Velike opštine'!W35</f>
        <v>1062</v>
      </c>
      <c r="DC171">
        <f>+'Velike opštine'!X35</f>
        <v>1467</v>
      </c>
      <c r="DD171">
        <f>+'Velike opštine'!Y35</f>
        <v>3204</v>
      </c>
      <c r="DE171">
        <f>+'Velike opštine'!Z35</f>
        <v>2719</v>
      </c>
      <c r="DF171">
        <f>+'Velike opštine'!AA35</f>
        <v>2637</v>
      </c>
      <c r="DG171">
        <f>+'Velike opštine'!AB35</f>
        <v>2866</v>
      </c>
      <c r="DH171">
        <f>+'Velike opštine'!AC35</f>
        <v>3256</v>
      </c>
      <c r="DI171">
        <f>+'Velike opštine'!AD35</f>
        <v>2156</v>
      </c>
      <c r="DJ171">
        <f>+'Velike opštine'!AE35</f>
        <v>6133</v>
      </c>
      <c r="DK171">
        <f>+'Velike opštine'!AF35</f>
        <v>5639</v>
      </c>
      <c r="DL171">
        <f>+'Velike opštine'!AG35</f>
        <v>6739</v>
      </c>
      <c r="DM171">
        <f>+'Velike opštine'!AH35</f>
        <v>6268</v>
      </c>
      <c r="DN171">
        <f>+'Velike opštine'!AI35</f>
        <v>4833</v>
      </c>
      <c r="DO171">
        <f>+'Velike opštine'!AJ35</f>
        <v>872</v>
      </c>
      <c r="DP171">
        <f>+'Velike opštine'!AK35</f>
        <v>3364</v>
      </c>
      <c r="DQ171">
        <f>+'Velike opštine'!AL35</f>
        <v>3416</v>
      </c>
      <c r="DR171">
        <f>+'Velike opštine'!AM35</f>
        <v>4785</v>
      </c>
      <c r="DS171">
        <f>+'Velike opštine'!AN35</f>
        <v>5564</v>
      </c>
      <c r="DT171">
        <f>+'Velike opštine'!AO35</f>
        <v>6792</v>
      </c>
      <c r="DU171">
        <f>+'Velike opštine'!AP35</f>
        <v>1430</v>
      </c>
      <c r="DV171">
        <f>+'Velike opštine'!AQ35</f>
        <v>4559</v>
      </c>
      <c r="DW171">
        <f>+'Velike opštine'!AR35</f>
        <v>5452</v>
      </c>
      <c r="DX171">
        <f>+'Velike opštine'!AS35</f>
        <v>6370</v>
      </c>
      <c r="DY171">
        <f>+'Velike opštine'!AT35</f>
        <v>8325</v>
      </c>
      <c r="DZ171">
        <f>+'Velike opštine'!AU35</f>
        <v>8157</v>
      </c>
      <c r="EA171">
        <f>+'Velike opštine'!AV35</f>
        <v>1488</v>
      </c>
      <c r="EB171">
        <f>+'Velike opštine'!AW35</f>
        <v>4209</v>
      </c>
      <c r="EC171">
        <f>+'Velike opštine'!AX35</f>
        <v>5214</v>
      </c>
      <c r="ED171">
        <f>+'Velike opštine'!AY35</f>
        <v>6133</v>
      </c>
      <c r="EE171">
        <f>+'Velike opštine'!AZ35</f>
        <v>8121</v>
      </c>
      <c r="EF171">
        <f>+'Velike opštine'!BA35</f>
        <v>7734</v>
      </c>
      <c r="EG171">
        <f>+'Velike opštine'!BB35</f>
        <v>1482</v>
      </c>
      <c r="EH171">
        <f>+'Velike opštine'!BC35</f>
        <v>3075</v>
      </c>
      <c r="EI171">
        <f>+'Velike opštine'!BD35</f>
        <v>0</v>
      </c>
      <c r="EJ171">
        <f>+'Velike opštine'!BE35</f>
        <v>0</v>
      </c>
      <c r="EK171">
        <f>+'Velike opštine'!BF35</f>
        <v>0</v>
      </c>
      <c r="EL171">
        <f>+'Velike opštine'!BG35</f>
        <v>0</v>
      </c>
      <c r="EM171">
        <f>+'Velike opštine'!BH35</f>
        <v>0</v>
      </c>
      <c r="EN171">
        <f>+'Velike opštine'!BI35</f>
        <v>0</v>
      </c>
      <c r="EO171">
        <f>+'Velike opštine'!BJ35</f>
        <v>0</v>
      </c>
      <c r="EP171">
        <f>+'Velike opštine'!BK35</f>
        <v>0</v>
      </c>
      <c r="EQ171">
        <f>+'Velike opštine'!BL35</f>
        <v>0</v>
      </c>
      <c r="ER171">
        <f>+'Velike opštine'!BM35</f>
        <v>0</v>
      </c>
      <c r="ES171">
        <f>+'Velike opštine'!BN35</f>
        <v>0</v>
      </c>
      <c r="ET171">
        <f>+'Velike opštine'!BO35</f>
        <v>0</v>
      </c>
      <c r="EU171">
        <f>+'Velike opštine'!BP35</f>
        <v>0</v>
      </c>
      <c r="EV171">
        <f>+'Velike opštine'!BQ35</f>
        <v>0</v>
      </c>
      <c r="EW171">
        <f>+'Velike opštine'!BR35</f>
        <v>0</v>
      </c>
      <c r="EX171">
        <f>+'Velike opštine'!BS35</f>
        <v>0</v>
      </c>
      <c r="EY171">
        <f>+'Velike opštine'!BT35</f>
        <v>0</v>
      </c>
      <c r="EZ171">
        <f>+'Velike opštine'!BU35</f>
        <v>0</v>
      </c>
      <c r="FA171">
        <f>+'Velike opštine'!BV35</f>
        <v>0</v>
      </c>
      <c r="FB171">
        <f>+'Velike opštine'!BW35</f>
        <v>0</v>
      </c>
      <c r="FC171">
        <f>+'Velike opštine'!BX35</f>
        <v>0</v>
      </c>
      <c r="FD171">
        <f>+'Velike opštine'!BY35</f>
        <v>0</v>
      </c>
      <c r="FE171">
        <f>+'Velike opštine'!BZ35</f>
        <v>0</v>
      </c>
      <c r="FF171">
        <f>+'Velike opštine'!CA35</f>
        <v>0</v>
      </c>
      <c r="FG171">
        <f>+'Velike opštine'!CB35</f>
        <v>0</v>
      </c>
      <c r="FH171">
        <f>+'Velike opštine'!CC35</f>
        <v>0</v>
      </c>
      <c r="FI171">
        <f>+'Velike opštine'!CD35</f>
        <v>0</v>
      </c>
      <c r="FJ171">
        <f>+'Velike opštine'!CE35</f>
        <v>0</v>
      </c>
      <c r="FK171">
        <f>+'Velike opštine'!CF35</f>
        <v>0</v>
      </c>
      <c r="FL171">
        <f>+'Velike opštine'!CG35</f>
        <v>0</v>
      </c>
    </row>
    <row r="172" spans="84:168">
      <c r="CF172">
        <f>+'Velike opštine'!A36</f>
        <v>70122</v>
      </c>
      <c r="CG172" t="str">
        <f>+'Velike opštine'!B36</f>
        <v>Гроцка  ГО Београд</v>
      </c>
      <c r="CH172" t="str">
        <f>+'Velike opštine'!C36</f>
        <v>Велике општине</v>
      </c>
      <c r="CI172">
        <f>+'Velike opštine'!D36</f>
        <v>86099</v>
      </c>
      <c r="CJ172">
        <f>+'Velike opštine'!E36</f>
        <v>35526</v>
      </c>
      <c r="CK172">
        <f>+'Velike opštine'!F36</f>
        <v>0.77067921990585075</v>
      </c>
      <c r="CL172">
        <f>+'Velike opštine'!G36</f>
        <v>66354.710154673841</v>
      </c>
      <c r="CM172">
        <f>+'Velike opštine'!H36</f>
        <v>6.2445556858964677</v>
      </c>
      <c r="CN172">
        <f>+'Velike opštine'!I36</f>
        <v>8.1026651875462896</v>
      </c>
      <c r="CO172">
        <f>+'Velike opštine'!J36</f>
        <v>537650</v>
      </c>
      <c r="CP172">
        <f>+'Velike opštine'!K36</f>
        <v>53765</v>
      </c>
      <c r="CQ172">
        <f>+'Velike opštine'!L36</f>
        <v>0</v>
      </c>
      <c r="CR172">
        <f>+'Velike opštine'!M36</f>
        <v>1</v>
      </c>
      <c r="CS172">
        <f>+'Velike opštine'!N36</f>
        <v>5</v>
      </c>
      <c r="CT172">
        <f>+'Velike opštine'!O36</f>
        <v>36</v>
      </c>
      <c r="CU172">
        <f>+'Velike opštine'!P36</f>
        <v>47</v>
      </c>
      <c r="CV172">
        <f>+'Velike opštine'!Q36</f>
        <v>87</v>
      </c>
      <c r="CW172">
        <f>+'Velike opštine'!R36</f>
        <v>94</v>
      </c>
      <c r="CX172">
        <f>+'Velike opštine'!S36</f>
        <v>108</v>
      </c>
      <c r="CY172">
        <f>+'Velike opštine'!T36</f>
        <v>190</v>
      </c>
      <c r="CZ172">
        <f>+'Velike opštine'!U36</f>
        <v>413</v>
      </c>
      <c r="DA172">
        <f>+'Velike opštine'!V36</f>
        <v>354</v>
      </c>
      <c r="DB172">
        <f>+'Velike opštine'!W36</f>
        <v>446</v>
      </c>
      <c r="DC172">
        <f>+'Velike opštine'!X36</f>
        <v>417</v>
      </c>
      <c r="DD172">
        <f>+'Velike opštine'!Y36</f>
        <v>1170</v>
      </c>
      <c r="DE172">
        <f>+'Velike opštine'!Z36</f>
        <v>865</v>
      </c>
      <c r="DF172">
        <f>+'Velike opštine'!AA36</f>
        <v>876</v>
      </c>
      <c r="DG172">
        <f>+'Velike opštine'!AB36</f>
        <v>1043</v>
      </c>
      <c r="DH172">
        <f>+'Velike opštine'!AC36</f>
        <v>1205</v>
      </c>
      <c r="DI172">
        <f>+'Velike opštine'!AD36</f>
        <v>811</v>
      </c>
      <c r="DJ172">
        <f>+'Velike opštine'!AE36</f>
        <v>2020</v>
      </c>
      <c r="DK172">
        <f>+'Velike opštine'!AF36</f>
        <v>2165</v>
      </c>
      <c r="DL172">
        <f>+'Velike opštine'!AG36</f>
        <v>2417</v>
      </c>
      <c r="DM172">
        <f>+'Velike opštine'!AH36</f>
        <v>2280</v>
      </c>
      <c r="DN172">
        <f>+'Velike opštine'!AI36</f>
        <v>1518</v>
      </c>
      <c r="DO172">
        <f>+'Velike opštine'!AJ36</f>
        <v>267</v>
      </c>
      <c r="DP172">
        <f>+'Velike opštine'!AK36</f>
        <v>1106</v>
      </c>
      <c r="DQ172">
        <f>+'Velike opštine'!AL36</f>
        <v>1389</v>
      </c>
      <c r="DR172">
        <f>+'Velike opštine'!AM36</f>
        <v>1940</v>
      </c>
      <c r="DS172">
        <f>+'Velike opštine'!AN36</f>
        <v>2022</v>
      </c>
      <c r="DT172">
        <f>+'Velike opštine'!AO36</f>
        <v>2307</v>
      </c>
      <c r="DU172">
        <f>+'Velike opštine'!AP36</f>
        <v>683</v>
      </c>
      <c r="DV172">
        <f>+'Velike opštine'!AQ36</f>
        <v>1814</v>
      </c>
      <c r="DW172">
        <f>+'Velike opštine'!AR36</f>
        <v>1850</v>
      </c>
      <c r="DX172">
        <f>+'Velike opštine'!AS36</f>
        <v>2399</v>
      </c>
      <c r="DY172">
        <f>+'Velike opštine'!AT36</f>
        <v>2669</v>
      </c>
      <c r="DZ172">
        <f>+'Velike opštine'!AU36</f>
        <v>2760</v>
      </c>
      <c r="EA172">
        <f>+'Velike opštine'!AV36</f>
        <v>548</v>
      </c>
      <c r="EB172">
        <f>+'Velike opštine'!AW36</f>
        <v>1588</v>
      </c>
      <c r="EC172">
        <f>+'Velike opštine'!AX36</f>
        <v>2121</v>
      </c>
      <c r="ED172">
        <f>+'Velike opštine'!AY36</f>
        <v>2557</v>
      </c>
      <c r="EE172">
        <f>+'Velike opštine'!AZ36</f>
        <v>3186</v>
      </c>
      <c r="EF172">
        <f>+'Velike opštine'!BA36</f>
        <v>2352</v>
      </c>
      <c r="EG172">
        <f>+'Velike opštine'!BB36</f>
        <v>464</v>
      </c>
      <c r="EH172">
        <f>+'Velike opštine'!BC36</f>
        <v>1175</v>
      </c>
      <c r="EI172">
        <f>+'Velike opštine'!BD36</f>
        <v>0</v>
      </c>
      <c r="EJ172">
        <f>+'Velike opštine'!BE36</f>
        <v>0</v>
      </c>
      <c r="EK172">
        <f>+'Velike opštine'!BF36</f>
        <v>0</v>
      </c>
      <c r="EL172">
        <f>+'Velike opštine'!BG36</f>
        <v>0</v>
      </c>
      <c r="EM172">
        <f>+'Velike opštine'!BH36</f>
        <v>0</v>
      </c>
      <c r="EN172">
        <f>+'Velike opštine'!BI36</f>
        <v>0</v>
      </c>
      <c r="EO172">
        <f>+'Velike opštine'!BJ36</f>
        <v>0</v>
      </c>
      <c r="EP172">
        <f>+'Velike opštine'!BK36</f>
        <v>0</v>
      </c>
      <c r="EQ172">
        <f>+'Velike opštine'!BL36</f>
        <v>0</v>
      </c>
      <c r="ER172">
        <f>+'Velike opštine'!BM36</f>
        <v>0</v>
      </c>
      <c r="ES172">
        <f>+'Velike opštine'!BN36</f>
        <v>0</v>
      </c>
      <c r="ET172">
        <f>+'Velike opštine'!BO36</f>
        <v>0</v>
      </c>
      <c r="EU172">
        <f>+'Velike opštine'!BP36</f>
        <v>0</v>
      </c>
      <c r="EV172">
        <f>+'Velike opštine'!BQ36</f>
        <v>0</v>
      </c>
      <c r="EW172">
        <f>+'Velike opštine'!BR36</f>
        <v>0</v>
      </c>
      <c r="EX172">
        <f>+'Velike opštine'!BS36</f>
        <v>0</v>
      </c>
      <c r="EY172">
        <f>+'Velike opštine'!BT36</f>
        <v>0</v>
      </c>
      <c r="EZ172">
        <f>+'Velike opštine'!BU36</f>
        <v>0</v>
      </c>
      <c r="FA172">
        <f>+'Velike opštine'!BV36</f>
        <v>0</v>
      </c>
      <c r="FB172">
        <f>+'Velike opštine'!BW36</f>
        <v>0</v>
      </c>
      <c r="FC172">
        <f>+'Velike opštine'!BX36</f>
        <v>0</v>
      </c>
      <c r="FD172">
        <f>+'Velike opštine'!BY36</f>
        <v>0</v>
      </c>
      <c r="FE172">
        <f>+'Velike opštine'!BZ36</f>
        <v>0</v>
      </c>
      <c r="FF172">
        <f>+'Velike opštine'!CA36</f>
        <v>0</v>
      </c>
      <c r="FG172">
        <f>+'Velike opštine'!CB36</f>
        <v>0</v>
      </c>
      <c r="FH172">
        <f>+'Velike opštine'!CC36</f>
        <v>0</v>
      </c>
      <c r="FI172">
        <f>+'Velike opštine'!CD36</f>
        <v>0</v>
      </c>
      <c r="FJ172">
        <f>+'Velike opštine'!CE36</f>
        <v>0</v>
      </c>
      <c r="FK172">
        <f>+'Velike opštine'!CF36</f>
        <v>0</v>
      </c>
      <c r="FL172">
        <f>+'Velike opštine'!CG36</f>
        <v>0</v>
      </c>
    </row>
    <row r="173" spans="84:168">
      <c r="CF173">
        <f>+'Velike opštine'!A37</f>
        <v>70106</v>
      </c>
      <c r="CG173" t="str">
        <f>+'Velike opštine'!B37</f>
        <v>Вождовац  ГО Београд</v>
      </c>
      <c r="CH173" t="str">
        <f>+'Velike opštine'!C37</f>
        <v>Велике општине</v>
      </c>
      <c r="CI173">
        <f>+'Velike opštine'!D37</f>
        <v>167331</v>
      </c>
      <c r="CJ173">
        <f>+'Velike opštine'!E37</f>
        <v>44814</v>
      </c>
      <c r="CK173">
        <f>+'Velike opštine'!F37</f>
        <v>0.97216738616395859</v>
      </c>
      <c r="CL173">
        <f>+'Velike opštine'!G37</f>
        <v>162673.74089420136</v>
      </c>
      <c r="CM173">
        <f>+'Velike opštine'!H37</f>
        <v>7.7585145609600135</v>
      </c>
      <c r="CN173">
        <f>+'Velike opštine'!I37</f>
        <v>7.9806365358275038</v>
      </c>
      <c r="CO173">
        <f>+'Velike opštine'!J37</f>
        <v>1298240</v>
      </c>
      <c r="CP173">
        <f>+'Velike opštine'!K37</f>
        <v>129824</v>
      </c>
      <c r="CQ173">
        <f>+'Velike opštine'!L37</f>
        <v>2</v>
      </c>
      <c r="CR173">
        <f>+'Velike opštine'!M37</f>
        <v>29</v>
      </c>
      <c r="CS173">
        <f>+'Velike opštine'!N37</f>
        <v>83</v>
      </c>
      <c r="CT173">
        <f>+'Velike opštine'!O37</f>
        <v>125</v>
      </c>
      <c r="CU173">
        <f>+'Velike opštine'!P37</f>
        <v>149</v>
      </c>
      <c r="CV173">
        <f>+'Velike opštine'!Q37</f>
        <v>176</v>
      </c>
      <c r="CW173">
        <f>+'Velike opštine'!R37</f>
        <v>119</v>
      </c>
      <c r="CX173">
        <f>+'Velike opštine'!S37</f>
        <v>213</v>
      </c>
      <c r="CY173">
        <f>+'Velike opštine'!T37</f>
        <v>295</v>
      </c>
      <c r="CZ173">
        <f>+'Velike opštine'!U37</f>
        <v>836</v>
      </c>
      <c r="DA173">
        <f>+'Velike opštine'!V37</f>
        <v>755</v>
      </c>
      <c r="DB173">
        <f>+'Velike opštine'!W37</f>
        <v>783</v>
      </c>
      <c r="DC173">
        <f>+'Velike opštine'!X37</f>
        <v>1114</v>
      </c>
      <c r="DD173">
        <f>+'Velike opštine'!Y37</f>
        <v>2593</v>
      </c>
      <c r="DE173">
        <f>+'Velike opštine'!Z37</f>
        <v>2105</v>
      </c>
      <c r="DF173">
        <f>+'Velike opštine'!AA37</f>
        <v>2173</v>
      </c>
      <c r="DG173">
        <f>+'Velike opštine'!AB37</f>
        <v>2287</v>
      </c>
      <c r="DH173">
        <f>+'Velike opštine'!AC37</f>
        <v>2942</v>
      </c>
      <c r="DI173">
        <f>+'Velike opštine'!AD37</f>
        <v>1735</v>
      </c>
      <c r="DJ173">
        <f>+'Velike opštine'!AE37</f>
        <v>4571</v>
      </c>
      <c r="DK173">
        <f>+'Velike opštine'!AF37</f>
        <v>4944</v>
      </c>
      <c r="DL173">
        <f>+'Velike opštine'!AG37</f>
        <v>5882</v>
      </c>
      <c r="DM173">
        <f>+'Velike opštine'!AH37</f>
        <v>5536</v>
      </c>
      <c r="DN173">
        <f>+'Velike opštine'!AI37</f>
        <v>4308</v>
      </c>
      <c r="DO173">
        <f>+'Velike opštine'!AJ37</f>
        <v>903</v>
      </c>
      <c r="DP173">
        <f>+'Velike opštine'!AK37</f>
        <v>2869</v>
      </c>
      <c r="DQ173">
        <f>+'Velike opštine'!AL37</f>
        <v>3064</v>
      </c>
      <c r="DR173">
        <f>+'Velike opštine'!AM37</f>
        <v>4150</v>
      </c>
      <c r="DS173">
        <f>+'Velike opštine'!AN37</f>
        <v>4563</v>
      </c>
      <c r="DT173">
        <f>+'Velike opštine'!AO37</f>
        <v>6905</v>
      </c>
      <c r="DU173">
        <f>+'Velike opštine'!AP37</f>
        <v>1433</v>
      </c>
      <c r="DV173">
        <f>+'Velike opštine'!AQ37</f>
        <v>4254</v>
      </c>
      <c r="DW173">
        <f>+'Velike opštine'!AR37</f>
        <v>4812</v>
      </c>
      <c r="DX173">
        <f>+'Velike opštine'!AS37</f>
        <v>5458</v>
      </c>
      <c r="DY173">
        <f>+'Velike opštine'!AT37</f>
        <v>7814</v>
      </c>
      <c r="DZ173">
        <f>+'Velike opštine'!AU37</f>
        <v>7272</v>
      </c>
      <c r="EA173">
        <f>+'Velike opštine'!AV37</f>
        <v>1509</v>
      </c>
      <c r="EB173">
        <f>+'Velike opštine'!AW37</f>
        <v>3721</v>
      </c>
      <c r="EC173">
        <f>+'Velike opštine'!AX37</f>
        <v>4132</v>
      </c>
      <c r="ED173">
        <f>+'Velike opštine'!AY37</f>
        <v>5430</v>
      </c>
      <c r="EE173">
        <f>+'Velike opštine'!AZ37</f>
        <v>6874</v>
      </c>
      <c r="EF173">
        <f>+'Velike opštine'!BA37</f>
        <v>6739</v>
      </c>
      <c r="EG173">
        <f>+'Velike opštine'!BB37</f>
        <v>1564</v>
      </c>
      <c r="EH173">
        <f>+'Velike opštine'!BC37</f>
        <v>2603</v>
      </c>
      <c r="EI173">
        <f>+'Velike opštine'!BD37</f>
        <v>0</v>
      </c>
      <c r="EJ173">
        <f>+'Velike opštine'!BE37</f>
        <v>0</v>
      </c>
      <c r="EK173">
        <f>+'Velike opštine'!BF37</f>
        <v>0</v>
      </c>
      <c r="EL173">
        <f>+'Velike opštine'!BG37</f>
        <v>0</v>
      </c>
      <c r="EM173">
        <f>+'Velike opštine'!BH37</f>
        <v>0</v>
      </c>
      <c r="EN173">
        <f>+'Velike opštine'!BI37</f>
        <v>0</v>
      </c>
      <c r="EO173">
        <f>+'Velike opštine'!BJ37</f>
        <v>0</v>
      </c>
      <c r="EP173">
        <f>+'Velike opštine'!BK37</f>
        <v>0</v>
      </c>
      <c r="EQ173">
        <f>+'Velike opštine'!BL37</f>
        <v>0</v>
      </c>
      <c r="ER173">
        <f>+'Velike opštine'!BM37</f>
        <v>0</v>
      </c>
      <c r="ES173">
        <f>+'Velike opštine'!BN37</f>
        <v>0</v>
      </c>
      <c r="ET173">
        <f>+'Velike opštine'!BO37</f>
        <v>0</v>
      </c>
      <c r="EU173">
        <f>+'Velike opštine'!BP37</f>
        <v>0</v>
      </c>
      <c r="EV173">
        <f>+'Velike opštine'!BQ37</f>
        <v>0</v>
      </c>
      <c r="EW173">
        <f>+'Velike opštine'!BR37</f>
        <v>0</v>
      </c>
      <c r="EX173">
        <f>+'Velike opštine'!BS37</f>
        <v>0</v>
      </c>
      <c r="EY173">
        <f>+'Velike opštine'!BT37</f>
        <v>0</v>
      </c>
      <c r="EZ173">
        <f>+'Velike opštine'!BU37</f>
        <v>0</v>
      </c>
      <c r="FA173">
        <f>+'Velike opštine'!BV37</f>
        <v>0</v>
      </c>
      <c r="FB173">
        <f>+'Velike opštine'!BW37</f>
        <v>0</v>
      </c>
      <c r="FC173">
        <f>+'Velike opštine'!BX37</f>
        <v>0</v>
      </c>
      <c r="FD173">
        <f>+'Velike opštine'!BY37</f>
        <v>0</v>
      </c>
      <c r="FE173">
        <f>+'Velike opštine'!BZ37</f>
        <v>0</v>
      </c>
      <c r="FF173">
        <f>+'Velike opštine'!CA37</f>
        <v>0</v>
      </c>
      <c r="FG173">
        <f>+'Velike opštine'!CB37</f>
        <v>0</v>
      </c>
      <c r="FH173">
        <f>+'Velike opštine'!CC37</f>
        <v>0</v>
      </c>
      <c r="FI173">
        <f>+'Velike opštine'!CD37</f>
        <v>0</v>
      </c>
      <c r="FJ173">
        <f>+'Velike opštine'!CE37</f>
        <v>0</v>
      </c>
      <c r="FK173">
        <f>+'Velike opštine'!CF37</f>
        <v>0</v>
      </c>
      <c r="FL173">
        <f>+'Velike opštine'!CG37</f>
        <v>0</v>
      </c>
    </row>
    <row r="174" spans="84:168">
      <c r="CF174">
        <f>+'Velike opštine'!A38</f>
        <v>71099</v>
      </c>
      <c r="CG174" t="str">
        <f>+'Velike opštine'!B38</f>
        <v xml:space="preserve">Смедерево </v>
      </c>
      <c r="CH174" t="str">
        <f>+'Velike opštine'!C38</f>
        <v>Велике општине</v>
      </c>
      <c r="CI174">
        <f>+'Velike opštine'!D38</f>
        <v>104987</v>
      </c>
      <c r="CJ174">
        <f>+'Velike opštine'!E38</f>
        <v>47918</v>
      </c>
      <c r="CK174">
        <f>+'Velike opštine'!F38</f>
        <v>1.0395036553354882</v>
      </c>
      <c r="CL174">
        <f>+'Velike opštine'!G38</f>
        <v>109134.3702627069</v>
      </c>
      <c r="CM174">
        <f>+'Velike opštine'!H38</f>
        <v>8.2957890024479219</v>
      </c>
      <c r="CN174">
        <f>+'Velike opštine'!I38</f>
        <v>7.9805289378906021</v>
      </c>
      <c r="CO174">
        <f>+'Velike opštine'!J38</f>
        <v>870950</v>
      </c>
      <c r="CP174">
        <f>+'Velike opštine'!K38</f>
        <v>87095</v>
      </c>
      <c r="CQ174">
        <f>+'Velike opštine'!L38</f>
        <v>1</v>
      </c>
      <c r="CR174">
        <f>+'Velike opštine'!M38</f>
        <v>1</v>
      </c>
      <c r="CS174">
        <f>+'Velike opštine'!N38</f>
        <v>0</v>
      </c>
      <c r="CT174">
        <f>+'Velike opštine'!O38</f>
        <v>56</v>
      </c>
      <c r="CU174">
        <f>+'Velike opštine'!P38</f>
        <v>38</v>
      </c>
      <c r="CV174">
        <f>+'Velike opštine'!Q38</f>
        <v>121</v>
      </c>
      <c r="CW174">
        <f>+'Velike opštine'!R38</f>
        <v>187</v>
      </c>
      <c r="CX174">
        <f>+'Velike opštine'!S38</f>
        <v>187</v>
      </c>
      <c r="CY174">
        <f>+'Velike opštine'!T38</f>
        <v>198</v>
      </c>
      <c r="CZ174">
        <f>+'Velike opštine'!U38</f>
        <v>636</v>
      </c>
      <c r="DA174">
        <f>+'Velike opštine'!V38</f>
        <v>614</v>
      </c>
      <c r="DB174">
        <f>+'Velike opštine'!W38</f>
        <v>585</v>
      </c>
      <c r="DC174">
        <f>+'Velike opštine'!X38</f>
        <v>494</v>
      </c>
      <c r="DD174">
        <f>+'Velike opštine'!Y38</f>
        <v>1746</v>
      </c>
      <c r="DE174">
        <f>+'Velike opštine'!Z38</f>
        <v>1548</v>
      </c>
      <c r="DF174">
        <f>+'Velike opštine'!AA38</f>
        <v>1350</v>
      </c>
      <c r="DG174">
        <f>+'Velike opštine'!AB38</f>
        <v>1621</v>
      </c>
      <c r="DH174">
        <f>+'Velike opštine'!AC38</f>
        <v>2053</v>
      </c>
      <c r="DI174">
        <f>+'Velike opštine'!AD38</f>
        <v>868</v>
      </c>
      <c r="DJ174">
        <f>+'Velike opštine'!AE38</f>
        <v>3737</v>
      </c>
      <c r="DK174">
        <f>+'Velike opštine'!AF38</f>
        <v>3623</v>
      </c>
      <c r="DL174">
        <f>+'Velike opštine'!AG38</f>
        <v>3957</v>
      </c>
      <c r="DM174">
        <f>+'Velike opštine'!AH38</f>
        <v>4009</v>
      </c>
      <c r="DN174">
        <f>+'Velike opštine'!AI38</f>
        <v>2230</v>
      </c>
      <c r="DO174">
        <f>+'Velike opštine'!AJ38</f>
        <v>556</v>
      </c>
      <c r="DP174">
        <f>+'Velike opštine'!AK38</f>
        <v>1937</v>
      </c>
      <c r="DQ174">
        <f>+'Velike opštine'!AL38</f>
        <v>2428</v>
      </c>
      <c r="DR174">
        <f>+'Velike opštine'!AM38</f>
        <v>2764</v>
      </c>
      <c r="DS174">
        <f>+'Velike opštine'!AN38</f>
        <v>2868</v>
      </c>
      <c r="DT174">
        <f>+'Velike opštine'!AO38</f>
        <v>4321</v>
      </c>
      <c r="DU174">
        <f>+'Velike opštine'!AP38</f>
        <v>651</v>
      </c>
      <c r="DV174">
        <f>+'Velike opštine'!AQ38</f>
        <v>2929</v>
      </c>
      <c r="DW174">
        <f>+'Velike opštine'!AR38</f>
        <v>3513</v>
      </c>
      <c r="DX174">
        <f>+'Velike opštine'!AS38</f>
        <v>4186</v>
      </c>
      <c r="DY174">
        <f>+'Velike opštine'!AT38</f>
        <v>4757</v>
      </c>
      <c r="DZ174">
        <f>+'Velike opštine'!AU38</f>
        <v>4143</v>
      </c>
      <c r="EA174">
        <f>+'Velike opštine'!AV38</f>
        <v>796</v>
      </c>
      <c r="EB174">
        <f>+'Velike opštine'!AW38</f>
        <v>2684</v>
      </c>
      <c r="EC174">
        <f>+'Velike opštine'!AX38</f>
        <v>3313</v>
      </c>
      <c r="ED174">
        <f>+'Velike opštine'!AY38</f>
        <v>3831</v>
      </c>
      <c r="EE174">
        <f>+'Velike opštine'!AZ38</f>
        <v>5173</v>
      </c>
      <c r="EF174">
        <f>+'Velike opštine'!BA38</f>
        <v>4104</v>
      </c>
      <c r="EG174">
        <f>+'Velike opštine'!BB38</f>
        <v>414</v>
      </c>
      <c r="EH174">
        <f>+'Velike opštine'!BC38</f>
        <v>1867</v>
      </c>
      <c r="EI174">
        <f>+'Velike opštine'!BD38</f>
        <v>0</v>
      </c>
      <c r="EJ174">
        <f>+'Velike opštine'!BE38</f>
        <v>0</v>
      </c>
      <c r="EK174">
        <f>+'Velike opštine'!BF38</f>
        <v>0</v>
      </c>
      <c r="EL174">
        <f>+'Velike opštine'!BG38</f>
        <v>0</v>
      </c>
      <c r="EM174">
        <f>+'Velike opštine'!BH38</f>
        <v>0</v>
      </c>
      <c r="EN174">
        <f>+'Velike opštine'!BI38</f>
        <v>0</v>
      </c>
      <c r="EO174">
        <f>+'Velike opštine'!BJ38</f>
        <v>0</v>
      </c>
      <c r="EP174">
        <f>+'Velike opštine'!BK38</f>
        <v>0</v>
      </c>
      <c r="EQ174">
        <f>+'Velike opštine'!BL38</f>
        <v>0</v>
      </c>
      <c r="ER174">
        <f>+'Velike opštine'!BM38</f>
        <v>0</v>
      </c>
      <c r="ES174">
        <f>+'Velike opštine'!BN38</f>
        <v>0</v>
      </c>
      <c r="ET174">
        <f>+'Velike opštine'!BO38</f>
        <v>0</v>
      </c>
      <c r="EU174">
        <f>+'Velike opštine'!BP38</f>
        <v>0</v>
      </c>
      <c r="EV174">
        <f>+'Velike opštine'!BQ38</f>
        <v>0</v>
      </c>
      <c r="EW174">
        <f>+'Velike opštine'!BR38</f>
        <v>0</v>
      </c>
      <c r="EX174">
        <f>+'Velike opštine'!BS38</f>
        <v>0</v>
      </c>
      <c r="EY174">
        <f>+'Velike opštine'!BT38</f>
        <v>0</v>
      </c>
      <c r="EZ174">
        <f>+'Velike opštine'!BU38</f>
        <v>0</v>
      </c>
      <c r="FA174">
        <f>+'Velike opštine'!BV38</f>
        <v>0</v>
      </c>
      <c r="FB174">
        <f>+'Velike opštine'!BW38</f>
        <v>0</v>
      </c>
      <c r="FC174">
        <f>+'Velike opštine'!BX38</f>
        <v>0</v>
      </c>
      <c r="FD174">
        <f>+'Velike opštine'!BY38</f>
        <v>0</v>
      </c>
      <c r="FE174">
        <f>+'Velike opštine'!BZ38</f>
        <v>0</v>
      </c>
      <c r="FF174">
        <f>+'Velike opštine'!CA38</f>
        <v>0</v>
      </c>
      <c r="FG174">
        <f>+'Velike opštine'!CB38</f>
        <v>0</v>
      </c>
      <c r="FH174">
        <f>+'Velike opštine'!CC38</f>
        <v>0</v>
      </c>
      <c r="FI174">
        <f>+'Velike opštine'!CD38</f>
        <v>0</v>
      </c>
      <c r="FJ174">
        <f>+'Velike opštine'!CE38</f>
        <v>0</v>
      </c>
      <c r="FK174">
        <f>+'Velike opštine'!CF38</f>
        <v>0</v>
      </c>
      <c r="FL174">
        <f>+'Velike opštine'!CG38</f>
        <v>0</v>
      </c>
    </row>
    <row r="175" spans="84:168">
      <c r="CF175">
        <f>+'Velike opštine'!A39</f>
        <v>80128</v>
      </c>
      <c r="CG175" t="str">
        <f>+'Velike opštine'!B39</f>
        <v xml:space="preserve">Вршац  </v>
      </c>
      <c r="CH175" t="str">
        <f>+'Velike opštine'!C39</f>
        <v>Велике општине</v>
      </c>
      <c r="CI175">
        <f>+'Velike opštine'!D39</f>
        <v>50152</v>
      </c>
      <c r="CJ175">
        <f>+'Velike opštine'!E39</f>
        <v>54963</v>
      </c>
      <c r="CK175">
        <f>+'Velike opštine'!F39</f>
        <v>1.1923335574983187</v>
      </c>
      <c r="CL175">
        <f>+'Velike opštine'!G39</f>
        <v>59797.912575655682</v>
      </c>
      <c r="CM175">
        <f>+'Velike opštine'!H39</f>
        <v>9.4253469452863303</v>
      </c>
      <c r="CN175">
        <f>+'Velike opštine'!I39</f>
        <v>7.9049582107392968</v>
      </c>
      <c r="CO175">
        <f>+'Velike opštine'!J39</f>
        <v>472700</v>
      </c>
      <c r="CP175">
        <f>+'Velike opštine'!K39</f>
        <v>47270</v>
      </c>
      <c r="CQ175">
        <f>+'Velike opštine'!L39</f>
        <v>2</v>
      </c>
      <c r="CR175">
        <f>+'Velike opštine'!M39</f>
        <v>5</v>
      </c>
      <c r="CS175">
        <f>+'Velike opštine'!N39</f>
        <v>1</v>
      </c>
      <c r="CT175">
        <f>+'Velike opštine'!O39</f>
        <v>45</v>
      </c>
      <c r="CU175">
        <f>+'Velike opštine'!P39</f>
        <v>59</v>
      </c>
      <c r="CV175">
        <f>+'Velike opštine'!Q39</f>
        <v>109</v>
      </c>
      <c r="CW175">
        <f>+'Velike opštine'!R39</f>
        <v>71</v>
      </c>
      <c r="CX175">
        <f>+'Velike opštine'!S39</f>
        <v>111</v>
      </c>
      <c r="CY175">
        <f>+'Velike opštine'!T39</f>
        <v>125</v>
      </c>
      <c r="CZ175">
        <f>+'Velike opštine'!U39</f>
        <v>251</v>
      </c>
      <c r="DA175">
        <f>+'Velike opštine'!V39</f>
        <v>353</v>
      </c>
      <c r="DB175">
        <f>+'Velike opštine'!W39</f>
        <v>449</v>
      </c>
      <c r="DC175">
        <f>+'Velike opštine'!X39</f>
        <v>363</v>
      </c>
      <c r="DD175">
        <f>+'Velike opštine'!Y39</f>
        <v>1054</v>
      </c>
      <c r="DE175">
        <f>+'Velike opštine'!Z39</f>
        <v>711</v>
      </c>
      <c r="DF175">
        <f>+'Velike opštine'!AA39</f>
        <v>935</v>
      </c>
      <c r="DG175">
        <f>+'Velike opštine'!AB39</f>
        <v>1039</v>
      </c>
      <c r="DH175">
        <f>+'Velike opštine'!AC39</f>
        <v>1043</v>
      </c>
      <c r="DI175">
        <f>+'Velike opštine'!AD39</f>
        <v>564</v>
      </c>
      <c r="DJ175">
        <f>+'Velike opštine'!AE39</f>
        <v>2291</v>
      </c>
      <c r="DK175">
        <f>+'Velike opštine'!AF39</f>
        <v>1790</v>
      </c>
      <c r="DL175">
        <f>+'Velike opštine'!AG39</f>
        <v>2119</v>
      </c>
      <c r="DM175">
        <f>+'Velike opštine'!AH39</f>
        <v>1627</v>
      </c>
      <c r="DN175">
        <f>+'Velike opštine'!AI39</f>
        <v>1092</v>
      </c>
      <c r="DO175">
        <f>+'Velike opštine'!AJ39</f>
        <v>268</v>
      </c>
      <c r="DP175">
        <f>+'Velike opštine'!AK39</f>
        <v>1312</v>
      </c>
      <c r="DQ175">
        <f>+'Velike opštine'!AL39</f>
        <v>1249</v>
      </c>
      <c r="DR175">
        <f>+'Velike opštine'!AM39</f>
        <v>1630</v>
      </c>
      <c r="DS175">
        <f>+'Velike opštine'!AN39</f>
        <v>1618</v>
      </c>
      <c r="DT175">
        <f>+'Velike opštine'!AO39</f>
        <v>1540</v>
      </c>
      <c r="DU175">
        <f>+'Velike opštine'!AP39</f>
        <v>342</v>
      </c>
      <c r="DV175">
        <f>+'Velike opštine'!AQ39</f>
        <v>1569</v>
      </c>
      <c r="DW175">
        <f>+'Velike opštine'!AR39</f>
        <v>1874</v>
      </c>
      <c r="DX175">
        <f>+'Velike opštine'!AS39</f>
        <v>2408</v>
      </c>
      <c r="DY175">
        <f>+'Velike opštine'!AT39</f>
        <v>2602</v>
      </c>
      <c r="DZ175">
        <f>+'Velike opštine'!AU39</f>
        <v>2206</v>
      </c>
      <c r="EA175">
        <f>+'Velike opštine'!AV39</f>
        <v>349</v>
      </c>
      <c r="EB175">
        <f>+'Velike opštine'!AW39</f>
        <v>1528</v>
      </c>
      <c r="EC175">
        <f>+'Velike opštine'!AX39</f>
        <v>1640</v>
      </c>
      <c r="ED175">
        <f>+'Velike opštine'!AY39</f>
        <v>2296</v>
      </c>
      <c r="EE175">
        <f>+'Velike opštine'!AZ39</f>
        <v>2958</v>
      </c>
      <c r="EF175">
        <f>+'Velike opštine'!BA39</f>
        <v>2321</v>
      </c>
      <c r="EG175">
        <f>+'Velike opštine'!BB39</f>
        <v>328</v>
      </c>
      <c r="EH175">
        <f>+'Velike opštine'!BC39</f>
        <v>1023</v>
      </c>
      <c r="EI175">
        <f>+'Velike opštine'!BD39</f>
        <v>0</v>
      </c>
      <c r="EJ175">
        <f>+'Velike opštine'!BE39</f>
        <v>0</v>
      </c>
      <c r="EK175">
        <f>+'Velike opštine'!BF39</f>
        <v>0</v>
      </c>
      <c r="EL175">
        <f>+'Velike opštine'!BG39</f>
        <v>0</v>
      </c>
      <c r="EM175">
        <f>+'Velike opštine'!BH39</f>
        <v>0</v>
      </c>
      <c r="EN175">
        <f>+'Velike opštine'!BI39</f>
        <v>0</v>
      </c>
      <c r="EO175">
        <f>+'Velike opštine'!BJ39</f>
        <v>0</v>
      </c>
      <c r="EP175">
        <f>+'Velike opštine'!BK39</f>
        <v>0</v>
      </c>
      <c r="EQ175">
        <f>+'Velike opštine'!BL39</f>
        <v>0</v>
      </c>
      <c r="ER175">
        <f>+'Velike opštine'!BM39</f>
        <v>0</v>
      </c>
      <c r="ES175">
        <f>+'Velike opštine'!BN39</f>
        <v>0</v>
      </c>
      <c r="ET175">
        <f>+'Velike opštine'!BO39</f>
        <v>0</v>
      </c>
      <c r="EU175">
        <f>+'Velike opštine'!BP39</f>
        <v>0</v>
      </c>
      <c r="EV175">
        <f>+'Velike opštine'!BQ39</f>
        <v>0</v>
      </c>
      <c r="EW175">
        <f>+'Velike opštine'!BR39</f>
        <v>0</v>
      </c>
      <c r="EX175">
        <f>+'Velike opštine'!BS39</f>
        <v>0</v>
      </c>
      <c r="EY175">
        <f>+'Velike opštine'!BT39</f>
        <v>0</v>
      </c>
      <c r="EZ175">
        <f>+'Velike opštine'!BU39</f>
        <v>0</v>
      </c>
      <c r="FA175">
        <f>+'Velike opštine'!BV39</f>
        <v>0</v>
      </c>
      <c r="FB175">
        <f>+'Velike opštine'!BW39</f>
        <v>0</v>
      </c>
      <c r="FC175">
        <f>+'Velike opštine'!BX39</f>
        <v>0</v>
      </c>
      <c r="FD175">
        <f>+'Velike opštine'!BY39</f>
        <v>0</v>
      </c>
      <c r="FE175">
        <f>+'Velike opštine'!BZ39</f>
        <v>0</v>
      </c>
      <c r="FF175">
        <f>+'Velike opštine'!CA39</f>
        <v>0</v>
      </c>
      <c r="FG175">
        <f>+'Velike opštine'!CB39</f>
        <v>0</v>
      </c>
      <c r="FH175">
        <f>+'Velike opštine'!CC39</f>
        <v>0</v>
      </c>
      <c r="FI175">
        <f>+'Velike opštine'!CD39</f>
        <v>0</v>
      </c>
      <c r="FJ175">
        <f>+'Velike opštine'!CE39</f>
        <v>0</v>
      </c>
      <c r="FK175">
        <f>+'Velike opštine'!CF39</f>
        <v>0</v>
      </c>
      <c r="FL175">
        <f>+'Velike opštine'!CG39</f>
        <v>0</v>
      </c>
    </row>
    <row r="176" spans="84:168">
      <c r="CF176">
        <f>+'Velike opštine'!A40</f>
        <v>70483</v>
      </c>
      <c r="CG176" t="str">
        <f>+'Velike opštine'!B40</f>
        <v xml:space="preserve">Горњи Милановац  </v>
      </c>
      <c r="CH176" t="str">
        <f>+'Velike opštine'!C40</f>
        <v>Велике општине</v>
      </c>
      <c r="CI176">
        <f>+'Velike opštine'!D40</f>
        <v>42298</v>
      </c>
      <c r="CJ176">
        <f>+'Velike opštine'!E40</f>
        <v>42469</v>
      </c>
      <c r="CK176">
        <f>+'Velike opštine'!F40</f>
        <v>0.92129639672863739</v>
      </c>
      <c r="CL176">
        <f>+'Velike opštine'!G40</f>
        <v>38968.994988827908</v>
      </c>
      <c r="CM176">
        <f>+'Velike opštine'!H40</f>
        <v>7.1540025533122131</v>
      </c>
      <c r="CN176">
        <f>+'Velike opštine'!I40</f>
        <v>7.7651476535833925</v>
      </c>
      <c r="CO176">
        <f>+'Velike opštine'!J40</f>
        <v>302600</v>
      </c>
      <c r="CP176">
        <f>+'Velike opštine'!K40</f>
        <v>30260</v>
      </c>
      <c r="CQ176">
        <f>+'Velike opštine'!L40</f>
        <v>1</v>
      </c>
      <c r="CR176">
        <f>+'Velike opštine'!M40</f>
        <v>1</v>
      </c>
      <c r="CS176">
        <f>+'Velike opštine'!N40</f>
        <v>0</v>
      </c>
      <c r="CT176">
        <f>+'Velike opštine'!O40</f>
        <v>6</v>
      </c>
      <c r="CU176">
        <f>+'Velike opštine'!P40</f>
        <v>51</v>
      </c>
      <c r="CV176">
        <f>+'Velike opštine'!Q40</f>
        <v>20</v>
      </c>
      <c r="CW176">
        <f>+'Velike opštine'!R40</f>
        <v>27</v>
      </c>
      <c r="CX176">
        <f>+'Velike opštine'!S40</f>
        <v>37</v>
      </c>
      <c r="CY176">
        <f>+'Velike opštine'!T40</f>
        <v>20</v>
      </c>
      <c r="CZ176">
        <f>+'Velike opštine'!U40</f>
        <v>185</v>
      </c>
      <c r="DA176">
        <f>+'Velike opštine'!V40</f>
        <v>110</v>
      </c>
      <c r="DB176">
        <f>+'Velike opštine'!W40</f>
        <v>225</v>
      </c>
      <c r="DC176">
        <f>+'Velike opštine'!X40</f>
        <v>197</v>
      </c>
      <c r="DD176">
        <f>+'Velike opštine'!Y40</f>
        <v>526</v>
      </c>
      <c r="DE176">
        <f>+'Velike opštine'!Z40</f>
        <v>526</v>
      </c>
      <c r="DF176">
        <f>+'Velike opštine'!AA40</f>
        <v>613</v>
      </c>
      <c r="DG176">
        <f>+'Velike opštine'!AB40</f>
        <v>515</v>
      </c>
      <c r="DH176">
        <f>+'Velike opštine'!AC40</f>
        <v>830</v>
      </c>
      <c r="DI176">
        <f>+'Velike opštine'!AD40</f>
        <v>399</v>
      </c>
      <c r="DJ176">
        <f>+'Velike opštine'!AE40</f>
        <v>1103</v>
      </c>
      <c r="DK176">
        <f>+'Velike opštine'!AF40</f>
        <v>1413</v>
      </c>
      <c r="DL176">
        <f>+'Velike opštine'!AG40</f>
        <v>1330</v>
      </c>
      <c r="DM176">
        <f>+'Velike opštine'!AH40</f>
        <v>1105</v>
      </c>
      <c r="DN176">
        <f>+'Velike opštine'!AI40</f>
        <v>942</v>
      </c>
      <c r="DO176">
        <f>+'Velike opštine'!AJ40</f>
        <v>237</v>
      </c>
      <c r="DP176">
        <f>+'Velike opštine'!AK40</f>
        <v>705</v>
      </c>
      <c r="DQ176">
        <f>+'Velike opštine'!AL40</f>
        <v>735</v>
      </c>
      <c r="DR176">
        <f>+'Velike opštine'!AM40</f>
        <v>1264</v>
      </c>
      <c r="DS176">
        <f>+'Velike opštine'!AN40</f>
        <v>992</v>
      </c>
      <c r="DT176">
        <f>+'Velike opštine'!AO40</f>
        <v>1632</v>
      </c>
      <c r="DU176">
        <f>+'Velike opštine'!AP40</f>
        <v>321</v>
      </c>
      <c r="DV176">
        <f>+'Velike opštine'!AQ40</f>
        <v>879</v>
      </c>
      <c r="DW176">
        <f>+'Velike opštine'!AR40</f>
        <v>1233</v>
      </c>
      <c r="DX176">
        <f>+'Velike opštine'!AS40</f>
        <v>1367</v>
      </c>
      <c r="DY176">
        <f>+'Velike opštine'!AT40</f>
        <v>1858</v>
      </c>
      <c r="DZ176">
        <f>+'Velike opštine'!AU40</f>
        <v>1539</v>
      </c>
      <c r="EA176">
        <f>+'Velike opštine'!AV40</f>
        <v>233</v>
      </c>
      <c r="EB176">
        <f>+'Velike opštine'!AW40</f>
        <v>964</v>
      </c>
      <c r="EC176">
        <f>+'Velike opštine'!AX40</f>
        <v>1015</v>
      </c>
      <c r="ED176">
        <f>+'Velike opštine'!AY40</f>
        <v>1435</v>
      </c>
      <c r="EE176">
        <f>+'Velike opštine'!AZ40</f>
        <v>1363</v>
      </c>
      <c r="EF176">
        <f>+'Velike opštine'!BA40</f>
        <v>1484</v>
      </c>
      <c r="EG176">
        <f>+'Velike opštine'!BB40</f>
        <v>195</v>
      </c>
      <c r="EH176">
        <f>+'Velike opštine'!BC40</f>
        <v>627</v>
      </c>
      <c r="EI176">
        <f>+'Velike opštine'!BD40</f>
        <v>0</v>
      </c>
      <c r="EJ176">
        <f>+'Velike opštine'!BE40</f>
        <v>0</v>
      </c>
      <c r="EK176">
        <f>+'Velike opštine'!BF40</f>
        <v>0</v>
      </c>
      <c r="EL176">
        <f>+'Velike opštine'!BG40</f>
        <v>0</v>
      </c>
      <c r="EM176">
        <f>+'Velike opštine'!BH40</f>
        <v>0</v>
      </c>
      <c r="EN176">
        <f>+'Velike opštine'!BI40</f>
        <v>0</v>
      </c>
      <c r="EO176">
        <f>+'Velike opštine'!BJ40</f>
        <v>0</v>
      </c>
      <c r="EP176">
        <f>+'Velike opštine'!BK40</f>
        <v>0</v>
      </c>
      <c r="EQ176">
        <f>+'Velike opštine'!BL40</f>
        <v>0</v>
      </c>
      <c r="ER176">
        <f>+'Velike opštine'!BM40</f>
        <v>0</v>
      </c>
      <c r="ES176">
        <f>+'Velike opštine'!BN40</f>
        <v>0</v>
      </c>
      <c r="ET176">
        <f>+'Velike opštine'!BO40</f>
        <v>0</v>
      </c>
      <c r="EU176">
        <f>+'Velike opštine'!BP40</f>
        <v>0</v>
      </c>
      <c r="EV176">
        <f>+'Velike opštine'!BQ40</f>
        <v>0</v>
      </c>
      <c r="EW176">
        <f>+'Velike opštine'!BR40</f>
        <v>0</v>
      </c>
      <c r="EX176">
        <f>+'Velike opštine'!BS40</f>
        <v>0</v>
      </c>
      <c r="EY176">
        <f>+'Velike opštine'!BT40</f>
        <v>0</v>
      </c>
      <c r="EZ176">
        <f>+'Velike opštine'!BU40</f>
        <v>0</v>
      </c>
      <c r="FA176">
        <f>+'Velike opštine'!BV40</f>
        <v>0</v>
      </c>
      <c r="FB176">
        <f>+'Velike opštine'!BW40</f>
        <v>0</v>
      </c>
      <c r="FC176">
        <f>+'Velike opštine'!BX40</f>
        <v>0</v>
      </c>
      <c r="FD176">
        <f>+'Velike opštine'!BY40</f>
        <v>0</v>
      </c>
      <c r="FE176">
        <f>+'Velike opštine'!BZ40</f>
        <v>0</v>
      </c>
      <c r="FF176">
        <f>+'Velike opštine'!CA40</f>
        <v>0</v>
      </c>
      <c r="FG176">
        <f>+'Velike opštine'!CB40</f>
        <v>0</v>
      </c>
      <c r="FH176">
        <f>+'Velike opštine'!CC40</f>
        <v>0</v>
      </c>
      <c r="FI176">
        <f>+'Velike opštine'!CD40</f>
        <v>0</v>
      </c>
      <c r="FJ176">
        <f>+'Velike opštine'!CE40</f>
        <v>0</v>
      </c>
      <c r="FK176">
        <f>+'Velike opštine'!CF40</f>
        <v>0</v>
      </c>
      <c r="FL176">
        <f>+'Velike opštine'!CG40</f>
        <v>0</v>
      </c>
    </row>
    <row r="177" spans="84:168">
      <c r="CF177">
        <f>+'Velike opštine'!A41</f>
        <v>71242</v>
      </c>
      <c r="CG177" t="str">
        <f>+'Velike opštine'!B41</f>
        <v xml:space="preserve">Чачак </v>
      </c>
      <c r="CH177" t="str">
        <f>+'Velike opštine'!C41</f>
        <v>Велике општине</v>
      </c>
      <c r="CI177">
        <f>+'Velike opštine'!D41</f>
        <v>111797</v>
      </c>
      <c r="CJ177">
        <f>+'Velike opštine'!E41</f>
        <v>38353</v>
      </c>
      <c r="CK177">
        <f>+'Velike opštine'!F41</f>
        <v>0.83200642124216329</v>
      </c>
      <c r="CL177">
        <f>+'Velike opštine'!G41</f>
        <v>93015.821875610127</v>
      </c>
      <c r="CM177">
        <f>+'Velike opštine'!H41</f>
        <v>6.3817454851203523</v>
      </c>
      <c r="CN177">
        <f>+'Velike opštine'!I41</f>
        <v>7.6703079714127416</v>
      </c>
      <c r="CO177">
        <f>+'Velike opštine'!J41</f>
        <v>713460</v>
      </c>
      <c r="CP177">
        <f>+'Velike opštine'!K41</f>
        <v>71346</v>
      </c>
      <c r="CQ177">
        <f>+'Velike opštine'!L41</f>
        <v>0</v>
      </c>
      <c r="CR177">
        <f>+'Velike opštine'!M41</f>
        <v>8</v>
      </c>
      <c r="CS177">
        <f>+'Velike opštine'!N41</f>
        <v>4</v>
      </c>
      <c r="CT177">
        <f>+'Velike opštine'!O41</f>
        <v>51</v>
      </c>
      <c r="CU177">
        <f>+'Velike opštine'!P41</f>
        <v>46</v>
      </c>
      <c r="CV177">
        <f>+'Velike opštine'!Q41</f>
        <v>62</v>
      </c>
      <c r="CW177">
        <f>+'Velike opštine'!R41</f>
        <v>74</v>
      </c>
      <c r="CX177">
        <f>+'Velike opštine'!S41</f>
        <v>176</v>
      </c>
      <c r="CY177">
        <f>+'Velike opštine'!T41</f>
        <v>57</v>
      </c>
      <c r="CZ177">
        <f>+'Velike opštine'!U41</f>
        <v>431</v>
      </c>
      <c r="DA177">
        <f>+'Velike opštine'!V41</f>
        <v>371</v>
      </c>
      <c r="DB177">
        <f>+'Velike opštine'!W41</f>
        <v>540</v>
      </c>
      <c r="DC177">
        <f>+'Velike opštine'!X41</f>
        <v>664</v>
      </c>
      <c r="DD177">
        <f>+'Velike opštine'!Y41</f>
        <v>1480</v>
      </c>
      <c r="DE177">
        <f>+'Velike opštine'!Z41</f>
        <v>1247</v>
      </c>
      <c r="DF177">
        <f>+'Velike opštine'!AA41</f>
        <v>1229</v>
      </c>
      <c r="DG177">
        <f>+'Velike opštine'!AB41</f>
        <v>1510</v>
      </c>
      <c r="DH177">
        <f>+'Velike opštine'!AC41</f>
        <v>1977</v>
      </c>
      <c r="DI177">
        <f>+'Velike opštine'!AD41</f>
        <v>889</v>
      </c>
      <c r="DJ177">
        <f>+'Velike opštine'!AE41</f>
        <v>2571</v>
      </c>
      <c r="DK177">
        <f>+'Velike opštine'!AF41</f>
        <v>2602</v>
      </c>
      <c r="DL177">
        <f>+'Velike opštine'!AG41</f>
        <v>3220</v>
      </c>
      <c r="DM177">
        <f>+'Velike opštine'!AH41</f>
        <v>3100</v>
      </c>
      <c r="DN177">
        <f>+'Velike opštine'!AI41</f>
        <v>1275</v>
      </c>
      <c r="DO177">
        <f>+'Velike opštine'!AJ41</f>
        <v>479</v>
      </c>
      <c r="DP177">
        <f>+'Velike opštine'!AK41</f>
        <v>2609</v>
      </c>
      <c r="DQ177">
        <f>+'Velike opštine'!AL41</f>
        <v>2027</v>
      </c>
      <c r="DR177">
        <f>+'Velike opštine'!AM41</f>
        <v>2303</v>
      </c>
      <c r="DS177">
        <f>+'Velike opštine'!AN41</f>
        <v>2498</v>
      </c>
      <c r="DT177">
        <f>+'Velike opštine'!AO41</f>
        <v>2712</v>
      </c>
      <c r="DU177">
        <f>+'Velike opštine'!AP41</f>
        <v>378</v>
      </c>
      <c r="DV177">
        <f>+'Velike opštine'!AQ41</f>
        <v>2564</v>
      </c>
      <c r="DW177">
        <f>+'Velike opštine'!AR41</f>
        <v>2975</v>
      </c>
      <c r="DX177">
        <f>+'Velike opštine'!AS41</f>
        <v>3655</v>
      </c>
      <c r="DY177">
        <f>+'Velike opštine'!AT41</f>
        <v>3989</v>
      </c>
      <c r="DZ177">
        <f>+'Velike opštine'!AU41</f>
        <v>3388</v>
      </c>
      <c r="EA177">
        <f>+'Velike opštine'!AV41</f>
        <v>577</v>
      </c>
      <c r="EB177">
        <f>+'Velike opštine'!AW41</f>
        <v>2460</v>
      </c>
      <c r="EC177">
        <f>+'Velike opštine'!AX41</f>
        <v>2914</v>
      </c>
      <c r="ED177">
        <f>+'Velike opštine'!AY41</f>
        <v>3319</v>
      </c>
      <c r="EE177">
        <f>+'Velike opštine'!AZ41</f>
        <v>3912</v>
      </c>
      <c r="EF177">
        <f>+'Velike opštine'!BA41</f>
        <v>2952</v>
      </c>
      <c r="EG177">
        <f>+'Velike opštine'!BB41</f>
        <v>643</v>
      </c>
      <c r="EH177">
        <f>+'Velike opštine'!BC41</f>
        <v>1408</v>
      </c>
      <c r="EI177">
        <f>+'Velike opštine'!BD41</f>
        <v>0</v>
      </c>
      <c r="EJ177">
        <f>+'Velike opštine'!BE41</f>
        <v>0</v>
      </c>
      <c r="EK177">
        <f>+'Velike opštine'!BF41</f>
        <v>0</v>
      </c>
      <c r="EL177">
        <f>+'Velike opštine'!BG41</f>
        <v>0</v>
      </c>
      <c r="EM177">
        <f>+'Velike opštine'!BH41</f>
        <v>0</v>
      </c>
      <c r="EN177">
        <f>+'Velike opštine'!BI41</f>
        <v>0</v>
      </c>
      <c r="EO177">
        <f>+'Velike opštine'!BJ41</f>
        <v>0</v>
      </c>
      <c r="EP177">
        <f>+'Velike opštine'!BK41</f>
        <v>0</v>
      </c>
      <c r="EQ177">
        <f>+'Velike opštine'!BL41</f>
        <v>0</v>
      </c>
      <c r="ER177">
        <f>+'Velike opštine'!BM41</f>
        <v>0</v>
      </c>
      <c r="ES177">
        <f>+'Velike opštine'!BN41</f>
        <v>0</v>
      </c>
      <c r="ET177">
        <f>+'Velike opštine'!BO41</f>
        <v>0</v>
      </c>
      <c r="EU177">
        <f>+'Velike opštine'!BP41</f>
        <v>0</v>
      </c>
      <c r="EV177">
        <f>+'Velike opštine'!BQ41</f>
        <v>0</v>
      </c>
      <c r="EW177">
        <f>+'Velike opštine'!BR41</f>
        <v>0</v>
      </c>
      <c r="EX177">
        <f>+'Velike opštine'!BS41</f>
        <v>0</v>
      </c>
      <c r="EY177">
        <f>+'Velike opštine'!BT41</f>
        <v>0</v>
      </c>
      <c r="EZ177">
        <f>+'Velike opštine'!BU41</f>
        <v>0</v>
      </c>
      <c r="FA177">
        <f>+'Velike opštine'!BV41</f>
        <v>0</v>
      </c>
      <c r="FB177">
        <f>+'Velike opštine'!BW41</f>
        <v>0</v>
      </c>
      <c r="FC177">
        <f>+'Velike opštine'!BX41</f>
        <v>0</v>
      </c>
      <c r="FD177">
        <f>+'Velike opštine'!BY41</f>
        <v>0</v>
      </c>
      <c r="FE177">
        <f>+'Velike opštine'!BZ41</f>
        <v>0</v>
      </c>
      <c r="FF177">
        <f>+'Velike opštine'!CA41</f>
        <v>0</v>
      </c>
      <c r="FG177">
        <f>+'Velike opštine'!CB41</f>
        <v>0</v>
      </c>
      <c r="FH177">
        <f>+'Velike opštine'!CC41</f>
        <v>0</v>
      </c>
      <c r="FI177">
        <f>+'Velike opštine'!CD41</f>
        <v>0</v>
      </c>
      <c r="FJ177">
        <f>+'Velike opštine'!CE41</f>
        <v>0</v>
      </c>
      <c r="FK177">
        <f>+'Velike opštine'!CF41</f>
        <v>0</v>
      </c>
      <c r="FL177">
        <f>+'Velike opštine'!CG41</f>
        <v>0</v>
      </c>
    </row>
    <row r="178" spans="84:168">
      <c r="CF178">
        <f>+'Velike opštine'!A42</f>
        <v>70149</v>
      </c>
      <c r="CG178" t="str">
        <f>+'Velike opštine'!B42</f>
        <v>Звездара  ГО Београд</v>
      </c>
      <c r="CH178" t="str">
        <f>+'Velike opštine'!C42</f>
        <v>Велике општине</v>
      </c>
      <c r="CI178">
        <f>+'Velike opštine'!D42</f>
        <v>161340</v>
      </c>
      <c r="CJ178">
        <f>+'Velike opštine'!E42</f>
        <v>45887</v>
      </c>
      <c r="CK178">
        <f>+'Velike opštine'!F42</f>
        <v>0.99544438900579213</v>
      </c>
      <c r="CL178">
        <f>+'Velike opštine'!G42</f>
        <v>160604.9977221945</v>
      </c>
      <c r="CM178">
        <f>+'Velike opštine'!H42</f>
        <v>7.5060121482583364</v>
      </c>
      <c r="CN178">
        <f>+'Velike opštine'!I42</f>
        <v>7.5403631093395633</v>
      </c>
      <c r="CO178">
        <f>+'Velike opštine'!J42</f>
        <v>1211020</v>
      </c>
      <c r="CP178">
        <f>+'Velike opštine'!K42</f>
        <v>121102</v>
      </c>
      <c r="CQ178">
        <f>+'Velike opštine'!L42</f>
        <v>18</v>
      </c>
      <c r="CR178">
        <f>+'Velike opštine'!M42</f>
        <v>18</v>
      </c>
      <c r="CS178">
        <f>+'Velike opštine'!N42</f>
        <v>18</v>
      </c>
      <c r="CT178">
        <f>+'Velike opštine'!O42</f>
        <v>76</v>
      </c>
      <c r="CU178">
        <f>+'Velike opštine'!P42</f>
        <v>124</v>
      </c>
      <c r="CV178">
        <f>+'Velike opštine'!Q42</f>
        <v>108</v>
      </c>
      <c r="CW178">
        <f>+'Velike opštine'!R42</f>
        <v>125</v>
      </c>
      <c r="CX178">
        <f>+'Velike opštine'!S42</f>
        <v>186</v>
      </c>
      <c r="CY178">
        <f>+'Velike opštine'!T42</f>
        <v>242</v>
      </c>
      <c r="CZ178">
        <f>+'Velike opštine'!U42</f>
        <v>908</v>
      </c>
      <c r="DA178">
        <f>+'Velike opštine'!V42</f>
        <v>600</v>
      </c>
      <c r="DB178">
        <f>+'Velike opštine'!W42</f>
        <v>879</v>
      </c>
      <c r="DC178">
        <f>+'Velike opštine'!X42</f>
        <v>1100</v>
      </c>
      <c r="DD178">
        <f>+'Velike opštine'!Y42</f>
        <v>2711</v>
      </c>
      <c r="DE178">
        <f>+'Velike opštine'!Z42</f>
        <v>1840</v>
      </c>
      <c r="DF178">
        <f>+'Velike opštine'!AA42</f>
        <v>2055</v>
      </c>
      <c r="DG178">
        <f>+'Velike opštine'!AB42</f>
        <v>2063</v>
      </c>
      <c r="DH178">
        <f>+'Velike opštine'!AC42</f>
        <v>2743</v>
      </c>
      <c r="DI178">
        <f>+'Velike opštine'!AD42</f>
        <v>1810</v>
      </c>
      <c r="DJ178">
        <f>+'Velike opštine'!AE42</f>
        <v>4717</v>
      </c>
      <c r="DK178">
        <f>+'Velike opštine'!AF42</f>
        <v>4876</v>
      </c>
      <c r="DL178">
        <f>+'Velike opštine'!AG42</f>
        <v>5013</v>
      </c>
      <c r="DM178">
        <f>+'Velike opštine'!AH42</f>
        <v>5019</v>
      </c>
      <c r="DN178">
        <f>+'Velike opštine'!AI42</f>
        <v>3774</v>
      </c>
      <c r="DO178">
        <f>+'Velike opštine'!AJ42</f>
        <v>741</v>
      </c>
      <c r="DP178">
        <f>+'Velike opštine'!AK42</f>
        <v>2532</v>
      </c>
      <c r="DQ178">
        <f>+'Velike opštine'!AL42</f>
        <v>2692</v>
      </c>
      <c r="DR178">
        <f>+'Velike opštine'!AM42</f>
        <v>3882</v>
      </c>
      <c r="DS178">
        <f>+'Velike opštine'!AN42</f>
        <v>4345</v>
      </c>
      <c r="DT178">
        <f>+'Velike opštine'!AO42</f>
        <v>5868</v>
      </c>
      <c r="DU178">
        <f>+'Velike opštine'!AP42</f>
        <v>1545</v>
      </c>
      <c r="DV178">
        <f>+'Velike opštine'!AQ42</f>
        <v>4015</v>
      </c>
      <c r="DW178">
        <f>+'Velike opštine'!AR42</f>
        <v>4363</v>
      </c>
      <c r="DX178">
        <f>+'Velike opštine'!AS42</f>
        <v>5526</v>
      </c>
      <c r="DY178">
        <f>+'Velike opštine'!AT42</f>
        <v>7482</v>
      </c>
      <c r="DZ178">
        <f>+'Velike opštine'!AU42</f>
        <v>6335</v>
      </c>
      <c r="EA178">
        <f>+'Velike opštine'!AV42</f>
        <v>1258</v>
      </c>
      <c r="EB178">
        <f>+'Velike opštine'!AW42</f>
        <v>3445</v>
      </c>
      <c r="EC178">
        <f>+'Velike opštine'!AX42</f>
        <v>4028</v>
      </c>
      <c r="ED178">
        <f>+'Velike opštine'!AY42</f>
        <v>4614</v>
      </c>
      <c r="EE178">
        <f>+'Velike opštine'!AZ42</f>
        <v>7313</v>
      </c>
      <c r="EF178">
        <f>+'Velike opštine'!BA42</f>
        <v>6369</v>
      </c>
      <c r="EG178">
        <f>+'Velike opštine'!BB42</f>
        <v>1597</v>
      </c>
      <c r="EH178">
        <f>+'Velike opštine'!BC42</f>
        <v>2129</v>
      </c>
      <c r="EI178">
        <f>+'Velike opštine'!BD42</f>
        <v>0</v>
      </c>
      <c r="EJ178">
        <f>+'Velike opštine'!BE42</f>
        <v>0</v>
      </c>
      <c r="EK178">
        <f>+'Velike opštine'!BF42</f>
        <v>0</v>
      </c>
      <c r="EL178">
        <f>+'Velike opštine'!BG42</f>
        <v>0</v>
      </c>
      <c r="EM178">
        <f>+'Velike opštine'!BH42</f>
        <v>0</v>
      </c>
      <c r="EN178">
        <f>+'Velike opštine'!BI42</f>
        <v>0</v>
      </c>
      <c r="EO178">
        <f>+'Velike opštine'!BJ42</f>
        <v>0</v>
      </c>
      <c r="EP178">
        <f>+'Velike opštine'!BK42</f>
        <v>0</v>
      </c>
      <c r="EQ178">
        <f>+'Velike opštine'!BL42</f>
        <v>0</v>
      </c>
      <c r="ER178">
        <f>+'Velike opštine'!BM42</f>
        <v>0</v>
      </c>
      <c r="ES178">
        <f>+'Velike opštine'!BN42</f>
        <v>0</v>
      </c>
      <c r="ET178">
        <f>+'Velike opštine'!BO42</f>
        <v>0</v>
      </c>
      <c r="EU178">
        <f>+'Velike opštine'!BP42</f>
        <v>0</v>
      </c>
      <c r="EV178">
        <f>+'Velike opštine'!BQ42</f>
        <v>0</v>
      </c>
      <c r="EW178">
        <f>+'Velike opštine'!BR42</f>
        <v>0</v>
      </c>
      <c r="EX178">
        <f>+'Velike opštine'!BS42</f>
        <v>0</v>
      </c>
      <c r="EY178">
        <f>+'Velike opštine'!BT42</f>
        <v>0</v>
      </c>
      <c r="EZ178">
        <f>+'Velike opštine'!BU42</f>
        <v>0</v>
      </c>
      <c r="FA178">
        <f>+'Velike opštine'!BV42</f>
        <v>0</v>
      </c>
      <c r="FB178">
        <f>+'Velike opštine'!BW42</f>
        <v>0</v>
      </c>
      <c r="FC178">
        <f>+'Velike opštine'!BX42</f>
        <v>0</v>
      </c>
      <c r="FD178">
        <f>+'Velike opštine'!BY42</f>
        <v>0</v>
      </c>
      <c r="FE178">
        <f>+'Velike opštine'!BZ42</f>
        <v>0</v>
      </c>
      <c r="FF178">
        <f>+'Velike opštine'!CA42</f>
        <v>0</v>
      </c>
      <c r="FG178">
        <f>+'Velike opštine'!CB42</f>
        <v>0</v>
      </c>
      <c r="FH178">
        <f>+'Velike opštine'!CC42</f>
        <v>0</v>
      </c>
      <c r="FI178">
        <f>+'Velike opštine'!CD42</f>
        <v>0</v>
      </c>
      <c r="FJ178">
        <f>+'Velike opštine'!CE42</f>
        <v>0</v>
      </c>
      <c r="FK178">
        <f>+'Velike opštine'!CF42</f>
        <v>0</v>
      </c>
      <c r="FL178">
        <f>+'Velike opštine'!CG42</f>
        <v>0</v>
      </c>
    </row>
    <row r="179" spans="84:168">
      <c r="CF179">
        <f>+'Velike opštine'!A43</f>
        <v>70203</v>
      </c>
      <c r="CG179" t="str">
        <f>+'Velike opštine'!B43</f>
        <v>Палилула  ГО Београд</v>
      </c>
      <c r="CH179" t="str">
        <f>+'Velike opštine'!C43</f>
        <v>Велике општине</v>
      </c>
      <c r="CI179">
        <f>+'Velike opštine'!D43</f>
        <v>180081</v>
      </c>
      <c r="CJ179">
        <f>+'Velike opštine'!E43</f>
        <v>61296</v>
      </c>
      <c r="CK179">
        <f>+'Velike opštine'!F43</f>
        <v>1.3297177690522159</v>
      </c>
      <c r="CL179">
        <f>+'Velike opštine'!G43</f>
        <v>239456.90556869211</v>
      </c>
      <c r="CM179">
        <f>+'Velike opštine'!H43</f>
        <v>9.99777877732798</v>
      </c>
      <c r="CN179">
        <f>+'Velike opštine'!I43</f>
        <v>7.5187224011108054</v>
      </c>
      <c r="CO179">
        <f>+'Velike opštine'!J43</f>
        <v>1800410</v>
      </c>
      <c r="CP179">
        <f>+'Velike opštine'!K43</f>
        <v>180041</v>
      </c>
      <c r="CQ179">
        <f>+'Velike opštine'!L43</f>
        <v>22</v>
      </c>
      <c r="CR179">
        <f>+'Velike opštine'!M43</f>
        <v>19</v>
      </c>
      <c r="CS179">
        <f>+'Velike opštine'!N43</f>
        <v>18</v>
      </c>
      <c r="CT179">
        <f>+'Velike opštine'!O43</f>
        <v>156</v>
      </c>
      <c r="CU179">
        <f>+'Velike opštine'!P43</f>
        <v>76</v>
      </c>
      <c r="CV179">
        <f>+'Velike opštine'!Q43</f>
        <v>174</v>
      </c>
      <c r="CW179">
        <f>+'Velike opštine'!R43</f>
        <v>210</v>
      </c>
      <c r="CX179">
        <f>+'Velike opštine'!S43</f>
        <v>341</v>
      </c>
      <c r="CY179">
        <f>+'Velike opštine'!T43</f>
        <v>352</v>
      </c>
      <c r="CZ179">
        <f>+'Velike opštine'!U43</f>
        <v>1383</v>
      </c>
      <c r="DA179">
        <f>+'Velike opštine'!V43</f>
        <v>1217</v>
      </c>
      <c r="DB179">
        <f>+'Velike opštine'!W43</f>
        <v>1293</v>
      </c>
      <c r="DC179">
        <f>+'Velike opštine'!X43</f>
        <v>1875</v>
      </c>
      <c r="DD179">
        <f>+'Velike opštine'!Y43</f>
        <v>4023</v>
      </c>
      <c r="DE179">
        <f>+'Velike opštine'!Z43</f>
        <v>2750</v>
      </c>
      <c r="DF179">
        <f>+'Velike opštine'!AA43</f>
        <v>2591</v>
      </c>
      <c r="DG179">
        <f>+'Velike opštine'!AB43</f>
        <v>2975</v>
      </c>
      <c r="DH179">
        <f>+'Velike opštine'!AC43</f>
        <v>3567</v>
      </c>
      <c r="DI179">
        <f>+'Velike opštine'!AD43</f>
        <v>2353</v>
      </c>
      <c r="DJ179">
        <f>+'Velike opštine'!AE43</f>
        <v>7215</v>
      </c>
      <c r="DK179">
        <f>+'Velike opštine'!AF43</f>
        <v>6831</v>
      </c>
      <c r="DL179">
        <f>+'Velike opštine'!AG43</f>
        <v>8050</v>
      </c>
      <c r="DM179">
        <f>+'Velike opštine'!AH43</f>
        <v>7866</v>
      </c>
      <c r="DN179">
        <f>+'Velike opštine'!AI43</f>
        <v>6616</v>
      </c>
      <c r="DO179">
        <f>+'Velike opštine'!AJ43</f>
        <v>1355</v>
      </c>
      <c r="DP179">
        <f>+'Velike opštine'!AK43</f>
        <v>4029</v>
      </c>
      <c r="DQ179">
        <f>+'Velike opštine'!AL43</f>
        <v>4029</v>
      </c>
      <c r="DR179">
        <f>+'Velike opštine'!AM43</f>
        <v>5779</v>
      </c>
      <c r="DS179">
        <f>+'Velike opštine'!AN43</f>
        <v>6782</v>
      </c>
      <c r="DT179">
        <f>+'Velike opštine'!AO43</f>
        <v>9244</v>
      </c>
      <c r="DU179">
        <f>+'Velike opštine'!AP43</f>
        <v>1999</v>
      </c>
      <c r="DV179">
        <f>+'Velike opštine'!AQ43</f>
        <v>5336</v>
      </c>
      <c r="DW179">
        <f>+'Velike opštine'!AR43</f>
        <v>5891</v>
      </c>
      <c r="DX179">
        <f>+'Velike opštine'!AS43</f>
        <v>7462</v>
      </c>
      <c r="DY179">
        <f>+'Velike opštine'!AT43</f>
        <v>10141</v>
      </c>
      <c r="DZ179">
        <f>+'Velike opštine'!AU43</f>
        <v>8886</v>
      </c>
      <c r="EA179">
        <f>+'Velike opštine'!AV43</f>
        <v>2971</v>
      </c>
      <c r="EB179">
        <f>+'Velike opštine'!AW43</f>
        <v>4603</v>
      </c>
      <c r="EC179">
        <f>+'Velike opštine'!AX43</f>
        <v>5969</v>
      </c>
      <c r="ED179">
        <f>+'Velike opštine'!AY43</f>
        <v>7041</v>
      </c>
      <c r="EE179">
        <f>+'Velike opštine'!AZ43</f>
        <v>10600</v>
      </c>
      <c r="EF179">
        <f>+'Velike opštine'!BA43</f>
        <v>10609</v>
      </c>
      <c r="EG179">
        <f>+'Velike opštine'!BB43</f>
        <v>2042</v>
      </c>
      <c r="EH179">
        <f>+'Velike opštine'!BC43</f>
        <v>3300</v>
      </c>
      <c r="EI179">
        <f>+'Velike opštine'!BD43</f>
        <v>0</v>
      </c>
      <c r="EJ179">
        <f>+'Velike opštine'!BE43</f>
        <v>0</v>
      </c>
      <c r="EK179">
        <f>+'Velike opštine'!BF43</f>
        <v>0</v>
      </c>
      <c r="EL179">
        <f>+'Velike opštine'!BG43</f>
        <v>0</v>
      </c>
      <c r="EM179">
        <f>+'Velike opštine'!BH43</f>
        <v>0</v>
      </c>
      <c r="EN179">
        <f>+'Velike opštine'!BI43</f>
        <v>0</v>
      </c>
      <c r="EO179">
        <f>+'Velike opštine'!BJ43</f>
        <v>0</v>
      </c>
      <c r="EP179">
        <f>+'Velike opštine'!BK43</f>
        <v>0</v>
      </c>
      <c r="EQ179">
        <f>+'Velike opštine'!BL43</f>
        <v>0</v>
      </c>
      <c r="ER179">
        <f>+'Velike opštine'!BM43</f>
        <v>0</v>
      </c>
      <c r="ES179">
        <f>+'Velike opštine'!BN43</f>
        <v>0</v>
      </c>
      <c r="ET179">
        <f>+'Velike opštine'!BO43</f>
        <v>0</v>
      </c>
      <c r="EU179">
        <f>+'Velike opštine'!BP43</f>
        <v>0</v>
      </c>
      <c r="EV179">
        <f>+'Velike opštine'!BQ43</f>
        <v>0</v>
      </c>
      <c r="EW179">
        <f>+'Velike opštine'!BR43</f>
        <v>0</v>
      </c>
      <c r="EX179">
        <f>+'Velike opštine'!BS43</f>
        <v>0</v>
      </c>
      <c r="EY179">
        <f>+'Velike opštine'!BT43</f>
        <v>0</v>
      </c>
      <c r="EZ179">
        <f>+'Velike opštine'!BU43</f>
        <v>0</v>
      </c>
      <c r="FA179">
        <f>+'Velike opštine'!BV43</f>
        <v>0</v>
      </c>
      <c r="FB179">
        <f>+'Velike opštine'!BW43</f>
        <v>0</v>
      </c>
      <c r="FC179">
        <f>+'Velike opštine'!BX43</f>
        <v>0</v>
      </c>
      <c r="FD179">
        <f>+'Velike opštine'!BY43</f>
        <v>0</v>
      </c>
      <c r="FE179">
        <f>+'Velike opštine'!BZ43</f>
        <v>0</v>
      </c>
      <c r="FF179">
        <f>+'Velike opštine'!CA43</f>
        <v>0</v>
      </c>
      <c r="FG179">
        <f>+'Velike opštine'!CB43</f>
        <v>0</v>
      </c>
      <c r="FH179">
        <f>+'Velike opštine'!CC43</f>
        <v>0</v>
      </c>
      <c r="FI179">
        <f>+'Velike opštine'!CD43</f>
        <v>0</v>
      </c>
      <c r="FJ179">
        <f>+'Velike opštine'!CE43</f>
        <v>0</v>
      </c>
      <c r="FK179">
        <f>+'Velike opštine'!CF43</f>
        <v>0</v>
      </c>
      <c r="FL179">
        <f>+'Velike opštine'!CG43</f>
        <v>0</v>
      </c>
    </row>
    <row r="180" spans="84:168">
      <c r="CF180">
        <f>+'Velike opštine'!A44</f>
        <v>70157</v>
      </c>
      <c r="CG180" t="str">
        <f>+'Velike opštine'!B44</f>
        <v>Земун  ГО Београд</v>
      </c>
      <c r="CH180" t="str">
        <f>+'Velike opštine'!C44</f>
        <v>Велике општине</v>
      </c>
      <c r="CI180">
        <f>+'Velike opštine'!D44</f>
        <v>172803</v>
      </c>
      <c r="CJ180">
        <f>+'Velike opštine'!E44</f>
        <v>53612</v>
      </c>
      <c r="CK180">
        <f>+'Velike opštine'!F44</f>
        <v>1.1630257934355814</v>
      </c>
      <c r="CL180">
        <f>+'Velike opštine'!G44</f>
        <v>200974.34618304876</v>
      </c>
      <c r="CM180">
        <f>+'Velike opštine'!H44</f>
        <v>8.7235175315243367</v>
      </c>
      <c r="CN180">
        <f>+'Velike opštine'!I44</f>
        <v>7.5007085661918484</v>
      </c>
      <c r="CO180">
        <f>+'Velike opštine'!J44</f>
        <v>1507450</v>
      </c>
      <c r="CP180">
        <f>+'Velike opštine'!K44</f>
        <v>150745</v>
      </c>
      <c r="CQ180">
        <f>+'Velike opštine'!L44</f>
        <v>15</v>
      </c>
      <c r="CR180">
        <f>+'Velike opštine'!M44</f>
        <v>42</v>
      </c>
      <c r="CS180">
        <f>+'Velike opštine'!N44</f>
        <v>25</v>
      </c>
      <c r="CT180">
        <f>+'Velike opštine'!O44</f>
        <v>118</v>
      </c>
      <c r="CU180">
        <f>+'Velike opštine'!P44</f>
        <v>229</v>
      </c>
      <c r="CV180">
        <f>+'Velike opštine'!Q44</f>
        <v>252</v>
      </c>
      <c r="CW180">
        <f>+'Velike opštine'!R44</f>
        <v>251</v>
      </c>
      <c r="CX180">
        <f>+'Velike opštine'!S44</f>
        <v>421</v>
      </c>
      <c r="CY180">
        <f>+'Velike opštine'!T44</f>
        <v>266</v>
      </c>
      <c r="CZ180">
        <f>+'Velike opštine'!U44</f>
        <v>1183</v>
      </c>
      <c r="DA180">
        <f>+'Velike opštine'!V44</f>
        <v>803</v>
      </c>
      <c r="DB180">
        <f>+'Velike opštine'!W44</f>
        <v>1103</v>
      </c>
      <c r="DC180">
        <f>+'Velike opštine'!X44</f>
        <v>1863</v>
      </c>
      <c r="DD180">
        <f>+'Velike opštine'!Y44</f>
        <v>2994</v>
      </c>
      <c r="DE180">
        <f>+'Velike opštine'!Z44</f>
        <v>2125</v>
      </c>
      <c r="DF180">
        <f>+'Velike opštine'!AA44</f>
        <v>2648</v>
      </c>
      <c r="DG180">
        <f>+'Velike opštine'!AB44</f>
        <v>3100</v>
      </c>
      <c r="DH180">
        <f>+'Velike opštine'!AC44</f>
        <v>3469</v>
      </c>
      <c r="DI180">
        <f>+'Velike opštine'!AD44</f>
        <v>2022</v>
      </c>
      <c r="DJ180">
        <f>+'Velike opštine'!AE44</f>
        <v>5838</v>
      </c>
      <c r="DK180">
        <f>+'Velike opštine'!AF44</f>
        <v>5930</v>
      </c>
      <c r="DL180">
        <f>+'Velike opštine'!AG44</f>
        <v>6737</v>
      </c>
      <c r="DM180">
        <f>+'Velike opštine'!AH44</f>
        <v>6038</v>
      </c>
      <c r="DN180">
        <f>+'Velike opštine'!AI44</f>
        <v>4831</v>
      </c>
      <c r="DO180">
        <f>+'Velike opštine'!AJ44</f>
        <v>1086</v>
      </c>
      <c r="DP180">
        <f>+'Velike opštine'!AK44</f>
        <v>3236</v>
      </c>
      <c r="DQ180">
        <f>+'Velike opštine'!AL44</f>
        <v>3433</v>
      </c>
      <c r="DR180">
        <f>+'Velike opštine'!AM44</f>
        <v>4856</v>
      </c>
      <c r="DS180">
        <f>+'Velike opštine'!AN44</f>
        <v>5719</v>
      </c>
      <c r="DT180">
        <f>+'Velike opštine'!AO44</f>
        <v>7749</v>
      </c>
      <c r="DU180">
        <f>+'Velike opštine'!AP44</f>
        <v>1480</v>
      </c>
      <c r="DV180">
        <f>+'Velike opštine'!AQ44</f>
        <v>4539</v>
      </c>
      <c r="DW180">
        <f>+'Velike opštine'!AR44</f>
        <v>5149</v>
      </c>
      <c r="DX180">
        <f>+'Velike opštine'!AS44</f>
        <v>6766</v>
      </c>
      <c r="DY180">
        <f>+'Velike opštine'!AT44</f>
        <v>8310</v>
      </c>
      <c r="DZ180">
        <f>+'Velike opštine'!AU44</f>
        <v>7597</v>
      </c>
      <c r="EA180">
        <f>+'Velike opštine'!AV44</f>
        <v>1396</v>
      </c>
      <c r="EB180">
        <f>+'Velike opštine'!AW44</f>
        <v>4243</v>
      </c>
      <c r="EC180">
        <f>+'Velike opštine'!AX44</f>
        <v>5013</v>
      </c>
      <c r="ED180">
        <f>+'Velike opštine'!AY44</f>
        <v>6842</v>
      </c>
      <c r="EE180">
        <f>+'Velike opštine'!AZ44</f>
        <v>8983</v>
      </c>
      <c r="EF180">
        <f>+'Velike opštine'!BA44</f>
        <v>8008</v>
      </c>
      <c r="EG180">
        <f>+'Velike opštine'!BB44</f>
        <v>1412</v>
      </c>
      <c r="EH180">
        <f>+'Velike opštine'!BC44</f>
        <v>2625</v>
      </c>
      <c r="EI180">
        <f>+'Velike opštine'!BD44</f>
        <v>0</v>
      </c>
      <c r="EJ180">
        <f>+'Velike opštine'!BE44</f>
        <v>0</v>
      </c>
      <c r="EK180">
        <f>+'Velike opštine'!BF44</f>
        <v>0</v>
      </c>
      <c r="EL180">
        <f>+'Velike opštine'!BG44</f>
        <v>0</v>
      </c>
      <c r="EM180">
        <f>+'Velike opštine'!BH44</f>
        <v>0</v>
      </c>
      <c r="EN180">
        <f>+'Velike opštine'!BI44</f>
        <v>0</v>
      </c>
      <c r="EO180">
        <f>+'Velike opštine'!BJ44</f>
        <v>0</v>
      </c>
      <c r="EP180">
        <f>+'Velike opštine'!BK44</f>
        <v>0</v>
      </c>
      <c r="EQ180">
        <f>+'Velike opštine'!BL44</f>
        <v>0</v>
      </c>
      <c r="ER180">
        <f>+'Velike opštine'!BM44</f>
        <v>0</v>
      </c>
      <c r="ES180">
        <f>+'Velike opštine'!BN44</f>
        <v>0</v>
      </c>
      <c r="ET180">
        <f>+'Velike opštine'!BO44</f>
        <v>0</v>
      </c>
      <c r="EU180">
        <f>+'Velike opštine'!BP44</f>
        <v>0</v>
      </c>
      <c r="EV180">
        <f>+'Velike opštine'!BQ44</f>
        <v>0</v>
      </c>
      <c r="EW180">
        <f>+'Velike opštine'!BR44</f>
        <v>0</v>
      </c>
      <c r="EX180">
        <f>+'Velike opštine'!BS44</f>
        <v>0</v>
      </c>
      <c r="EY180">
        <f>+'Velike opštine'!BT44</f>
        <v>0</v>
      </c>
      <c r="EZ180">
        <f>+'Velike opštine'!BU44</f>
        <v>0</v>
      </c>
      <c r="FA180">
        <f>+'Velike opštine'!BV44</f>
        <v>0</v>
      </c>
      <c r="FB180">
        <f>+'Velike opštine'!BW44</f>
        <v>0</v>
      </c>
      <c r="FC180">
        <f>+'Velike opštine'!BX44</f>
        <v>0</v>
      </c>
      <c r="FD180">
        <f>+'Velike opštine'!BY44</f>
        <v>0</v>
      </c>
      <c r="FE180">
        <f>+'Velike opštine'!BZ44</f>
        <v>0</v>
      </c>
      <c r="FF180">
        <f>+'Velike opštine'!CA44</f>
        <v>0</v>
      </c>
      <c r="FG180">
        <f>+'Velike opštine'!CB44</f>
        <v>0</v>
      </c>
      <c r="FH180">
        <f>+'Velike opštine'!CC44</f>
        <v>0</v>
      </c>
      <c r="FI180">
        <f>+'Velike opštine'!CD44</f>
        <v>0</v>
      </c>
      <c r="FJ180">
        <f>+'Velike opštine'!CE44</f>
        <v>0</v>
      </c>
      <c r="FK180">
        <f>+'Velike opštine'!CF44</f>
        <v>0</v>
      </c>
      <c r="FL180">
        <f>+'Velike opštine'!CG44</f>
        <v>0</v>
      </c>
    </row>
    <row r="181" spans="84:168">
      <c r="CF181">
        <f>+'Velike opštine'!A45</f>
        <v>70181</v>
      </c>
      <c r="CG181" t="str">
        <f>+'Velike opštine'!B45</f>
        <v>Нови Београд  ГО Београд</v>
      </c>
      <c r="CH181" t="str">
        <f>+'Velike opštine'!C45</f>
        <v>Велике општине</v>
      </c>
      <c r="CI181">
        <f>+'Velike opštine'!D45</f>
        <v>214132</v>
      </c>
      <c r="CJ181">
        <f>+'Velike opštine'!E45</f>
        <v>68560</v>
      </c>
      <c r="CK181">
        <f>+'Velike opštine'!F45</f>
        <v>1.4872985226804347</v>
      </c>
      <c r="CL181">
        <f>+'Velike opštine'!G45</f>
        <v>318478.20725860685</v>
      </c>
      <c r="CM181">
        <f>+'Velike opštine'!H45</f>
        <v>10.504735396858013</v>
      </c>
      <c r="CN181">
        <f>+'Velike opštine'!I45</f>
        <v>7.0629636462801031</v>
      </c>
      <c r="CO181">
        <f>+'Velike opštine'!J45</f>
        <v>2249400</v>
      </c>
      <c r="CP181">
        <f>+'Velike opštine'!K45</f>
        <v>224940</v>
      </c>
      <c r="CQ181">
        <f>+'Velike opštine'!L45</f>
        <v>22</v>
      </c>
      <c r="CR181">
        <f>+'Velike opštine'!M45</f>
        <v>44</v>
      </c>
      <c r="CS181">
        <f>+'Velike opštine'!N45</f>
        <v>29</v>
      </c>
      <c r="CT181">
        <f>+'Velike opštine'!O45</f>
        <v>288</v>
      </c>
      <c r="CU181">
        <f>+'Velike opštine'!P45</f>
        <v>219</v>
      </c>
      <c r="CV181">
        <f>+'Velike opštine'!Q45</f>
        <v>280</v>
      </c>
      <c r="CW181">
        <f>+'Velike opštine'!R45</f>
        <v>330</v>
      </c>
      <c r="CX181">
        <f>+'Velike opštine'!S45</f>
        <v>544</v>
      </c>
      <c r="CY181">
        <f>+'Velike opštine'!T45</f>
        <v>409</v>
      </c>
      <c r="CZ181">
        <f>+'Velike opštine'!U45</f>
        <v>1616</v>
      </c>
      <c r="DA181">
        <f>+'Velike opštine'!V45</f>
        <v>1333</v>
      </c>
      <c r="DB181">
        <f>+'Velike opštine'!W45</f>
        <v>1459</v>
      </c>
      <c r="DC181">
        <f>+'Velike opštine'!X45</f>
        <v>2644</v>
      </c>
      <c r="DD181">
        <f>+'Velike opštine'!Y45</f>
        <v>4126</v>
      </c>
      <c r="DE181">
        <f>+'Velike opštine'!Z45</f>
        <v>3882</v>
      </c>
      <c r="DF181">
        <f>+'Velike opštine'!AA45</f>
        <v>3532</v>
      </c>
      <c r="DG181">
        <f>+'Velike opštine'!AB45</f>
        <v>4010</v>
      </c>
      <c r="DH181">
        <f>+'Velike opštine'!AC45</f>
        <v>4868</v>
      </c>
      <c r="DI181">
        <f>+'Velike opštine'!AD45</f>
        <v>3245</v>
      </c>
      <c r="DJ181">
        <f>+'Velike opštine'!AE45</f>
        <v>8714</v>
      </c>
      <c r="DK181">
        <f>+'Velike opštine'!AF45</f>
        <v>9084</v>
      </c>
      <c r="DL181">
        <f>+'Velike opštine'!AG45</f>
        <v>9770</v>
      </c>
      <c r="DM181">
        <f>+'Velike opštine'!AH45</f>
        <v>9591</v>
      </c>
      <c r="DN181">
        <f>+'Velike opštine'!AI45</f>
        <v>8261</v>
      </c>
      <c r="DO181">
        <f>+'Velike opštine'!AJ45</f>
        <v>1679</v>
      </c>
      <c r="DP181">
        <f>+'Velike opštine'!AK45</f>
        <v>4808</v>
      </c>
      <c r="DQ181">
        <f>+'Velike opštine'!AL45</f>
        <v>5222</v>
      </c>
      <c r="DR181">
        <f>+'Velike opštine'!AM45</f>
        <v>6597</v>
      </c>
      <c r="DS181">
        <f>+'Velike opštine'!AN45</f>
        <v>8380</v>
      </c>
      <c r="DT181">
        <f>+'Velike opštine'!AO45</f>
        <v>11155</v>
      </c>
      <c r="DU181">
        <f>+'Velike opštine'!AP45</f>
        <v>2416</v>
      </c>
      <c r="DV181">
        <f>+'Velike opštine'!AQ45</f>
        <v>6598</v>
      </c>
      <c r="DW181">
        <f>+'Velike opštine'!AR45</f>
        <v>7750</v>
      </c>
      <c r="DX181">
        <f>+'Velike opštine'!AS45</f>
        <v>9415</v>
      </c>
      <c r="DY181">
        <f>+'Velike opštine'!AT45</f>
        <v>13109</v>
      </c>
      <c r="DZ181">
        <f>+'Velike opštine'!AU45</f>
        <v>12161</v>
      </c>
      <c r="EA181">
        <f>+'Velike opštine'!AV45</f>
        <v>2415</v>
      </c>
      <c r="EB181">
        <f>+'Velike opštine'!AW45</f>
        <v>6099</v>
      </c>
      <c r="EC181">
        <f>+'Velike opštine'!AX45</f>
        <v>7628</v>
      </c>
      <c r="ED181">
        <f>+'Velike opštine'!AY45</f>
        <v>9304</v>
      </c>
      <c r="EE181">
        <f>+'Velike opštine'!AZ45</f>
        <v>12987</v>
      </c>
      <c r="EF181">
        <f>+'Velike opštine'!BA45</f>
        <v>12264</v>
      </c>
      <c r="EG181">
        <f>+'Velike opštine'!BB45</f>
        <v>2457</v>
      </c>
      <c r="EH181">
        <f>+'Velike opštine'!BC45</f>
        <v>4196</v>
      </c>
      <c r="EI181">
        <f>+'Velike opštine'!BD45</f>
        <v>0</v>
      </c>
      <c r="EJ181">
        <f>+'Velike opštine'!BE45</f>
        <v>0</v>
      </c>
      <c r="EK181">
        <f>+'Velike opštine'!BF45</f>
        <v>0</v>
      </c>
      <c r="EL181">
        <f>+'Velike opštine'!BG45</f>
        <v>0</v>
      </c>
      <c r="EM181">
        <f>+'Velike opštine'!BH45</f>
        <v>0</v>
      </c>
      <c r="EN181">
        <f>+'Velike opštine'!BI45</f>
        <v>0</v>
      </c>
      <c r="EO181">
        <f>+'Velike opštine'!BJ45</f>
        <v>0</v>
      </c>
      <c r="EP181">
        <f>+'Velike opštine'!BK45</f>
        <v>0</v>
      </c>
      <c r="EQ181">
        <f>+'Velike opštine'!BL45</f>
        <v>0</v>
      </c>
      <c r="ER181">
        <f>+'Velike opštine'!BM45</f>
        <v>0</v>
      </c>
      <c r="ES181">
        <f>+'Velike opštine'!BN45</f>
        <v>0</v>
      </c>
      <c r="ET181">
        <f>+'Velike opštine'!BO45</f>
        <v>0</v>
      </c>
      <c r="EU181">
        <f>+'Velike opštine'!BP45</f>
        <v>0</v>
      </c>
      <c r="EV181">
        <f>+'Velike opštine'!BQ45</f>
        <v>0</v>
      </c>
      <c r="EW181">
        <f>+'Velike opštine'!BR45</f>
        <v>0</v>
      </c>
      <c r="EX181">
        <f>+'Velike opštine'!BS45</f>
        <v>0</v>
      </c>
      <c r="EY181">
        <f>+'Velike opštine'!BT45</f>
        <v>0</v>
      </c>
      <c r="EZ181">
        <f>+'Velike opštine'!BU45</f>
        <v>0</v>
      </c>
      <c r="FA181">
        <f>+'Velike opštine'!BV45</f>
        <v>0</v>
      </c>
      <c r="FB181">
        <f>+'Velike opštine'!BW45</f>
        <v>0</v>
      </c>
      <c r="FC181">
        <f>+'Velike opštine'!BX45</f>
        <v>0</v>
      </c>
      <c r="FD181">
        <f>+'Velike opštine'!BY45</f>
        <v>0</v>
      </c>
      <c r="FE181">
        <f>+'Velike opštine'!BZ45</f>
        <v>0</v>
      </c>
      <c r="FF181">
        <f>+'Velike opštine'!CA45</f>
        <v>0</v>
      </c>
      <c r="FG181">
        <f>+'Velike opštine'!CB45</f>
        <v>0</v>
      </c>
      <c r="FH181">
        <f>+'Velike opštine'!CC45</f>
        <v>0</v>
      </c>
      <c r="FI181">
        <f>+'Velike opštine'!CD45</f>
        <v>0</v>
      </c>
      <c r="FJ181">
        <f>+'Velike opštine'!CE45</f>
        <v>0</v>
      </c>
      <c r="FK181">
        <f>+'Velike opštine'!CF45</f>
        <v>0</v>
      </c>
      <c r="FL181">
        <f>+'Velike opštine'!CG45</f>
        <v>0</v>
      </c>
    </row>
    <row r="182" spans="84:168">
      <c r="CF182">
        <f>+'Velike opštine'!A46</f>
        <v>70327</v>
      </c>
      <c r="CG182" t="str">
        <f>+'Velike opštine'!B46</f>
        <v xml:space="preserve">Бор  </v>
      </c>
      <c r="CH182" t="str">
        <f>+'Velike opštine'!C46</f>
        <v>Велике општине</v>
      </c>
      <c r="CI182">
        <f>+'Velike opštine'!D46</f>
        <v>46379</v>
      </c>
      <c r="CJ182">
        <f>+'Velike opštine'!E46</f>
        <v>48487</v>
      </c>
      <c r="CK182">
        <f>+'Velike opštine'!F46</f>
        <v>1.0518471917912229</v>
      </c>
      <c r="CL182">
        <f>+'Velike opštine'!G46</f>
        <v>48783.620908085126</v>
      </c>
      <c r="CM182">
        <f>+'Velike opštine'!H46</f>
        <v>7.1547467603872441</v>
      </c>
      <c r="CN182">
        <f>+'Velike opštine'!I46</f>
        <v>6.8020781119386804</v>
      </c>
      <c r="CO182">
        <f>+'Velike opštine'!J46</f>
        <v>331830</v>
      </c>
      <c r="CP182">
        <f>+'Velike opštine'!K46</f>
        <v>33183</v>
      </c>
      <c r="CQ182">
        <f>+'Velike opštine'!L46</f>
        <v>0</v>
      </c>
      <c r="CR182">
        <f>+'Velike opštine'!M46</f>
        <v>7</v>
      </c>
      <c r="CS182">
        <f>+'Velike opštine'!N46</f>
        <v>0</v>
      </c>
      <c r="CT182">
        <f>+'Velike opštine'!O46</f>
        <v>13</v>
      </c>
      <c r="CU182">
        <f>+'Velike opštine'!P46</f>
        <v>30</v>
      </c>
      <c r="CV182">
        <f>+'Velike opštine'!Q46</f>
        <v>27</v>
      </c>
      <c r="CW182">
        <f>+'Velike opštine'!R46</f>
        <v>39</v>
      </c>
      <c r="CX182">
        <f>+'Velike opštine'!S46</f>
        <v>81</v>
      </c>
      <c r="CY182">
        <f>+'Velike opštine'!T46</f>
        <v>76</v>
      </c>
      <c r="CZ182">
        <f>+'Velike opštine'!U46</f>
        <v>193</v>
      </c>
      <c r="DA182">
        <f>+'Velike opštine'!V46</f>
        <v>194</v>
      </c>
      <c r="DB182">
        <f>+'Velike opštine'!W46</f>
        <v>222</v>
      </c>
      <c r="DC182">
        <f>+'Velike opštine'!X46</f>
        <v>311</v>
      </c>
      <c r="DD182">
        <f>+'Velike opštine'!Y46</f>
        <v>574</v>
      </c>
      <c r="DE182">
        <f>+'Velike opštine'!Z46</f>
        <v>640</v>
      </c>
      <c r="DF182">
        <f>+'Velike opštine'!AA46</f>
        <v>466</v>
      </c>
      <c r="DG182">
        <f>+'Velike opštine'!AB46</f>
        <v>565</v>
      </c>
      <c r="DH182">
        <f>+'Velike opštine'!AC46</f>
        <v>677</v>
      </c>
      <c r="DI182">
        <f>+'Velike opštine'!AD46</f>
        <v>540</v>
      </c>
      <c r="DJ182">
        <f>+'Velike opštine'!AE46</f>
        <v>1297</v>
      </c>
      <c r="DK182">
        <f>+'Velike opštine'!AF46</f>
        <v>1272</v>
      </c>
      <c r="DL182">
        <f>+'Velike opštine'!AG46</f>
        <v>1347</v>
      </c>
      <c r="DM182">
        <f>+'Velike opštine'!AH46</f>
        <v>1134</v>
      </c>
      <c r="DN182">
        <f>+'Velike opštine'!AI46</f>
        <v>896</v>
      </c>
      <c r="DO182">
        <f>+'Velike opštine'!AJ46</f>
        <v>227</v>
      </c>
      <c r="DP182">
        <f>+'Velike opštine'!AK46</f>
        <v>765</v>
      </c>
      <c r="DQ182">
        <f>+'Velike opštine'!AL46</f>
        <v>697</v>
      </c>
      <c r="DR182">
        <f>+'Velike opštine'!AM46</f>
        <v>1140</v>
      </c>
      <c r="DS182">
        <f>+'Velike opštine'!AN46</f>
        <v>1119</v>
      </c>
      <c r="DT182">
        <f>+'Velike opštine'!AO46</f>
        <v>1166</v>
      </c>
      <c r="DU182">
        <f>+'Velike opštine'!AP46</f>
        <v>342</v>
      </c>
      <c r="DV182">
        <f>+'Velike opštine'!AQ46</f>
        <v>1321</v>
      </c>
      <c r="DW182">
        <f>+'Velike opštine'!AR46</f>
        <v>1617</v>
      </c>
      <c r="DX182">
        <f>+'Velike opštine'!AS46</f>
        <v>1781</v>
      </c>
      <c r="DY182">
        <f>+'Velike opštine'!AT46</f>
        <v>1562</v>
      </c>
      <c r="DZ182">
        <f>+'Velike opštine'!AU46</f>
        <v>2058</v>
      </c>
      <c r="EA182">
        <f>+'Velike opštine'!AV46</f>
        <v>450</v>
      </c>
      <c r="EB182">
        <f>+'Velike opštine'!AW46</f>
        <v>911</v>
      </c>
      <c r="EC182">
        <f>+'Velike opštine'!AX46</f>
        <v>1377</v>
      </c>
      <c r="ED182">
        <f>+'Velike opštine'!AY46</f>
        <v>1576</v>
      </c>
      <c r="EE182">
        <f>+'Velike opštine'!AZ46</f>
        <v>2141</v>
      </c>
      <c r="EF182">
        <f>+'Velike opštine'!BA46</f>
        <v>1254</v>
      </c>
      <c r="EG182">
        <f>+'Velike opštine'!BB46</f>
        <v>356</v>
      </c>
      <c r="EH182">
        <f>+'Velike opštine'!BC46</f>
        <v>722</v>
      </c>
      <c r="EI182">
        <f>+'Velike opštine'!BD46</f>
        <v>0</v>
      </c>
      <c r="EJ182">
        <f>+'Velike opštine'!BE46</f>
        <v>0</v>
      </c>
      <c r="EK182">
        <f>+'Velike opštine'!BF46</f>
        <v>0</v>
      </c>
      <c r="EL182">
        <f>+'Velike opštine'!BG46</f>
        <v>0</v>
      </c>
      <c r="EM182">
        <f>+'Velike opštine'!BH46</f>
        <v>0</v>
      </c>
      <c r="EN182">
        <f>+'Velike opštine'!BI46</f>
        <v>0</v>
      </c>
      <c r="EO182">
        <f>+'Velike opštine'!BJ46</f>
        <v>0</v>
      </c>
      <c r="EP182">
        <f>+'Velike opštine'!BK46</f>
        <v>0</v>
      </c>
      <c r="EQ182">
        <f>+'Velike opštine'!BL46</f>
        <v>0</v>
      </c>
      <c r="ER182">
        <f>+'Velike opštine'!BM46</f>
        <v>0</v>
      </c>
      <c r="ES182">
        <f>+'Velike opštine'!BN46</f>
        <v>0</v>
      </c>
      <c r="ET182">
        <f>+'Velike opštine'!BO46</f>
        <v>0</v>
      </c>
      <c r="EU182">
        <f>+'Velike opštine'!BP46</f>
        <v>0</v>
      </c>
      <c r="EV182">
        <f>+'Velike opštine'!BQ46</f>
        <v>0</v>
      </c>
      <c r="EW182">
        <f>+'Velike opštine'!BR46</f>
        <v>0</v>
      </c>
      <c r="EX182">
        <f>+'Velike opštine'!BS46</f>
        <v>0</v>
      </c>
      <c r="EY182">
        <f>+'Velike opštine'!BT46</f>
        <v>0</v>
      </c>
      <c r="EZ182">
        <f>+'Velike opštine'!BU46</f>
        <v>0</v>
      </c>
      <c r="FA182">
        <f>+'Velike opštine'!BV46</f>
        <v>0</v>
      </c>
      <c r="FB182">
        <f>+'Velike opštine'!BW46</f>
        <v>0</v>
      </c>
      <c r="FC182">
        <f>+'Velike opštine'!BX46</f>
        <v>0</v>
      </c>
      <c r="FD182">
        <f>+'Velike opštine'!BY46</f>
        <v>0</v>
      </c>
      <c r="FE182">
        <f>+'Velike opštine'!BZ46</f>
        <v>0</v>
      </c>
      <c r="FF182">
        <f>+'Velike opštine'!CA46</f>
        <v>0</v>
      </c>
      <c r="FG182">
        <f>+'Velike opštine'!CB46</f>
        <v>0</v>
      </c>
      <c r="FH182">
        <f>+'Velike opštine'!CC46</f>
        <v>0</v>
      </c>
      <c r="FI182">
        <f>+'Velike opštine'!CD46</f>
        <v>0</v>
      </c>
      <c r="FJ182">
        <f>+'Velike opštine'!CE46</f>
        <v>0</v>
      </c>
      <c r="FK182">
        <f>+'Velike opštine'!CF46</f>
        <v>0</v>
      </c>
      <c r="FL182">
        <f>+'Velike opštine'!CG46</f>
        <v>0</v>
      </c>
    </row>
    <row r="183" spans="84:168">
      <c r="CF183">
        <f>+'Velike opštine'!A47</f>
        <v>70190</v>
      </c>
      <c r="CG183" t="str">
        <f>+'Velike opštine'!B47</f>
        <v>Обреновац ГО Београд</v>
      </c>
      <c r="CH183" t="str">
        <f>+'Velike opštine'!C47</f>
        <v>Велике општине</v>
      </c>
      <c r="CI183">
        <f>+'Velike opštine'!D47</f>
        <v>72246</v>
      </c>
      <c r="CJ183">
        <f>+'Velike opštine'!E47</f>
        <v>52620</v>
      </c>
      <c r="CK183">
        <f>+'Velike opštine'!F47</f>
        <v>1.1415059548343709</v>
      </c>
      <c r="CL183">
        <f>+'Velike opštine'!G47</f>
        <v>82469.239212963963</v>
      </c>
      <c r="CM183">
        <f>+'Velike opštine'!H47</f>
        <v>7.3518257066135151</v>
      </c>
      <c r="CN183">
        <f>+'Velike opštine'!I47</f>
        <v>6.4404619839939805</v>
      </c>
      <c r="CO183">
        <f>+'Velike opštine'!J47</f>
        <v>531140</v>
      </c>
      <c r="CP183">
        <f>+'Velike opštine'!K47</f>
        <v>53114</v>
      </c>
      <c r="CQ183">
        <f>+'Velike opštine'!L47</f>
        <v>0</v>
      </c>
      <c r="CR183">
        <f>+'Velike opštine'!M47</f>
        <v>14</v>
      </c>
      <c r="CS183">
        <f>+'Velike opštine'!N47</f>
        <v>12</v>
      </c>
      <c r="CT183">
        <f>+'Velike opštine'!O47</f>
        <v>29</v>
      </c>
      <c r="CU183">
        <f>+'Velike opštine'!P47</f>
        <v>76</v>
      </c>
      <c r="CV183">
        <f>+'Velike opštine'!Q47</f>
        <v>94</v>
      </c>
      <c r="CW183">
        <f>+'Velike opštine'!R47</f>
        <v>98</v>
      </c>
      <c r="CX183">
        <f>+'Velike opštine'!S47</f>
        <v>133</v>
      </c>
      <c r="CY183">
        <f>+'Velike opštine'!T47</f>
        <v>80</v>
      </c>
      <c r="CZ183">
        <f>+'Velike opštine'!U47</f>
        <v>568</v>
      </c>
      <c r="DA183">
        <f>+'Velike opštine'!V47</f>
        <v>558</v>
      </c>
      <c r="DB183">
        <f>+'Velike opštine'!W47</f>
        <v>471</v>
      </c>
      <c r="DC183">
        <f>+'Velike opštine'!X47</f>
        <v>508</v>
      </c>
      <c r="DD183">
        <f>+'Velike opštine'!Y47</f>
        <v>1124</v>
      </c>
      <c r="DE183">
        <f>+'Velike opštine'!Z47</f>
        <v>1059</v>
      </c>
      <c r="DF183">
        <f>+'Velike opštine'!AA47</f>
        <v>925</v>
      </c>
      <c r="DG183">
        <f>+'Velike opštine'!AB47</f>
        <v>1212</v>
      </c>
      <c r="DH183">
        <f>+'Velike opštine'!AC47</f>
        <v>1749</v>
      </c>
      <c r="DI183">
        <f>+'Velike opštine'!AD47</f>
        <v>518</v>
      </c>
      <c r="DJ183">
        <f>+'Velike opštine'!AE47</f>
        <v>2437</v>
      </c>
      <c r="DK183">
        <f>+'Velike opštine'!AF47</f>
        <v>1900</v>
      </c>
      <c r="DL183">
        <f>+'Velike opštine'!AG47</f>
        <v>2856</v>
      </c>
      <c r="DM183">
        <f>+'Velike opštine'!AH47</f>
        <v>1969</v>
      </c>
      <c r="DN183">
        <f>+'Velike opštine'!AI47</f>
        <v>1666</v>
      </c>
      <c r="DO183">
        <f>+'Velike opštine'!AJ47</f>
        <v>272</v>
      </c>
      <c r="DP183">
        <f>+'Velike opštine'!AK47</f>
        <v>1252</v>
      </c>
      <c r="DQ183">
        <f>+'Velike opštine'!AL47</f>
        <v>1321</v>
      </c>
      <c r="DR183">
        <f>+'Velike opštine'!AM47</f>
        <v>1527</v>
      </c>
      <c r="DS183">
        <f>+'Velike opštine'!AN47</f>
        <v>2037</v>
      </c>
      <c r="DT183">
        <f>+'Velike opštine'!AO47</f>
        <v>2070</v>
      </c>
      <c r="DU183">
        <f>+'Velike opštine'!AP47</f>
        <v>533</v>
      </c>
      <c r="DV183">
        <f>+'Velike opštine'!AQ47</f>
        <v>1723</v>
      </c>
      <c r="DW183">
        <f>+'Velike opštine'!AR47</f>
        <v>1689</v>
      </c>
      <c r="DX183">
        <f>+'Velike opštine'!AS47</f>
        <v>2097</v>
      </c>
      <c r="DY183">
        <f>+'Velike opštine'!AT47</f>
        <v>3037</v>
      </c>
      <c r="DZ183">
        <f>+'Velike opštine'!AU47</f>
        <v>2406</v>
      </c>
      <c r="EA183">
        <f>+'Velike opštine'!AV47</f>
        <v>558</v>
      </c>
      <c r="EB183">
        <f>+'Velike opštine'!AW47</f>
        <v>1791</v>
      </c>
      <c r="EC183">
        <f>+'Velike opštine'!AX47</f>
        <v>1868</v>
      </c>
      <c r="ED183">
        <f>+'Velike opštine'!AY47</f>
        <v>2328</v>
      </c>
      <c r="EE183">
        <f>+'Velike opštine'!AZ47</f>
        <v>2834</v>
      </c>
      <c r="EF183">
        <f>+'Velike opštine'!BA47</f>
        <v>2249</v>
      </c>
      <c r="EG183">
        <f>+'Velike opštine'!BB47</f>
        <v>525</v>
      </c>
      <c r="EH183">
        <f>+'Velike opštine'!BC47</f>
        <v>941</v>
      </c>
      <c r="EI183">
        <f>+'Velike opštine'!BD47</f>
        <v>0</v>
      </c>
      <c r="EJ183">
        <f>+'Velike opštine'!BE47</f>
        <v>0</v>
      </c>
      <c r="EK183">
        <f>+'Velike opštine'!BF47</f>
        <v>0</v>
      </c>
      <c r="EL183">
        <f>+'Velike opštine'!BG47</f>
        <v>0</v>
      </c>
      <c r="EM183">
        <f>+'Velike opštine'!BH47</f>
        <v>0</v>
      </c>
      <c r="EN183">
        <f>+'Velike opštine'!BI47</f>
        <v>0</v>
      </c>
      <c r="EO183">
        <f>+'Velike opštine'!BJ47</f>
        <v>0</v>
      </c>
      <c r="EP183">
        <f>+'Velike opštine'!BK47</f>
        <v>0</v>
      </c>
      <c r="EQ183">
        <f>+'Velike opštine'!BL47</f>
        <v>0</v>
      </c>
      <c r="ER183">
        <f>+'Velike opštine'!BM47</f>
        <v>0</v>
      </c>
      <c r="ES183">
        <f>+'Velike opštine'!BN47</f>
        <v>0</v>
      </c>
      <c r="ET183">
        <f>+'Velike opštine'!BO47</f>
        <v>0</v>
      </c>
      <c r="EU183">
        <f>+'Velike opštine'!BP47</f>
        <v>0</v>
      </c>
      <c r="EV183">
        <f>+'Velike opštine'!BQ47</f>
        <v>0</v>
      </c>
      <c r="EW183">
        <f>+'Velike opštine'!BR47</f>
        <v>0</v>
      </c>
      <c r="EX183">
        <f>+'Velike opštine'!BS47</f>
        <v>0</v>
      </c>
      <c r="EY183">
        <f>+'Velike opštine'!BT47</f>
        <v>0</v>
      </c>
      <c r="EZ183">
        <f>+'Velike opštine'!BU47</f>
        <v>0</v>
      </c>
      <c r="FA183">
        <f>+'Velike opštine'!BV47</f>
        <v>0</v>
      </c>
      <c r="FB183">
        <f>+'Velike opštine'!BW47</f>
        <v>0</v>
      </c>
      <c r="FC183">
        <f>+'Velike opštine'!BX47</f>
        <v>0</v>
      </c>
      <c r="FD183">
        <f>+'Velike opštine'!BY47</f>
        <v>0</v>
      </c>
      <c r="FE183">
        <f>+'Velike opštine'!BZ47</f>
        <v>0</v>
      </c>
      <c r="FF183">
        <f>+'Velike opštine'!CA47</f>
        <v>0</v>
      </c>
      <c r="FG183">
        <f>+'Velike opštine'!CB47</f>
        <v>0</v>
      </c>
      <c r="FH183">
        <f>+'Velike opštine'!CC47</f>
        <v>0</v>
      </c>
      <c r="FI183">
        <f>+'Velike opštine'!CD47</f>
        <v>0</v>
      </c>
      <c r="FJ183">
        <f>+'Velike opštine'!CE47</f>
        <v>0</v>
      </c>
      <c r="FK183">
        <f>+'Velike opštine'!CF47</f>
        <v>0</v>
      </c>
      <c r="FL183">
        <f>+'Velike opštine'!CG47</f>
        <v>0</v>
      </c>
    </row>
    <row r="184" spans="84:168">
      <c r="CF184">
        <f>+'Velike opštine'!A48</f>
        <v>70025</v>
      </c>
      <c r="CG184" t="str">
        <f>+'Velike opštine'!B48</f>
        <v>Алексинац</v>
      </c>
      <c r="CH184" t="str">
        <f>+'Velike opštine'!C48</f>
        <v>Велике општине</v>
      </c>
      <c r="CI184">
        <f>+'Velike opštine'!D48</f>
        <v>48671</v>
      </c>
      <c r="CJ184">
        <f>+'Velike opštine'!E48</f>
        <v>37683</v>
      </c>
      <c r="CK184">
        <f>+'Velike opštine'!F48</f>
        <v>0.81747185283207147</v>
      </c>
      <c r="CL184">
        <f>+'Velike opštine'!G48</f>
        <v>39787.172549189752</v>
      </c>
      <c r="CM184">
        <f>+'Velike opštine'!H48</f>
        <v>5.1809085492387661</v>
      </c>
      <c r="CN184">
        <f>+'Velike opštine'!I48</f>
        <v>6.3377210252437282</v>
      </c>
      <c r="CO184">
        <f>+'Velike opštine'!J48</f>
        <v>252160</v>
      </c>
      <c r="CP184">
        <f>+'Velike opštine'!K48</f>
        <v>25216</v>
      </c>
      <c r="CQ184">
        <f>+'Velike opštine'!L48</f>
        <v>0</v>
      </c>
      <c r="CR184">
        <f>+'Velike opštine'!M48</f>
        <v>1</v>
      </c>
      <c r="CS184">
        <f>+'Velike opštine'!N48</f>
        <v>1</v>
      </c>
      <c r="CT184">
        <f>+'Velike opštine'!O48</f>
        <v>21</v>
      </c>
      <c r="CU184">
        <f>+'Velike opštine'!P48</f>
        <v>34</v>
      </c>
      <c r="CV184">
        <f>+'Velike opštine'!Q48</f>
        <v>30</v>
      </c>
      <c r="CW184">
        <f>+'Velike opštine'!R48</f>
        <v>25</v>
      </c>
      <c r="CX184">
        <f>+'Velike opštine'!S48</f>
        <v>52</v>
      </c>
      <c r="CY184">
        <f>+'Velike opštine'!T48</f>
        <v>35</v>
      </c>
      <c r="CZ184">
        <f>+'Velike opštine'!U48</f>
        <v>148</v>
      </c>
      <c r="DA184">
        <f>+'Velike opštine'!V48</f>
        <v>164</v>
      </c>
      <c r="DB184">
        <f>+'Velike opštine'!W48</f>
        <v>237</v>
      </c>
      <c r="DC184">
        <f>+'Velike opštine'!X48</f>
        <v>269</v>
      </c>
      <c r="DD184">
        <f>+'Velike opštine'!Y48</f>
        <v>382</v>
      </c>
      <c r="DE184">
        <f>+'Velike opštine'!Z48</f>
        <v>327</v>
      </c>
      <c r="DF184">
        <f>+'Velike opštine'!AA48</f>
        <v>500</v>
      </c>
      <c r="DG184">
        <f>+'Velike opštine'!AB48</f>
        <v>702</v>
      </c>
      <c r="DH184">
        <f>+'Velike opštine'!AC48</f>
        <v>599</v>
      </c>
      <c r="DI184">
        <f>+'Velike opštine'!AD48</f>
        <v>379</v>
      </c>
      <c r="DJ184">
        <f>+'Velike opštine'!AE48</f>
        <v>903</v>
      </c>
      <c r="DK184">
        <f>+'Velike opštine'!AF48</f>
        <v>1091</v>
      </c>
      <c r="DL184">
        <f>+'Velike opštine'!AG48</f>
        <v>1190</v>
      </c>
      <c r="DM184">
        <f>+'Velike opštine'!AH48</f>
        <v>1257</v>
      </c>
      <c r="DN184">
        <f>+'Velike opštine'!AI48</f>
        <v>554</v>
      </c>
      <c r="DO184">
        <f>+'Velike opštine'!AJ48</f>
        <v>167</v>
      </c>
      <c r="DP184">
        <f>+'Velike opštine'!AK48</f>
        <v>545</v>
      </c>
      <c r="DQ184">
        <f>+'Velike opštine'!AL48</f>
        <v>726</v>
      </c>
      <c r="DR184">
        <f>+'Velike opštine'!AM48</f>
        <v>889</v>
      </c>
      <c r="DS184">
        <f>+'Velike opštine'!AN48</f>
        <v>884</v>
      </c>
      <c r="DT184">
        <f>+'Velike opštine'!AO48</f>
        <v>893</v>
      </c>
      <c r="DU184">
        <f>+'Velike opštine'!AP48</f>
        <v>258</v>
      </c>
      <c r="DV184">
        <f>+'Velike opštine'!AQ48</f>
        <v>644</v>
      </c>
      <c r="DW184">
        <f>+'Velike opštine'!AR48</f>
        <v>1092</v>
      </c>
      <c r="DX184">
        <f>+'Velike opštine'!AS48</f>
        <v>1199</v>
      </c>
      <c r="DY184">
        <f>+'Velike opštine'!AT48</f>
        <v>1664</v>
      </c>
      <c r="DZ184">
        <f>+'Velike opštine'!AU48</f>
        <v>1007</v>
      </c>
      <c r="EA184">
        <f>+'Velike opštine'!AV48</f>
        <v>220</v>
      </c>
      <c r="EB184">
        <f>+'Velike opštine'!AW48</f>
        <v>730</v>
      </c>
      <c r="EC184">
        <f>+'Velike opštine'!AX48</f>
        <v>1127</v>
      </c>
      <c r="ED184">
        <f>+'Velike opštine'!AY48</f>
        <v>1136</v>
      </c>
      <c r="EE184">
        <f>+'Velike opštine'!AZ48</f>
        <v>1224</v>
      </c>
      <c r="EF184">
        <f>+'Velike opštine'!BA48</f>
        <v>1204</v>
      </c>
      <c r="EG184">
        <f>+'Velike opštine'!BB48</f>
        <v>297</v>
      </c>
      <c r="EH184">
        <f>+'Velike opštine'!BC48</f>
        <v>409</v>
      </c>
      <c r="EI184">
        <f>+'Velike opštine'!BD48</f>
        <v>0</v>
      </c>
      <c r="EJ184">
        <f>+'Velike opštine'!BE48</f>
        <v>0</v>
      </c>
      <c r="EK184">
        <f>+'Velike opštine'!BF48</f>
        <v>0</v>
      </c>
      <c r="EL184">
        <f>+'Velike opštine'!BG48</f>
        <v>0</v>
      </c>
      <c r="EM184">
        <f>+'Velike opštine'!BH48</f>
        <v>0</v>
      </c>
      <c r="EN184">
        <f>+'Velike opštine'!BI48</f>
        <v>0</v>
      </c>
      <c r="EO184">
        <f>+'Velike opštine'!BJ48</f>
        <v>0</v>
      </c>
      <c r="EP184">
        <f>+'Velike opštine'!BK48</f>
        <v>0</v>
      </c>
      <c r="EQ184">
        <f>+'Velike opštine'!BL48</f>
        <v>0</v>
      </c>
      <c r="ER184">
        <f>+'Velike opštine'!BM48</f>
        <v>0</v>
      </c>
      <c r="ES184">
        <f>+'Velike opštine'!BN48</f>
        <v>0</v>
      </c>
      <c r="ET184">
        <f>+'Velike opštine'!BO48</f>
        <v>0</v>
      </c>
      <c r="EU184">
        <f>+'Velike opštine'!BP48</f>
        <v>0</v>
      </c>
      <c r="EV184">
        <f>+'Velike opštine'!BQ48</f>
        <v>0</v>
      </c>
      <c r="EW184">
        <f>+'Velike opštine'!BR48</f>
        <v>0</v>
      </c>
      <c r="EX184">
        <f>+'Velike opštine'!BS48</f>
        <v>0</v>
      </c>
      <c r="EY184">
        <f>+'Velike opštine'!BT48</f>
        <v>0</v>
      </c>
      <c r="EZ184">
        <f>+'Velike opštine'!BU48</f>
        <v>0</v>
      </c>
      <c r="FA184">
        <f>+'Velike opštine'!BV48</f>
        <v>0</v>
      </c>
      <c r="FB184">
        <f>+'Velike opštine'!BW48</f>
        <v>0</v>
      </c>
      <c r="FC184">
        <f>+'Velike opštine'!BX48</f>
        <v>0</v>
      </c>
      <c r="FD184">
        <f>+'Velike opštine'!BY48</f>
        <v>0</v>
      </c>
      <c r="FE184">
        <f>+'Velike opštine'!BZ48</f>
        <v>0</v>
      </c>
      <c r="FF184">
        <f>+'Velike opštine'!CA48</f>
        <v>0</v>
      </c>
      <c r="FG184">
        <f>+'Velike opštine'!CB48</f>
        <v>0</v>
      </c>
      <c r="FH184">
        <f>+'Velike opštine'!CC48</f>
        <v>0</v>
      </c>
      <c r="FI184">
        <f>+'Velike opštine'!CD48</f>
        <v>0</v>
      </c>
      <c r="FJ184">
        <f>+'Velike opštine'!CE48</f>
        <v>0</v>
      </c>
      <c r="FK184">
        <f>+'Velike opštine'!CF48</f>
        <v>0</v>
      </c>
      <c r="FL184">
        <f>+'Velike opštine'!CG48</f>
        <v>0</v>
      </c>
    </row>
    <row r="185" spans="84:168">
      <c r="CF185">
        <f>+'Velike opštine'!A49</f>
        <v>70165</v>
      </c>
      <c r="CG185" t="str">
        <f>+'Velike opštine'!B49</f>
        <v>Лазаревац  ГО Београд</v>
      </c>
      <c r="CH185" t="str">
        <f>+'Velike opštine'!C49</f>
        <v>Велике општине</v>
      </c>
      <c r="CI185">
        <f>+'Velike opštine'!D49</f>
        <v>57444</v>
      </c>
      <c r="CJ185">
        <f>+'Velike opštine'!E49</f>
        <v>65390</v>
      </c>
      <c r="CK185">
        <f>+'Velike opštine'!F49</f>
        <v>1.4185304900535827</v>
      </c>
      <c r="CL185">
        <f>+'Velike opštine'!G49</f>
        <v>81486.065470638001</v>
      </c>
      <c r="CM185">
        <f>+'Velike opštine'!H49</f>
        <v>7.9992688531439313</v>
      </c>
      <c r="CN185">
        <f>+'Velike opštine'!I49</f>
        <v>5.6391236629970303</v>
      </c>
      <c r="CO185">
        <f>+'Velike opštine'!J49</f>
        <v>459510</v>
      </c>
      <c r="CP185">
        <f>+'Velike opštine'!K49</f>
        <v>45951</v>
      </c>
      <c r="CQ185">
        <f>+'Velike opštine'!L49</f>
        <v>4</v>
      </c>
      <c r="CR185">
        <f>+'Velike opštine'!M49</f>
        <v>4</v>
      </c>
      <c r="CS185">
        <f>+'Velike opštine'!N49</f>
        <v>20</v>
      </c>
      <c r="CT185">
        <f>+'Velike opštine'!O49</f>
        <v>71</v>
      </c>
      <c r="CU185">
        <f>+'Velike opštine'!P49</f>
        <v>29</v>
      </c>
      <c r="CV185">
        <f>+'Velike opštine'!Q49</f>
        <v>70</v>
      </c>
      <c r="CW185">
        <f>+'Velike opštine'!R49</f>
        <v>70</v>
      </c>
      <c r="CX185">
        <f>+'Velike opštine'!S49</f>
        <v>71</v>
      </c>
      <c r="CY185">
        <f>+'Velike opštine'!T49</f>
        <v>169</v>
      </c>
      <c r="CZ185">
        <f>+'Velike opštine'!U49</f>
        <v>264</v>
      </c>
      <c r="DA185">
        <f>+'Velike opštine'!V49</f>
        <v>257</v>
      </c>
      <c r="DB185">
        <f>+'Velike opštine'!W49</f>
        <v>345</v>
      </c>
      <c r="DC185">
        <f>+'Velike opštine'!X49</f>
        <v>174</v>
      </c>
      <c r="DD185">
        <f>+'Velike opštine'!Y49</f>
        <v>1972</v>
      </c>
      <c r="DE185">
        <f>+'Velike opštine'!Z49</f>
        <v>778</v>
      </c>
      <c r="DF185">
        <f>+'Velike opštine'!AA49</f>
        <v>882</v>
      </c>
      <c r="DG185">
        <f>+'Velike opštine'!AB49</f>
        <v>903</v>
      </c>
      <c r="DH185">
        <f>+'Velike opštine'!AC49</f>
        <v>1135</v>
      </c>
      <c r="DI185">
        <f>+'Velike opštine'!AD49</f>
        <v>400</v>
      </c>
      <c r="DJ185">
        <f>+'Velike opštine'!AE49</f>
        <v>1991</v>
      </c>
      <c r="DK185">
        <f>+'Velike opštine'!AF49</f>
        <v>1765</v>
      </c>
      <c r="DL185">
        <f>+'Velike opštine'!AG49</f>
        <v>2071</v>
      </c>
      <c r="DM185">
        <f>+'Velike opštine'!AH49</f>
        <v>1804</v>
      </c>
      <c r="DN185">
        <f>+'Velike opštine'!AI49</f>
        <v>1289</v>
      </c>
      <c r="DO185">
        <f>+'Velike opštine'!AJ49</f>
        <v>143</v>
      </c>
      <c r="DP185">
        <f>+'Velike opštine'!AK49</f>
        <v>1037</v>
      </c>
      <c r="DQ185">
        <f>+'Velike opštine'!AL49</f>
        <v>1370</v>
      </c>
      <c r="DR185">
        <f>+'Velike opštine'!AM49</f>
        <v>1683</v>
      </c>
      <c r="DS185">
        <f>+'Velike opštine'!AN49</f>
        <v>1806</v>
      </c>
      <c r="DT185">
        <f>+'Velike opštine'!AO49</f>
        <v>1716</v>
      </c>
      <c r="DU185">
        <f>+'Velike opštine'!AP49</f>
        <v>377</v>
      </c>
      <c r="DV185">
        <f>+'Velike opštine'!AQ49</f>
        <v>1475</v>
      </c>
      <c r="DW185">
        <f>+'Velike opštine'!AR49</f>
        <v>1685</v>
      </c>
      <c r="DX185">
        <f>+'Velike opštine'!AS49</f>
        <v>1918</v>
      </c>
      <c r="DY185">
        <f>+'Velike opštine'!AT49</f>
        <v>2624</v>
      </c>
      <c r="DZ185">
        <f>+'Velike opštine'!AU49</f>
        <v>1949</v>
      </c>
      <c r="EA185">
        <f>+'Velike opštine'!AV49</f>
        <v>471</v>
      </c>
      <c r="EB185">
        <f>+'Velike opštine'!AW49</f>
        <v>1536</v>
      </c>
      <c r="EC185">
        <f>+'Velike opštine'!AX49</f>
        <v>1899</v>
      </c>
      <c r="ED185">
        <f>+'Velike opštine'!AY49</f>
        <v>2099</v>
      </c>
      <c r="EE185">
        <f>+'Velike opštine'!AZ49</f>
        <v>2597</v>
      </c>
      <c r="EF185">
        <f>+'Velike opštine'!BA49</f>
        <v>1872</v>
      </c>
      <c r="EG185">
        <f>+'Velike opštine'!BB49</f>
        <v>292</v>
      </c>
      <c r="EH185">
        <f>+'Velike opštine'!BC49</f>
        <v>864</v>
      </c>
      <c r="EI185">
        <f>+'Velike opštine'!BD49</f>
        <v>0</v>
      </c>
      <c r="EJ185">
        <f>+'Velike opštine'!BE49</f>
        <v>0</v>
      </c>
      <c r="EK185">
        <f>+'Velike opštine'!BF49</f>
        <v>0</v>
      </c>
      <c r="EL185">
        <f>+'Velike opštine'!BG49</f>
        <v>0</v>
      </c>
      <c r="EM185">
        <f>+'Velike opštine'!BH49</f>
        <v>0</v>
      </c>
      <c r="EN185">
        <f>+'Velike opštine'!BI49</f>
        <v>0</v>
      </c>
      <c r="EO185">
        <f>+'Velike opštine'!BJ49</f>
        <v>0</v>
      </c>
      <c r="EP185">
        <f>+'Velike opštine'!BK49</f>
        <v>0</v>
      </c>
      <c r="EQ185">
        <f>+'Velike opštine'!BL49</f>
        <v>0</v>
      </c>
      <c r="ER185">
        <f>+'Velike opštine'!BM49</f>
        <v>0</v>
      </c>
      <c r="ES185">
        <f>+'Velike opštine'!BN49</f>
        <v>0</v>
      </c>
      <c r="ET185">
        <f>+'Velike opštine'!BO49</f>
        <v>0</v>
      </c>
      <c r="EU185">
        <f>+'Velike opštine'!BP49</f>
        <v>0</v>
      </c>
      <c r="EV185">
        <f>+'Velike opštine'!BQ49</f>
        <v>0</v>
      </c>
      <c r="EW185">
        <f>+'Velike opštine'!BR49</f>
        <v>0</v>
      </c>
      <c r="EX185">
        <f>+'Velike opštine'!BS49</f>
        <v>0</v>
      </c>
      <c r="EY185">
        <f>+'Velike opštine'!BT49</f>
        <v>0</v>
      </c>
      <c r="EZ185">
        <f>+'Velike opštine'!BU49</f>
        <v>0</v>
      </c>
      <c r="FA185">
        <f>+'Velike opštine'!BV49</f>
        <v>0</v>
      </c>
      <c r="FB185">
        <f>+'Velike opštine'!BW49</f>
        <v>0</v>
      </c>
      <c r="FC185">
        <f>+'Velike opštine'!BX49</f>
        <v>0</v>
      </c>
      <c r="FD185">
        <f>+'Velike opštine'!BY49</f>
        <v>0</v>
      </c>
      <c r="FE185">
        <f>+'Velike opštine'!BZ49</f>
        <v>0</v>
      </c>
      <c r="FF185">
        <f>+'Velike opštine'!CA49</f>
        <v>0</v>
      </c>
      <c r="FG185">
        <f>+'Velike opštine'!CB49</f>
        <v>0</v>
      </c>
      <c r="FH185">
        <f>+'Velike opštine'!CC49</f>
        <v>0</v>
      </c>
      <c r="FI185">
        <f>+'Velike opštine'!CD49</f>
        <v>0</v>
      </c>
      <c r="FJ185">
        <f>+'Velike opštine'!CE49</f>
        <v>0</v>
      </c>
      <c r="FK185">
        <f>+'Velike opštine'!CF49</f>
        <v>0</v>
      </c>
      <c r="FL185">
        <f>+'Velike opštine'!CG49</f>
        <v>0</v>
      </c>
    </row>
    <row r="186" spans="84:168">
      <c r="CF186">
        <f>+'Velike opštine'!A50</f>
        <v>71307</v>
      </c>
      <c r="CG186" t="str">
        <f>+'Velike opštine'!B50</f>
        <v>Пантелеј  ГО Ниш</v>
      </c>
      <c r="CH186" t="str">
        <f>+'Velike opštine'!C50</f>
        <v>Велике општине</v>
      </c>
      <c r="CI186">
        <f>+'Velike opštine'!D50</f>
        <v>53348</v>
      </c>
      <c r="CJ186">
        <f>+'Velike opštine'!E50</f>
        <v>32520</v>
      </c>
      <c r="CK186">
        <f>+'Velike opštine'!F50</f>
        <v>0.70546890253161809</v>
      </c>
      <c r="CL186">
        <f>+'Velike opštine'!G50</f>
        <v>37635.355012256761</v>
      </c>
      <c r="CM186">
        <f>+'Velike opštine'!H50</f>
        <v>3.7870210692059683</v>
      </c>
      <c r="CN186">
        <f>+'Velike opštine'!I50</f>
        <v>5.3680907203932202</v>
      </c>
      <c r="CO186">
        <f>+'Velike opštine'!J50</f>
        <v>202030</v>
      </c>
      <c r="CP186">
        <f>+'Velike opštine'!K50</f>
        <v>20203</v>
      </c>
      <c r="CQ186">
        <f>+'Velike opštine'!L50</f>
        <v>0</v>
      </c>
      <c r="CR186">
        <f>+'Velike opštine'!M50</f>
        <v>4</v>
      </c>
      <c r="CS186">
        <f>+'Velike opštine'!N50</f>
        <v>0</v>
      </c>
      <c r="CT186">
        <f>+'Velike opštine'!O50</f>
        <v>12</v>
      </c>
      <c r="CU186">
        <f>+'Velike opštine'!P50</f>
        <v>8</v>
      </c>
      <c r="CV186">
        <f>+'Velike opštine'!Q50</f>
        <v>22</v>
      </c>
      <c r="CW186">
        <f>+'Velike opštine'!R50</f>
        <v>13</v>
      </c>
      <c r="CX186">
        <f>+'Velike opštine'!S50</f>
        <v>17</v>
      </c>
      <c r="CY186">
        <f>+'Velike opštine'!T50</f>
        <v>14</v>
      </c>
      <c r="CZ186">
        <f>+'Velike opštine'!U50</f>
        <v>91</v>
      </c>
      <c r="DA186">
        <f>+'Velike opštine'!V50</f>
        <v>85</v>
      </c>
      <c r="DB186">
        <f>+'Velike opštine'!W50</f>
        <v>101</v>
      </c>
      <c r="DC186">
        <f>+'Velike opštine'!X50</f>
        <v>41</v>
      </c>
      <c r="DD186">
        <f>+'Velike opštine'!Y50</f>
        <v>298</v>
      </c>
      <c r="DE186">
        <f>+'Velike opštine'!Z50</f>
        <v>262</v>
      </c>
      <c r="DF186">
        <f>+'Velike opštine'!AA50</f>
        <v>250</v>
      </c>
      <c r="DG186">
        <f>+'Velike opštine'!AB50</f>
        <v>358</v>
      </c>
      <c r="DH186">
        <f>+'Velike opštine'!AC50</f>
        <v>406</v>
      </c>
      <c r="DI186">
        <f>+'Velike opštine'!AD50</f>
        <v>162</v>
      </c>
      <c r="DJ186">
        <f>+'Velike opštine'!AE50</f>
        <v>603</v>
      </c>
      <c r="DK186">
        <f>+'Velike opštine'!AF50</f>
        <v>907</v>
      </c>
      <c r="DL186">
        <f>+'Velike opštine'!AG50</f>
        <v>1065</v>
      </c>
      <c r="DM186">
        <f>+'Velike opštine'!AH50</f>
        <v>617</v>
      </c>
      <c r="DN186">
        <f>+'Velike opštine'!AI50</f>
        <v>420</v>
      </c>
      <c r="DO186">
        <f>+'Velike opštine'!AJ50</f>
        <v>138</v>
      </c>
      <c r="DP186">
        <f>+'Velike opštine'!AK50</f>
        <v>617</v>
      </c>
      <c r="DQ186">
        <f>+'Velike opštine'!AL50</f>
        <v>609</v>
      </c>
      <c r="DR186">
        <f>+'Velike opštine'!AM50</f>
        <v>837</v>
      </c>
      <c r="DS186">
        <f>+'Velike opštine'!AN50</f>
        <v>944</v>
      </c>
      <c r="DT186">
        <f>+'Velike opštine'!AO50</f>
        <v>879</v>
      </c>
      <c r="DU186">
        <f>+'Velike opštine'!AP50</f>
        <v>76</v>
      </c>
      <c r="DV186">
        <f>+'Velike opštine'!AQ50</f>
        <v>570</v>
      </c>
      <c r="DW186">
        <f>+'Velike opštine'!AR50</f>
        <v>650</v>
      </c>
      <c r="DX186">
        <f>+'Velike opštine'!AS50</f>
        <v>1032</v>
      </c>
      <c r="DY186">
        <f>+'Velike opštine'!AT50</f>
        <v>1176</v>
      </c>
      <c r="DZ186">
        <f>+'Velike opštine'!AU50</f>
        <v>808</v>
      </c>
      <c r="EA186">
        <f>+'Velike opštine'!AV50</f>
        <v>211</v>
      </c>
      <c r="EB186">
        <f>+'Velike opštine'!AW50</f>
        <v>566</v>
      </c>
      <c r="EC186">
        <f>+'Velike opštine'!AX50</f>
        <v>987</v>
      </c>
      <c r="ED186">
        <f>+'Velike opštine'!AY50</f>
        <v>1495</v>
      </c>
      <c r="EE186">
        <f>+'Velike opštine'!AZ50</f>
        <v>1324</v>
      </c>
      <c r="EF186">
        <f>+'Velike opštine'!BA50</f>
        <v>988</v>
      </c>
      <c r="EG186">
        <f>+'Velike opštine'!BB50</f>
        <v>50</v>
      </c>
      <c r="EH186">
        <f>+'Velike opštine'!BC50</f>
        <v>490</v>
      </c>
      <c r="EI186">
        <f>+'Velike opštine'!BD50</f>
        <v>0</v>
      </c>
      <c r="EJ186">
        <f>+'Velike opštine'!BE50</f>
        <v>0</v>
      </c>
      <c r="EK186">
        <f>+'Velike opštine'!BF50</f>
        <v>0</v>
      </c>
      <c r="EL186">
        <f>+'Velike opštine'!BG50</f>
        <v>0</v>
      </c>
      <c r="EM186">
        <f>+'Velike opštine'!BH50</f>
        <v>0</v>
      </c>
      <c r="EN186">
        <f>+'Velike opštine'!BI50</f>
        <v>0</v>
      </c>
      <c r="EO186">
        <f>+'Velike opštine'!BJ50</f>
        <v>0</v>
      </c>
      <c r="EP186">
        <f>+'Velike opštine'!BK50</f>
        <v>0</v>
      </c>
      <c r="EQ186">
        <f>+'Velike opštine'!BL50</f>
        <v>0</v>
      </c>
      <c r="ER186">
        <f>+'Velike opštine'!BM50</f>
        <v>0</v>
      </c>
      <c r="ES186">
        <f>+'Velike opštine'!BN50</f>
        <v>0</v>
      </c>
      <c r="ET186">
        <f>+'Velike opštine'!BO50</f>
        <v>0</v>
      </c>
      <c r="EU186">
        <f>+'Velike opštine'!BP50</f>
        <v>0</v>
      </c>
      <c r="EV186">
        <f>+'Velike opštine'!BQ50</f>
        <v>0</v>
      </c>
      <c r="EW186">
        <f>+'Velike opštine'!BR50</f>
        <v>0</v>
      </c>
      <c r="EX186">
        <f>+'Velike opštine'!BS50</f>
        <v>0</v>
      </c>
      <c r="EY186">
        <f>+'Velike opštine'!BT50</f>
        <v>0</v>
      </c>
      <c r="EZ186">
        <f>+'Velike opštine'!BU50</f>
        <v>0</v>
      </c>
      <c r="FA186">
        <f>+'Velike opštine'!BV50</f>
        <v>0</v>
      </c>
      <c r="FB186">
        <f>+'Velike opštine'!BW50</f>
        <v>0</v>
      </c>
      <c r="FC186">
        <f>+'Velike opštine'!BX50</f>
        <v>0</v>
      </c>
      <c r="FD186">
        <f>+'Velike opštine'!BY50</f>
        <v>0</v>
      </c>
      <c r="FE186">
        <f>+'Velike opštine'!BZ50</f>
        <v>0</v>
      </c>
      <c r="FF186">
        <f>+'Velike opštine'!CA50</f>
        <v>0</v>
      </c>
      <c r="FG186">
        <f>+'Velike opštine'!CB50</f>
        <v>0</v>
      </c>
      <c r="FH186">
        <f>+'Velike opštine'!CC50</f>
        <v>0</v>
      </c>
      <c r="FI186">
        <f>+'Velike opštine'!CD50</f>
        <v>0</v>
      </c>
      <c r="FJ186">
        <f>+'Velike opštine'!CE50</f>
        <v>0</v>
      </c>
      <c r="FK186">
        <f>+'Velike opštine'!CF50</f>
        <v>0</v>
      </c>
      <c r="FL186">
        <f>+'Velike opštine'!CG50</f>
        <v>0</v>
      </c>
    </row>
    <row r="187" spans="84:168">
      <c r="CF187">
        <f>+'Velike opštine'!A51</f>
        <v>71293</v>
      </c>
      <c r="CG187" t="str">
        <f>+'Velike opštine'!B51</f>
        <v>Сурчин  ГО Београд</v>
      </c>
      <c r="CH187" t="str">
        <f>+'Velike opštine'!C51</f>
        <v>Велике општине</v>
      </c>
      <c r="CI187">
        <f>+'Velike opštine'!D51</f>
        <v>45887</v>
      </c>
      <c r="CJ187">
        <f>+'Velike opštine'!E51</f>
        <v>81186</v>
      </c>
      <c r="CK187">
        <f>+'Velike opštine'!F51</f>
        <v>1.761199210360761</v>
      </c>
      <c r="CL187">
        <f>+'Velike opštine'!G51</f>
        <v>80816.148165824241</v>
      </c>
      <c r="CM187">
        <f>+'Velike opštine'!H51</f>
        <v>6.7775186872098852</v>
      </c>
      <c r="CN187">
        <f>+'Velike opštine'!I51</f>
        <v>3.8482408164500539</v>
      </c>
      <c r="CO187">
        <f>+'Velike opštine'!J51</f>
        <v>311000</v>
      </c>
      <c r="CP187">
        <f>+'Velike opštine'!K51</f>
        <v>31100</v>
      </c>
      <c r="CQ187">
        <f>+'Velike opštine'!L51</f>
        <v>12</v>
      </c>
      <c r="CR187">
        <f>+'Velike opštine'!M51</f>
        <v>10</v>
      </c>
      <c r="CS187">
        <f>+'Velike opštine'!N51</f>
        <v>6</v>
      </c>
      <c r="CT187">
        <f>+'Velike opštine'!O51</f>
        <v>11</v>
      </c>
      <c r="CU187">
        <f>+'Velike opštine'!P51</f>
        <v>42</v>
      </c>
      <c r="CV187">
        <f>+'Velike opštine'!Q51</f>
        <v>38</v>
      </c>
      <c r="CW187">
        <f>+'Velike opštine'!R51</f>
        <v>19</v>
      </c>
      <c r="CX187">
        <f>+'Velike opštine'!S51</f>
        <v>76</v>
      </c>
      <c r="CY187">
        <f>+'Velike opštine'!T51</f>
        <v>18</v>
      </c>
      <c r="CZ187">
        <f>+'Velike opštine'!U51</f>
        <v>256</v>
      </c>
      <c r="DA187">
        <f>+'Velike opštine'!V51</f>
        <v>155</v>
      </c>
      <c r="DB187">
        <f>+'Velike opštine'!W51</f>
        <v>281</v>
      </c>
      <c r="DC187">
        <f>+'Velike opštine'!X51</f>
        <v>201</v>
      </c>
      <c r="DD187">
        <f>+'Velike opštine'!Y51</f>
        <v>708</v>
      </c>
      <c r="DE187">
        <f>+'Velike opštine'!Z51</f>
        <v>507</v>
      </c>
      <c r="DF187">
        <f>+'Velike opštine'!AA51</f>
        <v>579</v>
      </c>
      <c r="DG187">
        <f>+'Velike opštine'!AB51</f>
        <v>594</v>
      </c>
      <c r="DH187">
        <f>+'Velike opštine'!AC51</f>
        <v>691</v>
      </c>
      <c r="DI187">
        <f>+'Velike opštine'!AD51</f>
        <v>360</v>
      </c>
      <c r="DJ187">
        <f>+'Velike opštine'!AE51</f>
        <v>1198</v>
      </c>
      <c r="DK187">
        <f>+'Velike opštine'!AF51</f>
        <v>1234</v>
      </c>
      <c r="DL187">
        <f>+'Velike opštine'!AG51</f>
        <v>1399</v>
      </c>
      <c r="DM187">
        <f>+'Velike opštine'!AH51</f>
        <v>1394</v>
      </c>
      <c r="DN187">
        <f>+'Velike opštine'!AI51</f>
        <v>828</v>
      </c>
      <c r="DO187">
        <f>+'Velike opštine'!AJ51</f>
        <v>116</v>
      </c>
      <c r="DP187">
        <f>+'Velike opštine'!AK51</f>
        <v>909</v>
      </c>
      <c r="DQ187">
        <f>+'Velike opštine'!AL51</f>
        <v>794</v>
      </c>
      <c r="DR187">
        <f>+'Velike opštine'!AM51</f>
        <v>1009</v>
      </c>
      <c r="DS187">
        <f>+'Velike opštine'!AN51</f>
        <v>1116</v>
      </c>
      <c r="DT187">
        <f>+'Velike opštine'!AO51</f>
        <v>1334</v>
      </c>
      <c r="DU187">
        <f>+'Velike opštine'!AP51</f>
        <v>140</v>
      </c>
      <c r="DV187">
        <f>+'Velike opštine'!AQ51</f>
        <v>1134</v>
      </c>
      <c r="DW187">
        <f>+'Velike opštine'!AR51</f>
        <v>1184</v>
      </c>
      <c r="DX187">
        <f>+'Velike opštine'!AS51</f>
        <v>1687</v>
      </c>
      <c r="DY187">
        <f>+'Velike opštine'!AT51</f>
        <v>1679</v>
      </c>
      <c r="DZ187">
        <f>+'Velike opštine'!AU51</f>
        <v>1384</v>
      </c>
      <c r="EA187">
        <f>+'Velike opštine'!AV51</f>
        <v>165</v>
      </c>
      <c r="EB187">
        <f>+'Velike opštine'!AW51</f>
        <v>1233</v>
      </c>
      <c r="EC187">
        <f>+'Velike opštine'!AX51</f>
        <v>1253</v>
      </c>
      <c r="ED187">
        <f>+'Velike opštine'!AY51</f>
        <v>1380</v>
      </c>
      <c r="EE187">
        <f>+'Velike opštine'!AZ51</f>
        <v>1846</v>
      </c>
      <c r="EF187">
        <f>+'Velike opštine'!BA51</f>
        <v>1329</v>
      </c>
      <c r="EG187">
        <f>+'Velike opštine'!BB51</f>
        <v>197</v>
      </c>
      <c r="EH187">
        <f>+'Velike opštine'!BC51</f>
        <v>594</v>
      </c>
      <c r="EI187">
        <f>+'Velike opštine'!BD51</f>
        <v>0</v>
      </c>
      <c r="EJ187">
        <f>+'Velike opštine'!BE51</f>
        <v>0</v>
      </c>
      <c r="EK187">
        <f>+'Velike opštine'!BF51</f>
        <v>0</v>
      </c>
      <c r="EL187">
        <f>+'Velike opštine'!BG51</f>
        <v>0</v>
      </c>
      <c r="EM187">
        <f>+'Velike opštine'!BH51</f>
        <v>0</v>
      </c>
      <c r="EN187">
        <f>+'Velike opštine'!BI51</f>
        <v>0</v>
      </c>
      <c r="EO187">
        <f>+'Velike opštine'!BJ51</f>
        <v>0</v>
      </c>
      <c r="EP187">
        <f>+'Velike opštine'!BK51</f>
        <v>0</v>
      </c>
      <c r="EQ187">
        <f>+'Velike opštine'!BL51</f>
        <v>0</v>
      </c>
      <c r="ER187">
        <f>+'Velike opštine'!BM51</f>
        <v>0</v>
      </c>
      <c r="ES187">
        <f>+'Velike opštine'!BN51</f>
        <v>0</v>
      </c>
      <c r="ET187">
        <f>+'Velike opštine'!BO51</f>
        <v>0</v>
      </c>
      <c r="EU187">
        <f>+'Velike opštine'!BP51</f>
        <v>0</v>
      </c>
      <c r="EV187">
        <f>+'Velike opštine'!BQ51</f>
        <v>0</v>
      </c>
      <c r="EW187">
        <f>+'Velike opštine'!BR51</f>
        <v>0</v>
      </c>
      <c r="EX187">
        <f>+'Velike opštine'!BS51</f>
        <v>0</v>
      </c>
      <c r="EY187">
        <f>+'Velike opštine'!BT51</f>
        <v>0</v>
      </c>
      <c r="EZ187">
        <f>+'Velike opštine'!BU51</f>
        <v>0</v>
      </c>
      <c r="FA187">
        <f>+'Velike opštine'!BV51</f>
        <v>0</v>
      </c>
      <c r="FB187">
        <f>+'Velike opštine'!BW51</f>
        <v>0</v>
      </c>
      <c r="FC187">
        <f>+'Velike opštine'!BX51</f>
        <v>0</v>
      </c>
      <c r="FD187">
        <f>+'Velike opštine'!BY51</f>
        <v>0</v>
      </c>
      <c r="FE187">
        <f>+'Velike opštine'!BZ51</f>
        <v>0</v>
      </c>
      <c r="FF187">
        <f>+'Velike opštine'!CA51</f>
        <v>0</v>
      </c>
      <c r="FG187">
        <f>+'Velike opštine'!CB51</f>
        <v>0</v>
      </c>
      <c r="FH187">
        <f>+'Velike opštine'!CC51</f>
        <v>0</v>
      </c>
      <c r="FI187">
        <f>+'Velike opštine'!CD51</f>
        <v>0</v>
      </c>
      <c r="FJ187">
        <f>+'Velike opštine'!CE51</f>
        <v>0</v>
      </c>
      <c r="FK187">
        <f>+'Velike opštine'!CF51</f>
        <v>0</v>
      </c>
      <c r="FL187">
        <f>+'Velike opštine'!CG51</f>
        <v>0</v>
      </c>
    </row>
    <row r="188" spans="84:168">
      <c r="CF188">
        <f>+'Velike opštine'!A52</f>
        <v>71323</v>
      </c>
      <c r="CG188" t="str">
        <f>+'Velike opštine'!B52</f>
        <v>Палилула  ГО Ниш</v>
      </c>
      <c r="CH188" t="str">
        <f>+'Velike opštine'!C52</f>
        <v>Велике општине</v>
      </c>
      <c r="CI188">
        <f>+'Velike opštine'!D52</f>
        <v>180081</v>
      </c>
      <c r="CJ188">
        <f>+'Velike opštine'!E52</f>
        <v>61296</v>
      </c>
      <c r="CK188">
        <f>+'Velike opštine'!F52</f>
        <v>1.3297177690522159</v>
      </c>
      <c r="CL188">
        <f>+'Velike opštine'!G52</f>
        <v>239456.90556869211</v>
      </c>
      <c r="CM188">
        <f>+'Velike opštine'!H52</f>
        <v>3.283855598314092</v>
      </c>
      <c r="CN188">
        <f>+'Velike opštine'!I52</f>
        <v>2.4695884154836318</v>
      </c>
      <c r="CO188">
        <f>+'Velike opštine'!J52</f>
        <v>591360</v>
      </c>
      <c r="CP188">
        <f>+'Velike opštine'!K52</f>
        <v>59136</v>
      </c>
      <c r="CQ188">
        <f>+'Velike opštine'!L52</f>
        <v>0</v>
      </c>
      <c r="CR188">
        <f>+'Velike opštine'!M52</f>
        <v>42</v>
      </c>
      <c r="CS188">
        <f>+'Velike opštine'!N52</f>
        <v>39</v>
      </c>
      <c r="CT188">
        <f>+'Velike opštine'!O52</f>
        <v>47</v>
      </c>
      <c r="CU188">
        <f>+'Velike opštine'!P52</f>
        <v>53</v>
      </c>
      <c r="CV188">
        <f>+'Velike opštine'!Q52</f>
        <v>112</v>
      </c>
      <c r="CW188">
        <f>+'Velike opštine'!R52</f>
        <v>75</v>
      </c>
      <c r="CX188">
        <f>+'Velike opštine'!S52</f>
        <v>84</v>
      </c>
      <c r="CY188">
        <f>+'Velike opštine'!T52</f>
        <v>39</v>
      </c>
      <c r="CZ188">
        <f>+'Velike opštine'!U52</f>
        <v>371</v>
      </c>
      <c r="DA188">
        <f>+'Velike opštine'!V52</f>
        <v>587</v>
      </c>
      <c r="DB188">
        <f>+'Velike opštine'!W52</f>
        <v>490</v>
      </c>
      <c r="DC188">
        <f>+'Velike opštine'!X52</f>
        <v>144</v>
      </c>
      <c r="DD188">
        <f>+'Velike opštine'!Y52</f>
        <v>2152</v>
      </c>
      <c r="DE188">
        <f>+'Velike opštine'!Z52</f>
        <v>995</v>
      </c>
      <c r="DF188">
        <f>+'Velike opštine'!AA52</f>
        <v>1438</v>
      </c>
      <c r="DG188">
        <f>+'Velike opštine'!AB52</f>
        <v>1610</v>
      </c>
      <c r="DH188">
        <f>+'Velike opštine'!AC52</f>
        <v>1361</v>
      </c>
      <c r="DI188">
        <f>+'Velike opštine'!AD52</f>
        <v>253</v>
      </c>
      <c r="DJ188">
        <f>+'Velike opštine'!AE52</f>
        <v>3015</v>
      </c>
      <c r="DK188">
        <f>+'Velike opštine'!AF52</f>
        <v>2245</v>
      </c>
      <c r="DL188">
        <f>+'Velike opštine'!AG52</f>
        <v>2600</v>
      </c>
      <c r="DM188">
        <f>+'Velike opštine'!AH52</f>
        <v>2652</v>
      </c>
      <c r="DN188">
        <f>+'Velike opštine'!AI52</f>
        <v>1896</v>
      </c>
      <c r="DO188">
        <f>+'Velike opštine'!AJ52</f>
        <v>138</v>
      </c>
      <c r="DP188">
        <f>+'Velike opštine'!AK52</f>
        <v>1684</v>
      </c>
      <c r="DQ188">
        <f>+'Velike opštine'!AL52</f>
        <v>1400</v>
      </c>
      <c r="DR188">
        <f>+'Velike opštine'!AM52</f>
        <v>1400</v>
      </c>
      <c r="DS188">
        <f>+'Velike opštine'!AN52</f>
        <v>2126</v>
      </c>
      <c r="DT188">
        <f>+'Velike opštine'!AO52</f>
        <v>1877</v>
      </c>
      <c r="DU188">
        <f>+'Velike opštine'!AP52</f>
        <v>165</v>
      </c>
      <c r="DV188">
        <f>+'Velike opštine'!AQ52</f>
        <v>2479</v>
      </c>
      <c r="DW188">
        <f>+'Velike opštine'!AR52</f>
        <v>1722</v>
      </c>
      <c r="DX188">
        <f>+'Velike opštine'!AS52</f>
        <v>2616</v>
      </c>
      <c r="DY188">
        <f>+'Velike opštine'!AT52</f>
        <v>3271</v>
      </c>
      <c r="DZ188">
        <f>+'Velike opštine'!AU52</f>
        <v>3263</v>
      </c>
      <c r="EA188">
        <f>+'Velike opštine'!AV52</f>
        <v>192</v>
      </c>
      <c r="EB188">
        <f>+'Velike opštine'!AW52</f>
        <v>2388</v>
      </c>
      <c r="EC188">
        <f>+'Velike opštine'!AX52</f>
        <v>1962</v>
      </c>
      <c r="ED188">
        <f>+'Velike opštine'!AY52</f>
        <v>2525</v>
      </c>
      <c r="EE188">
        <f>+'Velike opštine'!AZ52</f>
        <v>2784</v>
      </c>
      <c r="EF188">
        <f>+'Velike opštine'!BA52</f>
        <v>2315</v>
      </c>
      <c r="EG188">
        <f>+'Velike opštine'!BB52</f>
        <v>171</v>
      </c>
      <c r="EH188">
        <f>+'Velike opštine'!BC52</f>
        <v>2358</v>
      </c>
      <c r="EI188">
        <f>+'Velike opštine'!BD52</f>
        <v>0</v>
      </c>
      <c r="EJ188">
        <f>+'Velike opštine'!BE52</f>
        <v>0</v>
      </c>
      <c r="EK188">
        <f>+'Velike opštine'!BF52</f>
        <v>0</v>
      </c>
      <c r="EL188">
        <f>+'Velike opštine'!BG52</f>
        <v>0</v>
      </c>
      <c r="EM188">
        <f>+'Velike opštine'!BH52</f>
        <v>0</v>
      </c>
      <c r="EN188">
        <f>+'Velike opštine'!BI52</f>
        <v>0</v>
      </c>
      <c r="EO188">
        <f>+'Velike opštine'!BJ52</f>
        <v>0</v>
      </c>
      <c r="EP188">
        <f>+'Velike opštine'!BK52</f>
        <v>0</v>
      </c>
      <c r="EQ188">
        <f>+'Velike opštine'!BL52</f>
        <v>0</v>
      </c>
      <c r="ER188">
        <f>+'Velike opštine'!BM52</f>
        <v>0</v>
      </c>
      <c r="ES188">
        <f>+'Velike opštine'!BN52</f>
        <v>0</v>
      </c>
      <c r="ET188">
        <f>+'Velike opštine'!BO52</f>
        <v>0</v>
      </c>
      <c r="EU188">
        <f>+'Velike opštine'!BP52</f>
        <v>0</v>
      </c>
      <c r="EV188">
        <f>+'Velike opštine'!BQ52</f>
        <v>0</v>
      </c>
      <c r="EW188">
        <f>+'Velike opštine'!BR52</f>
        <v>0</v>
      </c>
      <c r="EX188">
        <f>+'Velike opštine'!BS52</f>
        <v>0</v>
      </c>
      <c r="EY188">
        <f>+'Velike opštine'!BT52</f>
        <v>0</v>
      </c>
      <c r="EZ188">
        <f>+'Velike opštine'!BU52</f>
        <v>0</v>
      </c>
      <c r="FA188">
        <f>+'Velike opštine'!BV52</f>
        <v>0</v>
      </c>
      <c r="FB188">
        <f>+'Velike opštine'!BW52</f>
        <v>0</v>
      </c>
      <c r="FC188">
        <f>+'Velike opštine'!BX52</f>
        <v>0</v>
      </c>
      <c r="FD188">
        <f>+'Velike opštine'!BY52</f>
        <v>0</v>
      </c>
      <c r="FE188">
        <f>+'Velike opštine'!BZ52</f>
        <v>0</v>
      </c>
      <c r="FF188">
        <f>+'Velike opštine'!CA52</f>
        <v>0</v>
      </c>
      <c r="FG188">
        <f>+'Velike opštine'!CB52</f>
        <v>0</v>
      </c>
      <c r="FH188">
        <f>+'Velike opštine'!CC52</f>
        <v>0</v>
      </c>
      <c r="FI188">
        <f>+'Velike opštine'!CD52</f>
        <v>0</v>
      </c>
      <c r="FJ188">
        <f>+'Velike opštine'!CE52</f>
        <v>0</v>
      </c>
      <c r="FK188">
        <f>+'Velike opštine'!CF52</f>
        <v>0</v>
      </c>
      <c r="FL188">
        <f>+'Velike opštine'!CG52</f>
        <v>0</v>
      </c>
    </row>
    <row r="189" spans="84:168">
      <c r="CF189">
        <f>+'Velike opštine'!A53</f>
        <v>70874</v>
      </c>
      <c r="CG189" t="str">
        <f>+'Velike opštine'!B53</f>
        <v xml:space="preserve">Нови Пазар </v>
      </c>
      <c r="CH189" t="str">
        <f>+'Velike opštine'!C53</f>
        <v>Велике општине</v>
      </c>
      <c r="CI189">
        <f>+'Velike opštine'!D53</f>
        <v>104674</v>
      </c>
      <c r="CJ189">
        <f>+'Velike opštine'!E53</f>
        <v>34192</v>
      </c>
      <c r="CK189">
        <f>+'Velike opštine'!F53</f>
        <v>0.74174024339978739</v>
      </c>
      <c r="CL189">
        <f>+'Velike opštine'!G53</f>
        <v>77640.918237629347</v>
      </c>
      <c r="CM189">
        <f>+'Velike opštine'!H53</f>
        <v>0.57244396889389915</v>
      </c>
      <c r="CN189">
        <f>+'Velike opštine'!I53</f>
        <v>0.77175800286915275</v>
      </c>
      <c r="CO189">
        <f>+'Velike opštine'!J53</f>
        <v>59920</v>
      </c>
      <c r="CP189">
        <f>+'Velike opštine'!K53</f>
        <v>5992</v>
      </c>
      <c r="CQ189">
        <f>+'Velike opštine'!L53</f>
        <v>0</v>
      </c>
      <c r="CR189">
        <f>+'Velike opštine'!M53</f>
        <v>0</v>
      </c>
      <c r="CS189">
        <f>+'Velike opštine'!N53</f>
        <v>0</v>
      </c>
      <c r="CT189">
        <f>+'Velike opštine'!O53</f>
        <v>1</v>
      </c>
      <c r="CU189">
        <f>+'Velike opštine'!P53</f>
        <v>0</v>
      </c>
      <c r="CV189">
        <f>+'Velike opštine'!Q53</f>
        <v>6</v>
      </c>
      <c r="CW189">
        <f>+'Velike opštine'!R53</f>
        <v>1</v>
      </c>
      <c r="CX189">
        <f>+'Velike opštine'!S53</f>
        <v>10</v>
      </c>
      <c r="CY189">
        <f>+'Velike opštine'!T53</f>
        <v>30</v>
      </c>
      <c r="CZ189">
        <f>+'Velike opštine'!U53</f>
        <v>19</v>
      </c>
      <c r="DA189">
        <f>+'Velike opštine'!V53</f>
        <v>50</v>
      </c>
      <c r="DB189">
        <f>+'Velike opštine'!W53</f>
        <v>36</v>
      </c>
      <c r="DC189">
        <f>+'Velike opštine'!X53</f>
        <v>29</v>
      </c>
      <c r="DD189">
        <f>+'Velike opštine'!Y53</f>
        <v>76</v>
      </c>
      <c r="DE189">
        <f>+'Velike opštine'!Z53</f>
        <v>146</v>
      </c>
      <c r="DF189">
        <f>+'Velike opštine'!AA53</f>
        <v>102</v>
      </c>
      <c r="DG189">
        <f>+'Velike opštine'!AB53</f>
        <v>181</v>
      </c>
      <c r="DH189">
        <f>+'Velike opštine'!AC53</f>
        <v>85</v>
      </c>
      <c r="DI189">
        <f>+'Velike opštine'!AD53</f>
        <v>59</v>
      </c>
      <c r="DJ189">
        <f>+'Velike opštine'!AE53</f>
        <v>309</v>
      </c>
      <c r="DK189">
        <f>+'Velike opštine'!AF53</f>
        <v>182</v>
      </c>
      <c r="DL189">
        <f>+'Velike opštine'!AG53</f>
        <v>266</v>
      </c>
      <c r="DM189">
        <f>+'Velike opštine'!AH53</f>
        <v>332</v>
      </c>
      <c r="DN189">
        <f>+'Velike opštine'!AI53</f>
        <v>274</v>
      </c>
      <c r="DO189">
        <f>+'Velike opštine'!AJ53</f>
        <v>64</v>
      </c>
      <c r="DP189">
        <f>+'Velike opštine'!AK53</f>
        <v>141</v>
      </c>
      <c r="DQ189">
        <f>+'Velike opštine'!AL53</f>
        <v>160</v>
      </c>
      <c r="DR189">
        <f>+'Velike opštine'!AM53</f>
        <v>194</v>
      </c>
      <c r="DS189">
        <f>+'Velike opštine'!AN53</f>
        <v>168</v>
      </c>
      <c r="DT189">
        <f>+'Velike opštine'!AO53</f>
        <v>307</v>
      </c>
      <c r="DU189">
        <f>+'Velike opštine'!AP53</f>
        <v>92</v>
      </c>
      <c r="DV189">
        <f>+'Velike opštine'!AQ53</f>
        <v>262</v>
      </c>
      <c r="DW189">
        <f>+'Velike opštine'!AR53</f>
        <v>219</v>
      </c>
      <c r="DX189">
        <f>+'Velike opštine'!AS53</f>
        <v>217</v>
      </c>
      <c r="DY189">
        <f>+'Velike opštine'!AT53</f>
        <v>205</v>
      </c>
      <c r="DZ189">
        <f>+'Velike opštine'!AU53</f>
        <v>333</v>
      </c>
      <c r="EA189">
        <f>+'Velike opštine'!AV53</f>
        <v>85</v>
      </c>
      <c r="EB189">
        <f>+'Velike opštine'!AW53</f>
        <v>116</v>
      </c>
      <c r="EC189">
        <f>+'Velike opštine'!AX53</f>
        <v>237</v>
      </c>
      <c r="ED189">
        <f>+'Velike opštine'!AY53</f>
        <v>415</v>
      </c>
      <c r="EE189">
        <f>+'Velike opštine'!AZ53</f>
        <v>283</v>
      </c>
      <c r="EF189">
        <f>+'Velike opštine'!BA53</f>
        <v>135</v>
      </c>
      <c r="EG189">
        <f>+'Velike opštine'!BB53</f>
        <v>44</v>
      </c>
      <c r="EH189">
        <f>+'Velike opštine'!BC53</f>
        <v>121</v>
      </c>
      <c r="EI189">
        <f>+'Velike opštine'!BD53</f>
        <v>0</v>
      </c>
      <c r="EJ189">
        <f>+'Velike opštine'!BE53</f>
        <v>0</v>
      </c>
      <c r="EK189">
        <f>+'Velike opštine'!BF53</f>
        <v>0</v>
      </c>
      <c r="EL189">
        <f>+'Velike opštine'!BG53</f>
        <v>0</v>
      </c>
      <c r="EM189">
        <f>+'Velike opštine'!BH53</f>
        <v>0</v>
      </c>
      <c r="EN189">
        <f>+'Velike opštine'!BI53</f>
        <v>0</v>
      </c>
      <c r="EO189">
        <f>+'Velike opštine'!BJ53</f>
        <v>0</v>
      </c>
      <c r="EP189">
        <f>+'Velike opštine'!BK53</f>
        <v>0</v>
      </c>
      <c r="EQ189">
        <f>+'Velike opštine'!BL53</f>
        <v>0</v>
      </c>
      <c r="ER189">
        <f>+'Velike opštine'!BM53</f>
        <v>0</v>
      </c>
      <c r="ES189">
        <f>+'Velike opštine'!BN53</f>
        <v>0</v>
      </c>
      <c r="ET189">
        <f>+'Velike opštine'!BO53</f>
        <v>0</v>
      </c>
      <c r="EU189">
        <f>+'Velike opštine'!BP53</f>
        <v>0</v>
      </c>
      <c r="EV189">
        <f>+'Velike opštine'!BQ53</f>
        <v>0</v>
      </c>
      <c r="EW189">
        <f>+'Velike opštine'!BR53</f>
        <v>0</v>
      </c>
      <c r="EX189">
        <f>+'Velike opštine'!BS53</f>
        <v>0</v>
      </c>
      <c r="EY189">
        <f>+'Velike opštine'!BT53</f>
        <v>0</v>
      </c>
      <c r="EZ189">
        <f>+'Velike opštine'!BU53</f>
        <v>0</v>
      </c>
      <c r="FA189">
        <f>+'Velike opštine'!BV53</f>
        <v>0</v>
      </c>
      <c r="FB189">
        <f>+'Velike opštine'!BW53</f>
        <v>0</v>
      </c>
      <c r="FC189">
        <f>+'Velike opštine'!BX53</f>
        <v>0</v>
      </c>
      <c r="FD189">
        <f>+'Velike opštine'!BY53</f>
        <v>0</v>
      </c>
      <c r="FE189">
        <f>+'Velike opštine'!BZ53</f>
        <v>0</v>
      </c>
      <c r="FF189">
        <f>+'Velike opštine'!CA53</f>
        <v>0</v>
      </c>
      <c r="FG189">
        <f>+'Velike opštine'!CB53</f>
        <v>0</v>
      </c>
      <c r="FH189">
        <f>+'Velike opštine'!CC53</f>
        <v>0</v>
      </c>
      <c r="FI189">
        <f>+'Velike opštine'!CD53</f>
        <v>0</v>
      </c>
      <c r="FJ189">
        <f>+'Velike opštine'!CE53</f>
        <v>0</v>
      </c>
      <c r="FK189">
        <f>+'Velike opštine'!CF53</f>
        <v>0</v>
      </c>
      <c r="FL189">
        <f>+'Velike opštine'!CG53</f>
        <v>0</v>
      </c>
    </row>
    <row r="190" spans="84:168">
      <c r="CF190">
        <f>+'Velike opštine'!A54</f>
        <v>90298</v>
      </c>
      <c r="CG190" t="str">
        <f>+'Velike opštine'!B54</f>
        <v xml:space="preserve">Косовска Митровица  </v>
      </c>
      <c r="CH190" t="str">
        <f>+'Velike opštine'!C54</f>
        <v>Велике општине</v>
      </c>
      <c r="CI190">
        <f>+'Velike opštine'!D54</f>
        <v>71909</v>
      </c>
      <c r="CJ190">
        <f>+'Velike opštine'!E54</f>
        <v>41980.500046707741</v>
      </c>
      <c r="CK190">
        <f>+'Velike opštine'!F54</f>
        <v>0.91069917883393148</v>
      </c>
      <c r="CL190">
        <f>+'Velike opštine'!G54</f>
        <v>65487.467250769179</v>
      </c>
      <c r="CM190">
        <f>+'Velike opštine'!H54</f>
        <v>6.5082256741158959E-2</v>
      </c>
      <c r="CN190">
        <f>+'Velike opštine'!I54</f>
        <v>7.1464055589125428E-2</v>
      </c>
      <c r="CO190">
        <f>+'Velike opštine'!J54</f>
        <v>4680</v>
      </c>
      <c r="CP190">
        <f>+'Velike opštine'!K54</f>
        <v>468</v>
      </c>
      <c r="CQ190">
        <f>+'Velike opštine'!L54</f>
        <v>0</v>
      </c>
      <c r="CR190">
        <f>+'Velike opštine'!M54</f>
        <v>0</v>
      </c>
      <c r="CS190">
        <f>+'Velike opštine'!N54</f>
        <v>0</v>
      </c>
      <c r="CT190">
        <f>+'Velike opštine'!O54</f>
        <v>0</v>
      </c>
      <c r="CU190">
        <f>+'Velike opštine'!P54</f>
        <v>0</v>
      </c>
      <c r="CV190">
        <f>+'Velike opštine'!Q54</f>
        <v>0</v>
      </c>
      <c r="CW190">
        <f>+'Velike opštine'!R54</f>
        <v>0</v>
      </c>
      <c r="CX190">
        <f>+'Velike opštine'!S54</f>
        <v>0</v>
      </c>
      <c r="CY190">
        <f>+'Velike opštine'!T54</f>
        <v>0</v>
      </c>
      <c r="CZ190">
        <f>+'Velike opštine'!U54</f>
        <v>6</v>
      </c>
      <c r="DA190">
        <f>+'Velike opštine'!V54</f>
        <v>0</v>
      </c>
      <c r="DB190">
        <f>+'Velike opštine'!W54</f>
        <v>0</v>
      </c>
      <c r="DC190">
        <f>+'Velike opštine'!X54</f>
        <v>3</v>
      </c>
      <c r="DD190">
        <f>+'Velike opštine'!Y54</f>
        <v>2</v>
      </c>
      <c r="DE190">
        <f>+'Velike opštine'!Z54</f>
        <v>2</v>
      </c>
      <c r="DF190">
        <f>+'Velike opštine'!AA54</f>
        <v>2</v>
      </c>
      <c r="DG190">
        <f>+'Velike opštine'!AB54</f>
        <v>28</v>
      </c>
      <c r="DH190">
        <f>+'Velike opštine'!AC54</f>
        <v>10</v>
      </c>
      <c r="DI190">
        <f>+'Velike opštine'!AD54</f>
        <v>0</v>
      </c>
      <c r="DJ190">
        <f>+'Velike opštine'!AE54</f>
        <v>41</v>
      </c>
      <c r="DK190">
        <f>+'Velike opštine'!AF54</f>
        <v>19</v>
      </c>
      <c r="DL190">
        <f>+'Velike opštine'!AG54</f>
        <v>7</v>
      </c>
      <c r="DM190">
        <f>+'Velike opštine'!AH54</f>
        <v>13</v>
      </c>
      <c r="DN190">
        <f>+'Velike opštine'!AI54</f>
        <v>17</v>
      </c>
      <c r="DO190">
        <f>+'Velike opštine'!AJ54</f>
        <v>0</v>
      </c>
      <c r="DP190">
        <f>+'Velike opštine'!AK54</f>
        <v>3</v>
      </c>
      <c r="DQ190">
        <f>+'Velike opštine'!AL54</f>
        <v>6</v>
      </c>
      <c r="DR190">
        <f>+'Velike opštine'!AM54</f>
        <v>21</v>
      </c>
      <c r="DS190">
        <f>+'Velike opštine'!AN54</f>
        <v>1</v>
      </c>
      <c r="DT190">
        <f>+'Velike opštine'!AO54</f>
        <v>38</v>
      </c>
      <c r="DU190">
        <f>+'Velike opštine'!AP54</f>
        <v>0</v>
      </c>
      <c r="DV190">
        <f>+'Velike opštine'!AQ54</f>
        <v>24</v>
      </c>
      <c r="DW190">
        <f>+'Velike opštine'!AR54</f>
        <v>50</v>
      </c>
      <c r="DX190">
        <f>+'Velike opštine'!AS54</f>
        <v>19</v>
      </c>
      <c r="DY190">
        <f>+'Velike opštine'!AT54</f>
        <v>36</v>
      </c>
      <c r="DZ190">
        <f>+'Velike opštine'!AU54</f>
        <v>12</v>
      </c>
      <c r="EA190">
        <f>+'Velike opštine'!AV54</f>
        <v>9</v>
      </c>
      <c r="EB190">
        <f>+'Velike opštine'!AW54</f>
        <v>4</v>
      </c>
      <c r="EC190">
        <f>+'Velike opštine'!AX54</f>
        <v>30</v>
      </c>
      <c r="ED190">
        <f>+'Velike opštine'!AY54</f>
        <v>20</v>
      </c>
      <c r="EE190">
        <f>+'Velike opštine'!AZ54</f>
        <v>18</v>
      </c>
      <c r="EF190">
        <f>+'Velike opštine'!BA54</f>
        <v>19</v>
      </c>
      <c r="EG190">
        <f>+'Velike opštine'!BB54</f>
        <v>2</v>
      </c>
      <c r="EH190">
        <f>+'Velike opštine'!BC54</f>
        <v>6</v>
      </c>
      <c r="EI190">
        <f>+'Velike opštine'!BD54</f>
        <v>0</v>
      </c>
      <c r="EJ190">
        <f>+'Velike opštine'!BE54</f>
        <v>0</v>
      </c>
      <c r="EK190">
        <f>+'Velike opštine'!BF54</f>
        <v>0</v>
      </c>
      <c r="EL190">
        <f>+'Velike opštine'!BG54</f>
        <v>0</v>
      </c>
      <c r="EM190">
        <f>+'Velike opštine'!BH54</f>
        <v>0</v>
      </c>
      <c r="EN190">
        <f>+'Velike opštine'!BI54</f>
        <v>0</v>
      </c>
      <c r="EO190">
        <f>+'Velike opštine'!BJ54</f>
        <v>0</v>
      </c>
      <c r="EP190">
        <f>+'Velike opštine'!BK54</f>
        <v>0</v>
      </c>
      <c r="EQ190">
        <f>+'Velike opštine'!BL54</f>
        <v>0</v>
      </c>
      <c r="ER190">
        <f>+'Velike opštine'!BM54</f>
        <v>0</v>
      </c>
      <c r="ES190">
        <f>+'Velike opštine'!BN54</f>
        <v>0</v>
      </c>
      <c r="ET190">
        <f>+'Velike opštine'!BO54</f>
        <v>0</v>
      </c>
      <c r="EU190">
        <f>+'Velike opštine'!BP54</f>
        <v>0</v>
      </c>
      <c r="EV190">
        <f>+'Velike opštine'!BQ54</f>
        <v>0</v>
      </c>
      <c r="EW190">
        <f>+'Velike opštine'!BR54</f>
        <v>0</v>
      </c>
      <c r="EX190">
        <f>+'Velike opštine'!BS54</f>
        <v>0</v>
      </c>
      <c r="EY190">
        <f>+'Velike opštine'!BT54</f>
        <v>0</v>
      </c>
      <c r="EZ190">
        <f>+'Velike opštine'!BU54</f>
        <v>0</v>
      </c>
      <c r="FA190">
        <f>+'Velike opštine'!BV54</f>
        <v>0</v>
      </c>
      <c r="FB190">
        <f>+'Velike opštine'!BW54</f>
        <v>0</v>
      </c>
      <c r="FC190">
        <f>+'Velike opštine'!BX54</f>
        <v>0</v>
      </c>
      <c r="FD190">
        <f>+'Velike opštine'!BY54</f>
        <v>0</v>
      </c>
      <c r="FE190">
        <f>+'Velike opštine'!BZ54</f>
        <v>0</v>
      </c>
      <c r="FF190">
        <f>+'Velike opštine'!CA54</f>
        <v>0</v>
      </c>
      <c r="FG190">
        <f>+'Velike opštine'!CB54</f>
        <v>0</v>
      </c>
      <c r="FH190">
        <f>+'Velike opštine'!CC54</f>
        <v>0</v>
      </c>
      <c r="FI190">
        <f>+'Velike opštine'!CD54</f>
        <v>0</v>
      </c>
      <c r="FJ190">
        <f>+'Velike opštine'!CE54</f>
        <v>0</v>
      </c>
      <c r="FK190">
        <f>+'Velike opštine'!CF54</f>
        <v>0</v>
      </c>
      <c r="FL190">
        <f>+'Velike opštine'!CG54</f>
        <v>0</v>
      </c>
    </row>
    <row r="191" spans="84:168">
      <c r="CF191">
        <f>+'Velike opštine'!A55</f>
        <v>90042</v>
      </c>
      <c r="CG191" t="str">
        <f>+'Velike opštine'!B55</f>
        <v xml:space="preserve">Гњилане  </v>
      </c>
      <c r="CH191" t="str">
        <f>+'Velike opštine'!C55</f>
        <v>Велике општине</v>
      </c>
      <c r="CI191">
        <f>+'Velike opštine'!D55</f>
        <v>98387</v>
      </c>
      <c r="CJ191">
        <f>+'Velike opštine'!E55</f>
        <v>30396.469839505786</v>
      </c>
      <c r="CK191">
        <f>+'Velike opštine'!F55</f>
        <v>0.65940234374266837</v>
      </c>
      <c r="CL191">
        <f>+'Velike opštine'!G55</f>
        <v>64876.618393809913</v>
      </c>
      <c r="CM191">
        <f>+'Velike opštine'!H55</f>
        <v>3.8622988809497191E-3</v>
      </c>
      <c r="CN191">
        <f>+'Velike opštine'!I55</f>
        <v>5.8572719942545128E-3</v>
      </c>
      <c r="CO191">
        <f>+'Velike opštine'!J55</f>
        <v>380</v>
      </c>
      <c r="CP191">
        <f>+'Velike opštine'!K55</f>
        <v>38</v>
      </c>
      <c r="CQ191">
        <f>+'Velike opštine'!L55</f>
        <v>0</v>
      </c>
      <c r="CR191">
        <f>+'Velike opštine'!M55</f>
        <v>0</v>
      </c>
      <c r="CS191">
        <f>+'Velike opštine'!N55</f>
        <v>0</v>
      </c>
      <c r="CT191">
        <f>+'Velike opštine'!O55</f>
        <v>0</v>
      </c>
      <c r="CU191">
        <f>+'Velike opštine'!P55</f>
        <v>0</v>
      </c>
      <c r="CV191">
        <f>+'Velike opštine'!Q55</f>
        <v>0</v>
      </c>
      <c r="CW191">
        <f>+'Velike opštine'!R55</f>
        <v>0</v>
      </c>
      <c r="CX191">
        <f>+'Velike opštine'!S55</f>
        <v>0</v>
      </c>
      <c r="CY191">
        <f>+'Velike opštine'!T55</f>
        <v>0</v>
      </c>
      <c r="CZ191">
        <f>+'Velike opštine'!U55</f>
        <v>0</v>
      </c>
      <c r="DA191">
        <f>+'Velike opštine'!V55</f>
        <v>0</v>
      </c>
      <c r="DB191">
        <f>+'Velike opštine'!W55</f>
        <v>0</v>
      </c>
      <c r="DC191">
        <f>+'Velike opštine'!X55</f>
        <v>0</v>
      </c>
      <c r="DD191">
        <f>+'Velike opštine'!Y55</f>
        <v>8</v>
      </c>
      <c r="DE191">
        <f>+'Velike opštine'!Z55</f>
        <v>0</v>
      </c>
      <c r="DF191">
        <f>+'Velike opštine'!AA55</f>
        <v>0</v>
      </c>
      <c r="DG191">
        <f>+'Velike opštine'!AB55</f>
        <v>0</v>
      </c>
      <c r="DH191">
        <f>+'Velike opštine'!AC55</f>
        <v>0</v>
      </c>
      <c r="DI191">
        <f>+'Velike opštine'!AD55</f>
        <v>0</v>
      </c>
      <c r="DJ191">
        <f>+'Velike opštine'!AE55</f>
        <v>3</v>
      </c>
      <c r="DK191">
        <f>+'Velike opštine'!AF55</f>
        <v>0</v>
      </c>
      <c r="DL191">
        <f>+'Velike opštine'!AG55</f>
        <v>3</v>
      </c>
      <c r="DM191">
        <f>+'Velike opštine'!AH55</f>
        <v>4</v>
      </c>
      <c r="DN191">
        <f>+'Velike opštine'!AI55</f>
        <v>3</v>
      </c>
      <c r="DO191">
        <f>+'Velike opštine'!AJ55</f>
        <v>0</v>
      </c>
      <c r="DP191">
        <f>+'Velike opštine'!AK55</f>
        <v>5</v>
      </c>
      <c r="DQ191">
        <f>+'Velike opštine'!AL55</f>
        <v>0</v>
      </c>
      <c r="DR191">
        <f>+'Velike opštine'!AM55</f>
        <v>1</v>
      </c>
      <c r="DS191">
        <f>+'Velike opštine'!AN55</f>
        <v>0</v>
      </c>
      <c r="DT191">
        <f>+'Velike opštine'!AO55</f>
        <v>0</v>
      </c>
      <c r="DU191">
        <f>+'Velike opštine'!AP55</f>
        <v>0</v>
      </c>
      <c r="DV191">
        <f>+'Velike opštine'!AQ55</f>
        <v>2</v>
      </c>
      <c r="DW191">
        <f>+'Velike opštine'!AR55</f>
        <v>0</v>
      </c>
      <c r="DX191">
        <f>+'Velike opštine'!AS55</f>
        <v>2</v>
      </c>
      <c r="DY191">
        <f>+'Velike opštine'!AT55</f>
        <v>0</v>
      </c>
      <c r="DZ191">
        <f>+'Velike opštine'!AU55</f>
        <v>1</v>
      </c>
      <c r="EA191">
        <f>+'Velike opštine'!AV55</f>
        <v>0</v>
      </c>
      <c r="EB191">
        <f>+'Velike opštine'!AW55</f>
        <v>2</v>
      </c>
      <c r="EC191">
        <f>+'Velike opštine'!AX55</f>
        <v>0</v>
      </c>
      <c r="ED191">
        <f>+'Velike opštine'!AY55</f>
        <v>0</v>
      </c>
      <c r="EE191">
        <f>+'Velike opštine'!AZ55</f>
        <v>0</v>
      </c>
      <c r="EF191">
        <f>+'Velike opštine'!BA55</f>
        <v>1</v>
      </c>
      <c r="EG191">
        <f>+'Velike opštine'!BB55</f>
        <v>0</v>
      </c>
      <c r="EH191">
        <f>+'Velike opštine'!BC55</f>
        <v>3</v>
      </c>
      <c r="EI191">
        <f>+'Velike opštine'!BD55</f>
        <v>0</v>
      </c>
      <c r="EJ191">
        <f>+'Velike opštine'!BE55</f>
        <v>0</v>
      </c>
      <c r="EK191">
        <f>+'Velike opštine'!BF55</f>
        <v>0</v>
      </c>
      <c r="EL191">
        <f>+'Velike opštine'!BG55</f>
        <v>0</v>
      </c>
      <c r="EM191">
        <f>+'Velike opštine'!BH55</f>
        <v>0</v>
      </c>
      <c r="EN191">
        <f>+'Velike opštine'!BI55</f>
        <v>0</v>
      </c>
      <c r="EO191">
        <f>+'Velike opštine'!BJ55</f>
        <v>0</v>
      </c>
      <c r="EP191">
        <f>+'Velike opštine'!BK55</f>
        <v>0</v>
      </c>
      <c r="EQ191">
        <f>+'Velike opštine'!BL55</f>
        <v>0</v>
      </c>
      <c r="ER191">
        <f>+'Velike opštine'!BM55</f>
        <v>0</v>
      </c>
      <c r="ES191">
        <f>+'Velike opštine'!BN55</f>
        <v>0</v>
      </c>
      <c r="ET191">
        <f>+'Velike opštine'!BO55</f>
        <v>0</v>
      </c>
      <c r="EU191">
        <f>+'Velike opštine'!BP55</f>
        <v>0</v>
      </c>
      <c r="EV191">
        <f>+'Velike opštine'!BQ55</f>
        <v>0</v>
      </c>
      <c r="EW191">
        <f>+'Velike opštine'!BR55</f>
        <v>0</v>
      </c>
      <c r="EX191">
        <f>+'Velike opštine'!BS55</f>
        <v>0</v>
      </c>
      <c r="EY191">
        <f>+'Velike opštine'!BT55</f>
        <v>0</v>
      </c>
      <c r="EZ191">
        <f>+'Velike opštine'!BU55</f>
        <v>0</v>
      </c>
      <c r="FA191">
        <f>+'Velike opštine'!BV55</f>
        <v>0</v>
      </c>
      <c r="FB191">
        <f>+'Velike opštine'!BW55</f>
        <v>0</v>
      </c>
      <c r="FC191">
        <f>+'Velike opštine'!BX55</f>
        <v>0</v>
      </c>
      <c r="FD191">
        <f>+'Velike opštine'!BY55</f>
        <v>0</v>
      </c>
      <c r="FE191">
        <f>+'Velike opštine'!BZ55</f>
        <v>0</v>
      </c>
      <c r="FF191">
        <f>+'Velike opštine'!CA55</f>
        <v>0</v>
      </c>
      <c r="FG191">
        <f>+'Velike opštine'!CB55</f>
        <v>0</v>
      </c>
      <c r="FH191">
        <f>+'Velike opštine'!CC55</f>
        <v>0</v>
      </c>
      <c r="FI191">
        <f>+'Velike opštine'!CD55</f>
        <v>0</v>
      </c>
      <c r="FJ191">
        <f>+'Velike opštine'!CE55</f>
        <v>0</v>
      </c>
      <c r="FK191">
        <f>+'Velike opštine'!CF55</f>
        <v>0</v>
      </c>
      <c r="FL191">
        <f>+'Velike opštine'!CG55</f>
        <v>0</v>
      </c>
    </row>
    <row r="192" spans="84:168">
      <c r="CF192">
        <f>+'Velike opštine'!A56</f>
        <v>90263</v>
      </c>
      <c r="CG192" t="str">
        <f>+'Velike opštine'!B56</f>
        <v xml:space="preserve">Приштина  </v>
      </c>
      <c r="CH192" t="str">
        <f>+'Velike opštine'!C56</f>
        <v>Велике општине</v>
      </c>
      <c r="CI192">
        <f>+'Velike opštine'!D56</f>
        <v>209572</v>
      </c>
      <c r="CJ192">
        <f>+'Velike opštine'!E56</f>
        <v>35672.583738953312</v>
      </c>
      <c r="CK192">
        <f>+'Velike opštine'!F56</f>
        <v>0.77385911749036407</v>
      </c>
      <c r="CL192">
        <f>+'Velike opštine'!G56</f>
        <v>162179.20297069059</v>
      </c>
      <c r="CM192">
        <f>+'Velike opštine'!H56</f>
        <v>3.7218712423415343E-3</v>
      </c>
      <c r="CN192">
        <f>+'Velike opštine'!I56</f>
        <v>4.8094945943282473E-3</v>
      </c>
      <c r="CO192">
        <f>+'Velike opštine'!J56</f>
        <v>780</v>
      </c>
      <c r="CP192">
        <f>+'Velike opštine'!K56</f>
        <v>78</v>
      </c>
      <c r="CQ192">
        <f>+'Velike opštine'!L56</f>
        <v>0</v>
      </c>
      <c r="CR192">
        <f>+'Velike opštine'!M56</f>
        <v>0</v>
      </c>
      <c r="CS192">
        <f>+'Velike opštine'!N56</f>
        <v>0</v>
      </c>
      <c r="CT192">
        <f>+'Velike opštine'!O56</f>
        <v>0</v>
      </c>
      <c r="CU192">
        <f>+'Velike opštine'!P56</f>
        <v>0</v>
      </c>
      <c r="CV192">
        <f>+'Velike opštine'!Q56</f>
        <v>0</v>
      </c>
      <c r="CW192">
        <f>+'Velike opštine'!R56</f>
        <v>0</v>
      </c>
      <c r="CX192">
        <f>+'Velike opštine'!S56</f>
        <v>0</v>
      </c>
      <c r="CY192">
        <f>+'Velike opštine'!T56</f>
        <v>0</v>
      </c>
      <c r="CZ192">
        <f>+'Velike opštine'!U56</f>
        <v>20</v>
      </c>
      <c r="DA192">
        <f>+'Velike opštine'!V56</f>
        <v>1</v>
      </c>
      <c r="DB192">
        <f>+'Velike opštine'!W56</f>
        <v>0</v>
      </c>
      <c r="DC192">
        <f>+'Velike opštine'!X56</f>
        <v>0</v>
      </c>
      <c r="DD192">
        <f>+'Velike opštine'!Y56</f>
        <v>4</v>
      </c>
      <c r="DE192">
        <f>+'Velike opštine'!Z56</f>
        <v>1</v>
      </c>
      <c r="DF192">
        <f>+'Velike opštine'!AA56</f>
        <v>0</v>
      </c>
      <c r="DG192">
        <f>+'Velike opštine'!AB56</f>
        <v>3</v>
      </c>
      <c r="DH192">
        <f>+'Velike opštine'!AC56</f>
        <v>1</v>
      </c>
      <c r="DI192">
        <f>+'Velike opštine'!AD56</f>
        <v>0</v>
      </c>
      <c r="DJ192">
        <f>+'Velike opštine'!AE56</f>
        <v>5</v>
      </c>
      <c r="DK192">
        <f>+'Velike opštine'!AF56</f>
        <v>4</v>
      </c>
      <c r="DL192">
        <f>+'Velike opštine'!AG56</f>
        <v>1</v>
      </c>
      <c r="DM192">
        <f>+'Velike opštine'!AH56</f>
        <v>1</v>
      </c>
      <c r="DN192">
        <f>+'Velike opštine'!AI56</f>
        <v>0</v>
      </c>
      <c r="DO192">
        <f>+'Velike opštine'!AJ56</f>
        <v>0</v>
      </c>
      <c r="DP192">
        <f>+'Velike opštine'!AK56</f>
        <v>4</v>
      </c>
      <c r="DQ192">
        <f>+'Velike opštine'!AL56</f>
        <v>0</v>
      </c>
      <c r="DR192">
        <f>+'Velike opštine'!AM56</f>
        <v>1</v>
      </c>
      <c r="DS192">
        <f>+'Velike opštine'!AN56</f>
        <v>1</v>
      </c>
      <c r="DT192">
        <f>+'Velike opštine'!AO56</f>
        <v>2</v>
      </c>
      <c r="DU192">
        <f>+'Velike opštine'!AP56</f>
        <v>0</v>
      </c>
      <c r="DV192">
        <f>+'Velike opštine'!AQ56</f>
        <v>0</v>
      </c>
      <c r="DW192">
        <f>+'Velike opštine'!AR56</f>
        <v>0</v>
      </c>
      <c r="DX192">
        <f>+'Velike opštine'!AS56</f>
        <v>0</v>
      </c>
      <c r="DY192">
        <f>+'Velike opštine'!AT56</f>
        <v>17</v>
      </c>
      <c r="DZ192">
        <f>+'Velike opštine'!AU56</f>
        <v>3</v>
      </c>
      <c r="EA192">
        <f>+'Velike opštine'!AV56</f>
        <v>0</v>
      </c>
      <c r="EB192">
        <f>+'Velike opštine'!AW56</f>
        <v>5</v>
      </c>
      <c r="EC192">
        <f>+'Velike opštine'!AX56</f>
        <v>0</v>
      </c>
      <c r="ED192">
        <f>+'Velike opštine'!AY56</f>
        <v>0</v>
      </c>
      <c r="EE192">
        <f>+'Velike opštine'!AZ56</f>
        <v>2</v>
      </c>
      <c r="EF192">
        <f>+'Velike opštine'!BA56</f>
        <v>0</v>
      </c>
      <c r="EG192">
        <f>+'Velike opštine'!BB56</f>
        <v>0</v>
      </c>
      <c r="EH192">
        <f>+'Velike opštine'!BC56</f>
        <v>2</v>
      </c>
      <c r="EI192">
        <f>+'Velike opštine'!BD56</f>
        <v>0</v>
      </c>
      <c r="EJ192">
        <f>+'Velike opštine'!BE56</f>
        <v>0</v>
      </c>
      <c r="EK192">
        <f>+'Velike opštine'!BF56</f>
        <v>0</v>
      </c>
      <c r="EL192">
        <f>+'Velike opštine'!BG56</f>
        <v>0</v>
      </c>
      <c r="EM192">
        <f>+'Velike opštine'!BH56</f>
        <v>0</v>
      </c>
      <c r="EN192">
        <f>+'Velike opštine'!BI56</f>
        <v>0</v>
      </c>
      <c r="EO192">
        <f>+'Velike opštine'!BJ56</f>
        <v>0</v>
      </c>
      <c r="EP192">
        <f>+'Velike opštine'!BK56</f>
        <v>0</v>
      </c>
      <c r="EQ192">
        <f>+'Velike opštine'!BL56</f>
        <v>0</v>
      </c>
      <c r="ER192">
        <f>+'Velike opštine'!BM56</f>
        <v>0</v>
      </c>
      <c r="ES192">
        <f>+'Velike opštine'!BN56</f>
        <v>0</v>
      </c>
      <c r="ET192">
        <f>+'Velike opštine'!BO56</f>
        <v>0</v>
      </c>
      <c r="EU192">
        <f>+'Velike opštine'!BP56</f>
        <v>0</v>
      </c>
      <c r="EV192">
        <f>+'Velike opštine'!BQ56</f>
        <v>0</v>
      </c>
      <c r="EW192">
        <f>+'Velike opštine'!BR56</f>
        <v>0</v>
      </c>
      <c r="EX192">
        <f>+'Velike opštine'!BS56</f>
        <v>0</v>
      </c>
      <c r="EY192">
        <f>+'Velike opštine'!BT56</f>
        <v>0</v>
      </c>
      <c r="EZ192">
        <f>+'Velike opštine'!BU56</f>
        <v>0</v>
      </c>
      <c r="FA192">
        <f>+'Velike opštine'!BV56</f>
        <v>0</v>
      </c>
      <c r="FB192">
        <f>+'Velike opštine'!BW56</f>
        <v>0</v>
      </c>
      <c r="FC192">
        <f>+'Velike opštine'!BX56</f>
        <v>0</v>
      </c>
      <c r="FD192">
        <f>+'Velike opštine'!BY56</f>
        <v>0</v>
      </c>
      <c r="FE192">
        <f>+'Velike opštine'!BZ56</f>
        <v>0</v>
      </c>
      <c r="FF192">
        <f>+'Velike opštine'!CA56</f>
        <v>0</v>
      </c>
      <c r="FG192">
        <f>+'Velike opštine'!CB56</f>
        <v>0</v>
      </c>
      <c r="FH192">
        <f>+'Velike opštine'!CC56</f>
        <v>0</v>
      </c>
      <c r="FI192">
        <f>+'Velike opštine'!CD56</f>
        <v>0</v>
      </c>
      <c r="FJ192">
        <f>+'Velike opštine'!CE56</f>
        <v>0</v>
      </c>
      <c r="FK192">
        <f>+'Velike opštine'!CF56</f>
        <v>0</v>
      </c>
      <c r="FL192">
        <f>+'Velike opštine'!CG56</f>
        <v>0</v>
      </c>
    </row>
    <row r="193" spans="84:168">
      <c r="CF193">
        <f>+'Velike opštine'!A57</f>
        <v>90018</v>
      </c>
      <c r="CG193" t="str">
        <f>+'Velike opštine'!B57</f>
        <v xml:space="preserve">Витина  </v>
      </c>
      <c r="CH193" t="str">
        <f>+'Velike opštine'!C57</f>
        <v>Велике општине</v>
      </c>
      <c r="CI193">
        <f>+'Velike opštine'!D57</f>
        <v>46987</v>
      </c>
      <c r="CJ193">
        <f>+'Velike opštine'!E57</f>
        <v>34903.744529049851</v>
      </c>
      <c r="CK193">
        <f>+'Velike opštine'!F57</f>
        <v>0.75718039197886744</v>
      </c>
      <c r="CL193">
        <f>+'Velike opštine'!G57</f>
        <v>35577.635077911043</v>
      </c>
      <c r="CM193">
        <f>+'Velike opštine'!H57</f>
        <v>1.0641241194372911E-3</v>
      </c>
      <c r="CN193">
        <f>+'Velike opštine'!I57</f>
        <v>1.4053772795888648E-3</v>
      </c>
      <c r="CO193">
        <f>+'Velike opštine'!J57</f>
        <v>50</v>
      </c>
      <c r="CP193">
        <f>+'Velike opštine'!K57</f>
        <v>5</v>
      </c>
      <c r="CQ193">
        <f>+'Velike opštine'!L57</f>
        <v>0</v>
      </c>
      <c r="CR193">
        <f>+'Velike opštine'!M57</f>
        <v>0</v>
      </c>
      <c r="CS193">
        <f>+'Velike opštine'!N57</f>
        <v>0</v>
      </c>
      <c r="CT193">
        <f>+'Velike opštine'!O57</f>
        <v>0</v>
      </c>
      <c r="CU193">
        <f>+'Velike opštine'!P57</f>
        <v>0</v>
      </c>
      <c r="CV193">
        <f>+'Velike opštine'!Q57</f>
        <v>0</v>
      </c>
      <c r="CW193">
        <f>+'Velike opštine'!R57</f>
        <v>0</v>
      </c>
      <c r="CX193">
        <f>+'Velike opštine'!S57</f>
        <v>0</v>
      </c>
      <c r="CY193">
        <f>+'Velike opštine'!T57</f>
        <v>0</v>
      </c>
      <c r="CZ193">
        <f>+'Velike opštine'!U57</f>
        <v>0</v>
      </c>
      <c r="DA193">
        <f>+'Velike opštine'!V57</f>
        <v>0</v>
      </c>
      <c r="DB193">
        <f>+'Velike opštine'!W57</f>
        <v>0</v>
      </c>
      <c r="DC193">
        <f>+'Velike opštine'!X57</f>
        <v>0</v>
      </c>
      <c r="DD193">
        <f>+'Velike opštine'!Y57</f>
        <v>0</v>
      </c>
      <c r="DE193">
        <f>+'Velike opštine'!Z57</f>
        <v>0</v>
      </c>
      <c r="DF193">
        <f>+'Velike opštine'!AA57</f>
        <v>0</v>
      </c>
      <c r="DG193">
        <f>+'Velike opštine'!AB57</f>
        <v>0</v>
      </c>
      <c r="DH193">
        <f>+'Velike opštine'!AC57</f>
        <v>0</v>
      </c>
      <c r="DI193">
        <f>+'Velike opštine'!AD57</f>
        <v>0</v>
      </c>
      <c r="DJ193">
        <f>+'Velike opštine'!AE57</f>
        <v>0</v>
      </c>
      <c r="DK193">
        <f>+'Velike opštine'!AF57</f>
        <v>0</v>
      </c>
      <c r="DL193">
        <f>+'Velike opštine'!AG57</f>
        <v>0</v>
      </c>
      <c r="DM193">
        <f>+'Velike opštine'!AH57</f>
        <v>0</v>
      </c>
      <c r="DN193">
        <f>+'Velike opštine'!AI57</f>
        <v>0</v>
      </c>
      <c r="DO193">
        <f>+'Velike opštine'!AJ57</f>
        <v>0</v>
      </c>
      <c r="DP193">
        <f>+'Velike opštine'!AK57</f>
        <v>0</v>
      </c>
      <c r="DQ193">
        <f>+'Velike opštine'!AL57</f>
        <v>0</v>
      </c>
      <c r="DR193">
        <f>+'Velike opštine'!AM57</f>
        <v>0</v>
      </c>
      <c r="DS193">
        <f>+'Velike opštine'!AN57</f>
        <v>2</v>
      </c>
      <c r="DT193">
        <f>+'Velike opštine'!AO57</f>
        <v>0</v>
      </c>
      <c r="DU193">
        <f>+'Velike opštine'!AP57</f>
        <v>0</v>
      </c>
      <c r="DV193">
        <f>+'Velike opštine'!AQ57</f>
        <v>0</v>
      </c>
      <c r="DW193">
        <f>+'Velike opštine'!AR57</f>
        <v>0</v>
      </c>
      <c r="DX193">
        <f>+'Velike opštine'!AS57</f>
        <v>2</v>
      </c>
      <c r="DY193">
        <f>+'Velike opštine'!AT57</f>
        <v>0</v>
      </c>
      <c r="DZ193">
        <f>+'Velike opštine'!AU57</f>
        <v>0</v>
      </c>
      <c r="EA193">
        <f>+'Velike opštine'!AV57</f>
        <v>0</v>
      </c>
      <c r="EB193">
        <f>+'Velike opštine'!AW57</f>
        <v>0</v>
      </c>
      <c r="EC193">
        <f>+'Velike opštine'!AX57</f>
        <v>0</v>
      </c>
      <c r="ED193">
        <f>+'Velike opštine'!AY57</f>
        <v>1</v>
      </c>
      <c r="EE193">
        <f>+'Velike opštine'!AZ57</f>
        <v>0</v>
      </c>
      <c r="EF193">
        <f>+'Velike opštine'!BA57</f>
        <v>0</v>
      </c>
      <c r="EG193">
        <f>+'Velike opštine'!BB57</f>
        <v>0</v>
      </c>
      <c r="EH193">
        <f>+'Velike opštine'!BC57</f>
        <v>0</v>
      </c>
      <c r="EI193">
        <f>+'Velike opštine'!BD57</f>
        <v>0</v>
      </c>
      <c r="EJ193">
        <f>+'Velike opštine'!BE57</f>
        <v>0</v>
      </c>
      <c r="EK193">
        <f>+'Velike opštine'!BF57</f>
        <v>0</v>
      </c>
      <c r="EL193">
        <f>+'Velike opštine'!BG57</f>
        <v>0</v>
      </c>
      <c r="EM193">
        <f>+'Velike opštine'!BH57</f>
        <v>0</v>
      </c>
      <c r="EN193">
        <f>+'Velike opštine'!BI57</f>
        <v>0</v>
      </c>
      <c r="EO193">
        <f>+'Velike opštine'!BJ57</f>
        <v>0</v>
      </c>
      <c r="EP193">
        <f>+'Velike opštine'!BK57</f>
        <v>0</v>
      </c>
      <c r="EQ193">
        <f>+'Velike opštine'!BL57</f>
        <v>0</v>
      </c>
      <c r="ER193">
        <f>+'Velike opštine'!BM57</f>
        <v>0</v>
      </c>
      <c r="ES193">
        <f>+'Velike opštine'!BN57</f>
        <v>0</v>
      </c>
      <c r="ET193">
        <f>+'Velike opštine'!BO57</f>
        <v>0</v>
      </c>
      <c r="EU193">
        <f>+'Velike opštine'!BP57</f>
        <v>0</v>
      </c>
      <c r="EV193">
        <f>+'Velike opštine'!BQ57</f>
        <v>0</v>
      </c>
      <c r="EW193">
        <f>+'Velike opštine'!BR57</f>
        <v>0</v>
      </c>
      <c r="EX193">
        <f>+'Velike opštine'!BS57</f>
        <v>0</v>
      </c>
      <c r="EY193">
        <f>+'Velike opštine'!BT57</f>
        <v>0</v>
      </c>
      <c r="EZ193">
        <f>+'Velike opštine'!BU57</f>
        <v>0</v>
      </c>
      <c r="FA193">
        <f>+'Velike opštine'!BV57</f>
        <v>0</v>
      </c>
      <c r="FB193">
        <f>+'Velike opštine'!BW57</f>
        <v>0</v>
      </c>
      <c r="FC193">
        <f>+'Velike opštine'!BX57</f>
        <v>0</v>
      </c>
      <c r="FD193">
        <f>+'Velike opštine'!BY57</f>
        <v>0</v>
      </c>
      <c r="FE193">
        <f>+'Velike opštine'!BZ57</f>
        <v>0</v>
      </c>
      <c r="FF193">
        <f>+'Velike opštine'!CA57</f>
        <v>0</v>
      </c>
      <c r="FG193">
        <f>+'Velike opštine'!CB57</f>
        <v>0</v>
      </c>
      <c r="FH193">
        <f>+'Velike opštine'!CC57</f>
        <v>0</v>
      </c>
      <c r="FI193">
        <f>+'Velike opštine'!CD57</f>
        <v>0</v>
      </c>
      <c r="FJ193">
        <f>+'Velike opštine'!CE57</f>
        <v>0</v>
      </c>
      <c r="FK193">
        <f>+'Velike opštine'!CF57</f>
        <v>0</v>
      </c>
      <c r="FL193">
        <f>+'Velike opštine'!CG57</f>
        <v>0</v>
      </c>
    </row>
    <row r="194" spans="84:168">
      <c r="CF194">
        <f>+'Velike opštine'!A58</f>
        <v>90166</v>
      </c>
      <c r="CG194" t="str">
        <f>+'Velike opštine'!B58</f>
        <v xml:space="preserve">Липљан  </v>
      </c>
      <c r="CH194" t="str">
        <f>+'Velike opštine'!C58</f>
        <v>Велике општине</v>
      </c>
      <c r="CI194">
        <f>+'Velike opštine'!D58</f>
        <v>57605</v>
      </c>
      <c r="CJ194">
        <f>+'Velike opštine'!E58</f>
        <v>38604.859693254053</v>
      </c>
      <c r="CK194">
        <f>+'Velike opštine'!F58</f>
        <v>0.83747011070685839</v>
      </c>
      <c r="CL194">
        <f>+'Velike opštine'!G58</f>
        <v>48242.46572726858</v>
      </c>
      <c r="CM194">
        <f>+'Velike opštine'!H58</f>
        <v>1.0415762520614531E-3</v>
      </c>
      <c r="CN194">
        <f>+'Velike opštine'!I58</f>
        <v>1.2437175234616086E-3</v>
      </c>
      <c r="CO194">
        <f>+'Velike opštine'!J58</f>
        <v>60</v>
      </c>
      <c r="CP194">
        <f>+'Velike opštine'!K58</f>
        <v>6</v>
      </c>
      <c r="CQ194">
        <f>+'Velike opštine'!L58</f>
        <v>0</v>
      </c>
      <c r="CR194">
        <f>+'Velike opštine'!M58</f>
        <v>0</v>
      </c>
      <c r="CS194">
        <f>+'Velike opštine'!N58</f>
        <v>0</v>
      </c>
      <c r="CT194">
        <f>+'Velike opštine'!O58</f>
        <v>0</v>
      </c>
      <c r="CU194">
        <f>+'Velike opštine'!P58</f>
        <v>0</v>
      </c>
      <c r="CV194">
        <f>+'Velike opštine'!Q58</f>
        <v>0</v>
      </c>
      <c r="CW194">
        <f>+'Velike opštine'!R58</f>
        <v>0</v>
      </c>
      <c r="CX194">
        <f>+'Velike opštine'!S58</f>
        <v>0</v>
      </c>
      <c r="CY194">
        <f>+'Velike opštine'!T58</f>
        <v>0</v>
      </c>
      <c r="CZ194">
        <f>+'Velike opštine'!U58</f>
        <v>0</v>
      </c>
      <c r="DA194">
        <f>+'Velike opštine'!V58</f>
        <v>0</v>
      </c>
      <c r="DB194">
        <f>+'Velike opštine'!W58</f>
        <v>0</v>
      </c>
      <c r="DC194">
        <f>+'Velike opštine'!X58</f>
        <v>0</v>
      </c>
      <c r="DD194">
        <f>+'Velike opštine'!Y58</f>
        <v>0</v>
      </c>
      <c r="DE194">
        <f>+'Velike opštine'!Z58</f>
        <v>0</v>
      </c>
      <c r="DF194">
        <f>+'Velike opštine'!AA58</f>
        <v>0</v>
      </c>
      <c r="DG194">
        <f>+'Velike opštine'!AB58</f>
        <v>0</v>
      </c>
      <c r="DH194">
        <f>+'Velike opštine'!AC58</f>
        <v>0</v>
      </c>
      <c r="DI194">
        <f>+'Velike opštine'!AD58</f>
        <v>0</v>
      </c>
      <c r="DJ194">
        <f>+'Velike opštine'!AE58</f>
        <v>0</v>
      </c>
      <c r="DK194">
        <f>+'Velike opštine'!AF58</f>
        <v>3</v>
      </c>
      <c r="DL194">
        <f>+'Velike opštine'!AG58</f>
        <v>3</v>
      </c>
      <c r="DM194">
        <f>+'Velike opštine'!AH58</f>
        <v>0</v>
      </c>
      <c r="DN194">
        <f>+'Velike opštine'!AI58</f>
        <v>0</v>
      </c>
      <c r="DO194">
        <f>+'Velike opštine'!AJ58</f>
        <v>0</v>
      </c>
      <c r="DP194">
        <f>+'Velike opštine'!AK58</f>
        <v>0</v>
      </c>
      <c r="DQ194">
        <f>+'Velike opštine'!AL58</f>
        <v>0</v>
      </c>
      <c r="DR194">
        <f>+'Velike opštine'!AM58</f>
        <v>0</v>
      </c>
      <c r="DS194">
        <f>+'Velike opštine'!AN58</f>
        <v>0</v>
      </c>
      <c r="DT194">
        <f>+'Velike opštine'!AO58</f>
        <v>0</v>
      </c>
      <c r="DU194">
        <f>+'Velike opštine'!AP58</f>
        <v>0</v>
      </c>
      <c r="DV194">
        <f>+'Velike opštine'!AQ58</f>
        <v>0</v>
      </c>
      <c r="DW194">
        <f>+'Velike opštine'!AR58</f>
        <v>0</v>
      </c>
      <c r="DX194">
        <f>+'Velike opštine'!AS58</f>
        <v>0</v>
      </c>
      <c r="DY194">
        <f>+'Velike opštine'!AT58</f>
        <v>0</v>
      </c>
      <c r="DZ194">
        <f>+'Velike opštine'!AU58</f>
        <v>0</v>
      </c>
      <c r="EA194">
        <f>+'Velike opštine'!AV58</f>
        <v>0</v>
      </c>
      <c r="EB194">
        <f>+'Velike opštine'!AW58</f>
        <v>0</v>
      </c>
      <c r="EC194">
        <f>+'Velike opštine'!AX58</f>
        <v>0</v>
      </c>
      <c r="ED194">
        <f>+'Velike opštine'!AY58</f>
        <v>0</v>
      </c>
      <c r="EE194">
        <f>+'Velike opštine'!AZ58</f>
        <v>0</v>
      </c>
      <c r="EF194">
        <f>+'Velike opštine'!BA58</f>
        <v>0</v>
      </c>
      <c r="EG194">
        <f>+'Velike opštine'!BB58</f>
        <v>0</v>
      </c>
      <c r="EH194">
        <f>+'Velike opštine'!BC58</f>
        <v>0</v>
      </c>
      <c r="EI194">
        <f>+'Velike opštine'!BD58</f>
        <v>0</v>
      </c>
      <c r="EJ194">
        <f>+'Velike opštine'!BE58</f>
        <v>0</v>
      </c>
      <c r="EK194">
        <f>+'Velike opštine'!BF58</f>
        <v>0</v>
      </c>
      <c r="EL194">
        <f>+'Velike opštine'!BG58</f>
        <v>0</v>
      </c>
      <c r="EM194">
        <f>+'Velike opštine'!BH58</f>
        <v>0</v>
      </c>
      <c r="EN194">
        <f>+'Velike opštine'!BI58</f>
        <v>0</v>
      </c>
      <c r="EO194">
        <f>+'Velike opštine'!BJ58</f>
        <v>0</v>
      </c>
      <c r="EP194">
        <f>+'Velike opštine'!BK58</f>
        <v>0</v>
      </c>
      <c r="EQ194">
        <f>+'Velike opštine'!BL58</f>
        <v>0</v>
      </c>
      <c r="ER194">
        <f>+'Velike opštine'!BM58</f>
        <v>0</v>
      </c>
      <c r="ES194">
        <f>+'Velike opštine'!BN58</f>
        <v>0</v>
      </c>
      <c r="ET194">
        <f>+'Velike opštine'!BO58</f>
        <v>0</v>
      </c>
      <c r="EU194">
        <f>+'Velike opštine'!BP58</f>
        <v>0</v>
      </c>
      <c r="EV194">
        <f>+'Velike opštine'!BQ58</f>
        <v>0</v>
      </c>
      <c r="EW194">
        <f>+'Velike opštine'!BR58</f>
        <v>0</v>
      </c>
      <c r="EX194">
        <f>+'Velike opštine'!BS58</f>
        <v>0</v>
      </c>
      <c r="EY194">
        <f>+'Velike opštine'!BT58</f>
        <v>0</v>
      </c>
      <c r="EZ194">
        <f>+'Velike opštine'!BU58</f>
        <v>0</v>
      </c>
      <c r="FA194">
        <f>+'Velike opštine'!BV58</f>
        <v>0</v>
      </c>
      <c r="FB194">
        <f>+'Velike opštine'!BW58</f>
        <v>0</v>
      </c>
      <c r="FC194">
        <f>+'Velike opštine'!BX58</f>
        <v>0</v>
      </c>
      <c r="FD194">
        <f>+'Velike opštine'!BY58</f>
        <v>0</v>
      </c>
      <c r="FE194">
        <f>+'Velike opštine'!BZ58</f>
        <v>0</v>
      </c>
      <c r="FF194">
        <f>+'Velike opštine'!CA58</f>
        <v>0</v>
      </c>
      <c r="FG194">
        <f>+'Velike opštine'!CB58</f>
        <v>0</v>
      </c>
      <c r="FH194">
        <f>+'Velike opštine'!CC58</f>
        <v>0</v>
      </c>
      <c r="FI194">
        <f>+'Velike opštine'!CD58</f>
        <v>0</v>
      </c>
      <c r="FJ194">
        <f>+'Velike opštine'!CE58</f>
        <v>0</v>
      </c>
      <c r="FK194">
        <f>+'Velike opštine'!CF58</f>
        <v>0</v>
      </c>
      <c r="FL194">
        <f>+'Velike opštine'!CG58</f>
        <v>0</v>
      </c>
    </row>
    <row r="195" spans="84:168">
      <c r="CF195">
        <f>+'Velike opštine'!A59</f>
        <v>90212</v>
      </c>
      <c r="CG195" t="str">
        <f>+'Velike opštine'!B59</f>
        <v xml:space="preserve">Ораховац  </v>
      </c>
      <c r="CH195" t="str">
        <f>+'Velike opštine'!C59</f>
        <v>Велике општине</v>
      </c>
      <c r="CI195">
        <f>+'Velike opštine'!D59</f>
        <v>56208</v>
      </c>
      <c r="CJ195">
        <f>+'Velike opštine'!E59</f>
        <v>51926.653774579318</v>
      </c>
      <c r="CK195">
        <f>+'Velike opštine'!F59</f>
        <v>1.1264649277518997</v>
      </c>
      <c r="CL195">
        <f>+'Velike opštine'!G59</f>
        <v>63316.340659078778</v>
      </c>
      <c r="CM195">
        <f>+'Velike opštine'!H59</f>
        <v>5.33731853116994E-4</v>
      </c>
      <c r="CN195">
        <f>+'Velike opštine'!I59</f>
        <v>4.7381133665845186E-4</v>
      </c>
      <c r="CO195">
        <f>+'Velike opštine'!J59</f>
        <v>30</v>
      </c>
      <c r="CP195">
        <f>+'Velike opštine'!K59</f>
        <v>3</v>
      </c>
      <c r="CQ195">
        <f>+'Velike opštine'!L59</f>
        <v>0</v>
      </c>
      <c r="CR195">
        <f>+'Velike opštine'!M59</f>
        <v>0</v>
      </c>
      <c r="CS195">
        <f>+'Velike opštine'!N59</f>
        <v>0</v>
      </c>
      <c r="CT195">
        <f>+'Velike opštine'!O59</f>
        <v>0</v>
      </c>
      <c r="CU195">
        <f>+'Velike opštine'!P59</f>
        <v>0</v>
      </c>
      <c r="CV195">
        <f>+'Velike opštine'!Q59</f>
        <v>0</v>
      </c>
      <c r="CW195">
        <f>+'Velike opštine'!R59</f>
        <v>0</v>
      </c>
      <c r="CX195">
        <f>+'Velike opštine'!S59</f>
        <v>0</v>
      </c>
      <c r="CY195">
        <f>+'Velike opštine'!T59</f>
        <v>0</v>
      </c>
      <c r="CZ195">
        <f>+'Velike opštine'!U59</f>
        <v>0</v>
      </c>
      <c r="DA195">
        <f>+'Velike opštine'!V59</f>
        <v>0</v>
      </c>
      <c r="DB195">
        <f>+'Velike opštine'!W59</f>
        <v>0</v>
      </c>
      <c r="DC195">
        <f>+'Velike opštine'!X59</f>
        <v>0</v>
      </c>
      <c r="DD195">
        <f>+'Velike opštine'!Y59</f>
        <v>0</v>
      </c>
      <c r="DE195">
        <f>+'Velike opštine'!Z59</f>
        <v>0</v>
      </c>
      <c r="DF195">
        <f>+'Velike opštine'!AA59</f>
        <v>1</v>
      </c>
      <c r="DG195">
        <f>+'Velike opštine'!AB59</f>
        <v>1</v>
      </c>
      <c r="DH195">
        <f>+'Velike opštine'!AC59</f>
        <v>0</v>
      </c>
      <c r="DI195">
        <f>+'Velike opštine'!AD59</f>
        <v>0</v>
      </c>
      <c r="DJ195">
        <f>+'Velike opštine'!AE59</f>
        <v>0</v>
      </c>
      <c r="DK195">
        <f>+'Velike opštine'!AF59</f>
        <v>0</v>
      </c>
      <c r="DL195">
        <f>+'Velike opštine'!AG59</f>
        <v>0</v>
      </c>
      <c r="DM195">
        <f>+'Velike opštine'!AH59</f>
        <v>0</v>
      </c>
      <c r="DN195">
        <f>+'Velike opštine'!AI59</f>
        <v>0</v>
      </c>
      <c r="DO195">
        <f>+'Velike opštine'!AJ59</f>
        <v>0</v>
      </c>
      <c r="DP195">
        <f>+'Velike opštine'!AK59</f>
        <v>0</v>
      </c>
      <c r="DQ195">
        <f>+'Velike opštine'!AL59</f>
        <v>0</v>
      </c>
      <c r="DR195">
        <f>+'Velike opštine'!AM59</f>
        <v>1</v>
      </c>
      <c r="DS195">
        <f>+'Velike opštine'!AN59</f>
        <v>0</v>
      </c>
      <c r="DT195">
        <f>+'Velike opštine'!AO59</f>
        <v>0</v>
      </c>
      <c r="DU195">
        <f>+'Velike opštine'!AP59</f>
        <v>0</v>
      </c>
      <c r="DV195">
        <f>+'Velike opštine'!AQ59</f>
        <v>0</v>
      </c>
      <c r="DW195">
        <f>+'Velike opštine'!AR59</f>
        <v>0</v>
      </c>
      <c r="DX195">
        <f>+'Velike opštine'!AS59</f>
        <v>0</v>
      </c>
      <c r="DY195">
        <f>+'Velike opštine'!AT59</f>
        <v>0</v>
      </c>
      <c r="DZ195">
        <f>+'Velike opštine'!AU59</f>
        <v>0</v>
      </c>
      <c r="EA195">
        <f>+'Velike opštine'!AV59</f>
        <v>0</v>
      </c>
      <c r="EB195">
        <f>+'Velike opštine'!AW59</f>
        <v>0</v>
      </c>
      <c r="EC195">
        <f>+'Velike opštine'!AX59</f>
        <v>0</v>
      </c>
      <c r="ED195">
        <f>+'Velike opštine'!AY59</f>
        <v>0</v>
      </c>
      <c r="EE195">
        <f>+'Velike opštine'!AZ59</f>
        <v>0</v>
      </c>
      <c r="EF195">
        <f>+'Velike opštine'!BA59</f>
        <v>0</v>
      </c>
      <c r="EG195">
        <f>+'Velike opštine'!BB59</f>
        <v>0</v>
      </c>
      <c r="EH195">
        <f>+'Velike opštine'!BC59</f>
        <v>0</v>
      </c>
      <c r="EI195">
        <f>+'Velike opštine'!BD59</f>
        <v>0</v>
      </c>
      <c r="EJ195">
        <f>+'Velike opštine'!BE59</f>
        <v>0</v>
      </c>
      <c r="EK195">
        <f>+'Velike opštine'!BF59</f>
        <v>0</v>
      </c>
      <c r="EL195">
        <f>+'Velike opštine'!BG59</f>
        <v>0</v>
      </c>
      <c r="EM195">
        <f>+'Velike opštine'!BH59</f>
        <v>0</v>
      </c>
      <c r="EN195">
        <f>+'Velike opštine'!BI59</f>
        <v>0</v>
      </c>
      <c r="EO195">
        <f>+'Velike opštine'!BJ59</f>
        <v>0</v>
      </c>
      <c r="EP195">
        <f>+'Velike opštine'!BK59</f>
        <v>0</v>
      </c>
      <c r="EQ195">
        <f>+'Velike opštine'!BL59</f>
        <v>0</v>
      </c>
      <c r="ER195">
        <f>+'Velike opštine'!BM59</f>
        <v>0</v>
      </c>
      <c r="ES195">
        <f>+'Velike opštine'!BN59</f>
        <v>0</v>
      </c>
      <c r="ET195">
        <f>+'Velike opštine'!BO59</f>
        <v>0</v>
      </c>
      <c r="EU195">
        <f>+'Velike opštine'!BP59</f>
        <v>0</v>
      </c>
      <c r="EV195">
        <f>+'Velike opštine'!BQ59</f>
        <v>0</v>
      </c>
      <c r="EW195">
        <f>+'Velike opštine'!BR59</f>
        <v>0</v>
      </c>
      <c r="EX195">
        <f>+'Velike opštine'!BS59</f>
        <v>0</v>
      </c>
      <c r="EY195">
        <f>+'Velike opštine'!BT59</f>
        <v>0</v>
      </c>
      <c r="EZ195">
        <f>+'Velike opštine'!BU59</f>
        <v>0</v>
      </c>
      <c r="FA195">
        <f>+'Velike opštine'!BV59</f>
        <v>0</v>
      </c>
      <c r="FB195">
        <f>+'Velike opštine'!BW59</f>
        <v>0</v>
      </c>
      <c r="FC195">
        <f>+'Velike opštine'!BX59</f>
        <v>0</v>
      </c>
      <c r="FD195">
        <f>+'Velike opštine'!BY59</f>
        <v>0</v>
      </c>
      <c r="FE195">
        <f>+'Velike opštine'!BZ59</f>
        <v>0</v>
      </c>
      <c r="FF195">
        <f>+'Velike opštine'!CA59</f>
        <v>0</v>
      </c>
      <c r="FG195">
        <f>+'Velike opštine'!CB59</f>
        <v>0</v>
      </c>
      <c r="FH195">
        <f>+'Velike opštine'!CC59</f>
        <v>0</v>
      </c>
      <c r="FI195">
        <f>+'Velike opštine'!CD59</f>
        <v>0</v>
      </c>
      <c r="FJ195">
        <f>+'Velike opštine'!CE59</f>
        <v>0</v>
      </c>
      <c r="FK195">
        <f>+'Velike opštine'!CF59</f>
        <v>0</v>
      </c>
      <c r="FL195">
        <f>+'Velike opštine'!CG59</f>
        <v>0</v>
      </c>
    </row>
    <row r="196" spans="84:168">
      <c r="CF196">
        <f>+'Velike opštine'!A60</f>
        <v>90239</v>
      </c>
      <c r="CG196" t="str">
        <f>+'Velike opštine'!B60</f>
        <v xml:space="preserve">Пећ  </v>
      </c>
      <c r="CH196" t="str">
        <f>+'Velike opštine'!C60</f>
        <v>Велике општине</v>
      </c>
      <c r="CI196">
        <f>+'Velike opštine'!D60</f>
        <v>96450</v>
      </c>
      <c r="CJ196">
        <f>+'Velike opštine'!E60</f>
        <v>42503.877808762838</v>
      </c>
      <c r="CK196">
        <f>+'Velike opštine'!F60</f>
        <v>0.92205301448603683</v>
      </c>
      <c r="CL196">
        <f>+'Velike opštine'!G60</f>
        <v>88932.013247178256</v>
      </c>
      <c r="CM196">
        <f>+'Velike opštine'!H60</f>
        <v>1.0368066355624676E-4</v>
      </c>
      <c r="CN196">
        <f>+'Velike opštine'!I60</f>
        <v>1.1244544720027793E-4</v>
      </c>
      <c r="CO196">
        <f>+'Velike opštine'!J60</f>
        <v>10</v>
      </c>
      <c r="CP196">
        <f>+'Velike opštine'!K60</f>
        <v>1</v>
      </c>
      <c r="CQ196">
        <f>+'Velike opštine'!L60</f>
        <v>0</v>
      </c>
      <c r="CR196">
        <f>+'Velike opštine'!M60</f>
        <v>0</v>
      </c>
      <c r="CS196">
        <f>+'Velike opštine'!N60</f>
        <v>0</v>
      </c>
      <c r="CT196">
        <f>+'Velike opštine'!O60</f>
        <v>0</v>
      </c>
      <c r="CU196">
        <f>+'Velike opštine'!P60</f>
        <v>0</v>
      </c>
      <c r="CV196">
        <f>+'Velike opštine'!Q60</f>
        <v>0</v>
      </c>
      <c r="CW196">
        <f>+'Velike opštine'!R60</f>
        <v>0</v>
      </c>
      <c r="CX196">
        <f>+'Velike opštine'!S60</f>
        <v>0</v>
      </c>
      <c r="CY196">
        <f>+'Velike opštine'!T60</f>
        <v>0</v>
      </c>
      <c r="CZ196">
        <f>+'Velike opštine'!U60</f>
        <v>0</v>
      </c>
      <c r="DA196">
        <f>+'Velike opštine'!V60</f>
        <v>0</v>
      </c>
      <c r="DB196">
        <f>+'Velike opštine'!W60</f>
        <v>0</v>
      </c>
      <c r="DC196">
        <f>+'Velike opštine'!X60</f>
        <v>0</v>
      </c>
      <c r="DD196">
        <f>+'Velike opštine'!Y60</f>
        <v>0</v>
      </c>
      <c r="DE196">
        <f>+'Velike opštine'!Z60</f>
        <v>0</v>
      </c>
      <c r="DF196">
        <f>+'Velike opštine'!AA60</f>
        <v>0</v>
      </c>
      <c r="DG196">
        <f>+'Velike opštine'!AB60</f>
        <v>0</v>
      </c>
      <c r="DH196">
        <f>+'Velike opštine'!AC60</f>
        <v>0</v>
      </c>
      <c r="DI196">
        <f>+'Velike opštine'!AD60</f>
        <v>0</v>
      </c>
      <c r="DJ196">
        <f>+'Velike opštine'!AE60</f>
        <v>1</v>
      </c>
      <c r="DK196">
        <f>+'Velike opštine'!AF60</f>
        <v>0</v>
      </c>
      <c r="DL196">
        <f>+'Velike opštine'!AG60</f>
        <v>0</v>
      </c>
      <c r="DM196">
        <f>+'Velike opštine'!AH60</f>
        <v>0</v>
      </c>
      <c r="DN196">
        <f>+'Velike opštine'!AI60</f>
        <v>0</v>
      </c>
      <c r="DO196">
        <f>+'Velike opštine'!AJ60</f>
        <v>0</v>
      </c>
      <c r="DP196">
        <f>+'Velike opštine'!AK60</f>
        <v>0</v>
      </c>
      <c r="DQ196">
        <f>+'Velike opštine'!AL60</f>
        <v>0</v>
      </c>
      <c r="DR196">
        <f>+'Velike opštine'!AM60</f>
        <v>0</v>
      </c>
      <c r="DS196">
        <f>+'Velike opštine'!AN60</f>
        <v>0</v>
      </c>
      <c r="DT196">
        <f>+'Velike opštine'!AO60</f>
        <v>0</v>
      </c>
      <c r="DU196">
        <f>+'Velike opštine'!AP60</f>
        <v>0</v>
      </c>
      <c r="DV196">
        <f>+'Velike opštine'!AQ60</f>
        <v>0</v>
      </c>
      <c r="DW196">
        <f>+'Velike opštine'!AR60</f>
        <v>0</v>
      </c>
      <c r="DX196">
        <f>+'Velike opštine'!AS60</f>
        <v>0</v>
      </c>
      <c r="DY196">
        <f>+'Velike opštine'!AT60</f>
        <v>0</v>
      </c>
      <c r="DZ196">
        <f>+'Velike opštine'!AU60</f>
        <v>0</v>
      </c>
      <c r="EA196">
        <f>+'Velike opštine'!AV60</f>
        <v>0</v>
      </c>
      <c r="EB196">
        <f>+'Velike opštine'!AW60</f>
        <v>0</v>
      </c>
      <c r="EC196">
        <f>+'Velike opštine'!AX60</f>
        <v>0</v>
      </c>
      <c r="ED196">
        <f>+'Velike opštine'!AY60</f>
        <v>0</v>
      </c>
      <c r="EE196">
        <f>+'Velike opštine'!AZ60</f>
        <v>0</v>
      </c>
      <c r="EF196">
        <f>+'Velike opštine'!BA60</f>
        <v>0</v>
      </c>
      <c r="EG196">
        <f>+'Velike opštine'!BB60</f>
        <v>0</v>
      </c>
      <c r="EH196">
        <f>+'Velike opštine'!BC60</f>
        <v>0</v>
      </c>
      <c r="EI196">
        <f>+'Velike opštine'!BD60</f>
        <v>0</v>
      </c>
      <c r="EJ196">
        <f>+'Velike opštine'!BE60</f>
        <v>0</v>
      </c>
      <c r="EK196">
        <f>+'Velike opštine'!BF60</f>
        <v>0</v>
      </c>
      <c r="EL196">
        <f>+'Velike opštine'!BG60</f>
        <v>0</v>
      </c>
      <c r="EM196">
        <f>+'Velike opštine'!BH60</f>
        <v>0</v>
      </c>
      <c r="EN196">
        <f>+'Velike opštine'!BI60</f>
        <v>0</v>
      </c>
      <c r="EO196">
        <f>+'Velike opštine'!BJ60</f>
        <v>0</v>
      </c>
      <c r="EP196">
        <f>+'Velike opštine'!BK60</f>
        <v>0</v>
      </c>
      <c r="EQ196">
        <f>+'Velike opštine'!BL60</f>
        <v>0</v>
      </c>
      <c r="ER196">
        <f>+'Velike opštine'!BM60</f>
        <v>0</v>
      </c>
      <c r="ES196">
        <f>+'Velike opštine'!BN60</f>
        <v>0</v>
      </c>
      <c r="ET196">
        <f>+'Velike opštine'!BO60</f>
        <v>0</v>
      </c>
      <c r="EU196">
        <f>+'Velike opštine'!BP60</f>
        <v>0</v>
      </c>
      <c r="EV196">
        <f>+'Velike opštine'!BQ60</f>
        <v>0</v>
      </c>
      <c r="EW196">
        <f>+'Velike opštine'!BR60</f>
        <v>0</v>
      </c>
      <c r="EX196">
        <f>+'Velike opštine'!BS60</f>
        <v>0</v>
      </c>
      <c r="EY196">
        <f>+'Velike opštine'!BT60</f>
        <v>0</v>
      </c>
      <c r="EZ196">
        <f>+'Velike opštine'!BU60</f>
        <v>0</v>
      </c>
      <c r="FA196">
        <f>+'Velike opštine'!BV60</f>
        <v>0</v>
      </c>
      <c r="FB196">
        <f>+'Velike opštine'!BW60</f>
        <v>0</v>
      </c>
      <c r="FC196">
        <f>+'Velike opštine'!BX60</f>
        <v>0</v>
      </c>
      <c r="FD196">
        <f>+'Velike opštine'!BY60</f>
        <v>0</v>
      </c>
      <c r="FE196">
        <f>+'Velike opštine'!BZ60</f>
        <v>0</v>
      </c>
      <c r="FF196">
        <f>+'Velike opštine'!CA60</f>
        <v>0</v>
      </c>
      <c r="FG196">
        <f>+'Velike opštine'!CB60</f>
        <v>0</v>
      </c>
      <c r="FH196">
        <f>+'Velike opštine'!CC60</f>
        <v>0</v>
      </c>
      <c r="FI196">
        <f>+'Velike opštine'!CD60</f>
        <v>0</v>
      </c>
      <c r="FJ196">
        <f>+'Velike opštine'!CE60</f>
        <v>0</v>
      </c>
      <c r="FK196">
        <f>+'Velike opštine'!CF60</f>
        <v>0</v>
      </c>
      <c r="FL196">
        <f>+'Velike opštine'!CG60</f>
        <v>0</v>
      </c>
    </row>
    <row r="197" spans="84:168">
      <c r="CF197">
        <f>+'Velike opštine'!A61</f>
        <v>90026</v>
      </c>
      <c r="CG197" t="str">
        <f>+'Velike opštine'!B61</f>
        <v xml:space="preserve">Вучитрн  </v>
      </c>
      <c r="CH197" t="str">
        <f>+'Velike opštine'!C61</f>
        <v>Велике општине</v>
      </c>
      <c r="CI197">
        <f>+'Velike opštine'!D61</f>
        <v>69870</v>
      </c>
      <c r="CJ197">
        <f>+'Velike opštine'!E61</f>
        <v>51461.163985683488</v>
      </c>
      <c r="CK197">
        <f>+'Velike opštine'!F61</f>
        <v>1.1163668782281599</v>
      </c>
      <c r="CL197">
        <f>+'Velike opštine'!G61</f>
        <v>78000.553781801529</v>
      </c>
      <c r="CM197">
        <f>+'Velike opštine'!H61</f>
        <v>0</v>
      </c>
      <c r="CN197">
        <f>+'Velike opštine'!I61</f>
        <v>0</v>
      </c>
      <c r="CO197">
        <f>+'Velike opštine'!J61</f>
        <v>0</v>
      </c>
      <c r="CP197">
        <f>+'Velike opštine'!K61</f>
        <v>0</v>
      </c>
      <c r="CQ197">
        <f>+'Velike opštine'!L61</f>
        <v>0</v>
      </c>
      <c r="CR197">
        <f>+'Velike opštine'!M61</f>
        <v>0</v>
      </c>
      <c r="CS197">
        <f>+'Velike opštine'!N61</f>
        <v>0</v>
      </c>
      <c r="CT197">
        <f>+'Velike opštine'!O61</f>
        <v>0</v>
      </c>
      <c r="CU197">
        <f>+'Velike opštine'!P61</f>
        <v>0</v>
      </c>
      <c r="CV197">
        <f>+'Velike opštine'!Q61</f>
        <v>0</v>
      </c>
      <c r="CW197">
        <f>+'Velike opštine'!R61</f>
        <v>0</v>
      </c>
      <c r="CX197">
        <f>+'Velike opštine'!S61</f>
        <v>0</v>
      </c>
      <c r="CY197">
        <f>+'Velike opštine'!T61</f>
        <v>0</v>
      </c>
      <c r="CZ197">
        <f>+'Velike opštine'!U61</f>
        <v>0</v>
      </c>
      <c r="DA197">
        <f>+'Velike opštine'!V61</f>
        <v>0</v>
      </c>
      <c r="DB197">
        <f>+'Velike opštine'!W61</f>
        <v>0</v>
      </c>
      <c r="DC197">
        <f>+'Velike opštine'!X61</f>
        <v>0</v>
      </c>
      <c r="DD197">
        <f>+'Velike opštine'!Y61</f>
        <v>0</v>
      </c>
      <c r="DE197">
        <f>+'Velike opštine'!Z61</f>
        <v>0</v>
      </c>
      <c r="DF197">
        <f>+'Velike opštine'!AA61</f>
        <v>0</v>
      </c>
      <c r="DG197">
        <f>+'Velike opštine'!AB61</f>
        <v>0</v>
      </c>
      <c r="DH197">
        <f>+'Velike opštine'!AC61</f>
        <v>0</v>
      </c>
      <c r="DI197">
        <f>+'Velike opštine'!AD61</f>
        <v>0</v>
      </c>
      <c r="DJ197">
        <f>+'Velike opštine'!AE61</f>
        <v>0</v>
      </c>
      <c r="DK197">
        <f>+'Velike opštine'!AF61</f>
        <v>0</v>
      </c>
      <c r="DL197">
        <f>+'Velike opštine'!AG61</f>
        <v>0</v>
      </c>
      <c r="DM197">
        <f>+'Velike opštine'!AH61</f>
        <v>0</v>
      </c>
      <c r="DN197">
        <f>+'Velike opštine'!AI61</f>
        <v>0</v>
      </c>
      <c r="DO197">
        <f>+'Velike opštine'!AJ61</f>
        <v>0</v>
      </c>
      <c r="DP197">
        <f>+'Velike opštine'!AK61</f>
        <v>0</v>
      </c>
      <c r="DQ197">
        <f>+'Velike opštine'!AL61</f>
        <v>0</v>
      </c>
      <c r="DR197">
        <f>+'Velike opštine'!AM61</f>
        <v>0</v>
      </c>
      <c r="DS197">
        <f>+'Velike opštine'!AN61</f>
        <v>0</v>
      </c>
      <c r="DT197">
        <f>+'Velike opštine'!AO61</f>
        <v>0</v>
      </c>
      <c r="DU197">
        <f>+'Velike opštine'!AP61</f>
        <v>0</v>
      </c>
      <c r="DV197">
        <f>+'Velike opštine'!AQ61</f>
        <v>0</v>
      </c>
      <c r="DW197">
        <f>+'Velike opštine'!AR61</f>
        <v>0</v>
      </c>
      <c r="DX197">
        <f>+'Velike opštine'!AS61</f>
        <v>0</v>
      </c>
      <c r="DY197">
        <f>+'Velike opštine'!AT61</f>
        <v>0</v>
      </c>
      <c r="DZ197">
        <f>+'Velike opštine'!AU61</f>
        <v>0</v>
      </c>
      <c r="EA197">
        <f>+'Velike opštine'!AV61</f>
        <v>0</v>
      </c>
      <c r="EB197">
        <f>+'Velike opštine'!AW61</f>
        <v>0</v>
      </c>
      <c r="EC197">
        <f>+'Velike opštine'!AX61</f>
        <v>0</v>
      </c>
      <c r="ED197">
        <f>+'Velike opštine'!AY61</f>
        <v>0</v>
      </c>
      <c r="EE197">
        <f>+'Velike opštine'!AZ61</f>
        <v>0</v>
      </c>
      <c r="EF197">
        <f>+'Velike opštine'!BA61</f>
        <v>0</v>
      </c>
      <c r="EG197">
        <f>+'Velike opštine'!BB61</f>
        <v>0</v>
      </c>
      <c r="EH197">
        <f>+'Velike opštine'!BC61</f>
        <v>0</v>
      </c>
      <c r="EI197">
        <f>+'Velike opštine'!BD61</f>
        <v>0</v>
      </c>
      <c r="EJ197">
        <f>+'Velike opštine'!BE61</f>
        <v>0</v>
      </c>
      <c r="EK197">
        <f>+'Velike opštine'!BF61</f>
        <v>0</v>
      </c>
      <c r="EL197">
        <f>+'Velike opštine'!BG61</f>
        <v>0</v>
      </c>
      <c r="EM197">
        <f>+'Velike opštine'!BH61</f>
        <v>0</v>
      </c>
      <c r="EN197">
        <f>+'Velike opštine'!BI61</f>
        <v>0</v>
      </c>
      <c r="EO197">
        <f>+'Velike opštine'!BJ61</f>
        <v>0</v>
      </c>
      <c r="EP197">
        <f>+'Velike opštine'!BK61</f>
        <v>0</v>
      </c>
      <c r="EQ197">
        <f>+'Velike opštine'!BL61</f>
        <v>0</v>
      </c>
      <c r="ER197">
        <f>+'Velike opštine'!BM61</f>
        <v>0</v>
      </c>
      <c r="ES197">
        <f>+'Velike opštine'!BN61</f>
        <v>0</v>
      </c>
      <c r="ET197">
        <f>+'Velike opštine'!BO61</f>
        <v>0</v>
      </c>
      <c r="EU197">
        <f>+'Velike opštine'!BP61</f>
        <v>0</v>
      </c>
      <c r="EV197">
        <f>+'Velike opštine'!BQ61</f>
        <v>0</v>
      </c>
      <c r="EW197">
        <f>+'Velike opštine'!BR61</f>
        <v>0</v>
      </c>
      <c r="EX197">
        <f>+'Velike opštine'!BS61</f>
        <v>0</v>
      </c>
      <c r="EY197">
        <f>+'Velike opštine'!BT61</f>
        <v>0</v>
      </c>
      <c r="EZ197">
        <f>+'Velike opštine'!BU61</f>
        <v>0</v>
      </c>
      <c r="FA197">
        <f>+'Velike opštine'!BV61</f>
        <v>0</v>
      </c>
      <c r="FB197">
        <f>+'Velike opštine'!BW61</f>
        <v>0</v>
      </c>
      <c r="FC197">
        <f>+'Velike opštine'!BX61</f>
        <v>0</v>
      </c>
      <c r="FD197">
        <f>+'Velike opštine'!BY61</f>
        <v>0</v>
      </c>
      <c r="FE197">
        <f>+'Velike opštine'!BZ61</f>
        <v>0</v>
      </c>
      <c r="FF197">
        <f>+'Velike opštine'!CA61</f>
        <v>0</v>
      </c>
      <c r="FG197">
        <f>+'Velike opštine'!CB61</f>
        <v>0</v>
      </c>
      <c r="FH197">
        <f>+'Velike opštine'!CC61</f>
        <v>0</v>
      </c>
      <c r="FI197">
        <f>+'Velike opštine'!CD61</f>
        <v>0</v>
      </c>
      <c r="FJ197">
        <f>+'Velike opštine'!CE61</f>
        <v>0</v>
      </c>
      <c r="FK197">
        <f>+'Velike opštine'!CF61</f>
        <v>0</v>
      </c>
      <c r="FL197">
        <f>+'Velike opštine'!CG61</f>
        <v>0</v>
      </c>
    </row>
    <row r="198" spans="84:168">
      <c r="CF198">
        <f>+'Velike opštine'!A62</f>
        <v>99998</v>
      </c>
      <c r="CG198" t="str">
        <f>+'Velike opštine'!B62</f>
        <v xml:space="preserve">Глоговац  </v>
      </c>
      <c r="CH198" t="str">
        <f>+'Velike opštine'!C62</f>
        <v>Велике општине</v>
      </c>
      <c r="CI198">
        <f>+'Velike opštine'!D62</f>
        <v>58531</v>
      </c>
      <c r="CJ198">
        <f>+'Velike opštine'!E62</f>
        <v>40388.433694452309</v>
      </c>
      <c r="CK198">
        <f>+'Velike opštine'!F62</f>
        <v>0.87616186941563023</v>
      </c>
      <c r="CL198">
        <f>+'Velike opštine'!G62</f>
        <v>49430.328068840543</v>
      </c>
      <c r="CM198">
        <f>+'Velike opštine'!H62</f>
        <v>0</v>
      </c>
      <c r="CN198">
        <f>+'Velike opštine'!I62</f>
        <v>0</v>
      </c>
      <c r="CO198">
        <f>+'Velike opštine'!J62</f>
        <v>0</v>
      </c>
      <c r="CP198">
        <f>+'Velike opštine'!K62</f>
        <v>0</v>
      </c>
      <c r="CQ198">
        <f>+'Velike opštine'!L62</f>
        <v>0</v>
      </c>
      <c r="CR198">
        <f>+'Velike opštine'!M62</f>
        <v>0</v>
      </c>
      <c r="CS198">
        <f>+'Velike opštine'!N62</f>
        <v>0</v>
      </c>
      <c r="CT198">
        <f>+'Velike opštine'!O62</f>
        <v>0</v>
      </c>
      <c r="CU198">
        <f>+'Velike opštine'!P62</f>
        <v>0</v>
      </c>
      <c r="CV198">
        <f>+'Velike opštine'!Q62</f>
        <v>0</v>
      </c>
      <c r="CW198">
        <f>+'Velike opštine'!R62</f>
        <v>0</v>
      </c>
      <c r="CX198">
        <f>+'Velike opštine'!S62</f>
        <v>0</v>
      </c>
      <c r="CY198">
        <f>+'Velike opštine'!T62</f>
        <v>0</v>
      </c>
      <c r="CZ198">
        <f>+'Velike opštine'!U62</f>
        <v>0</v>
      </c>
      <c r="DA198">
        <f>+'Velike opštine'!V62</f>
        <v>0</v>
      </c>
      <c r="DB198">
        <f>+'Velike opštine'!W62</f>
        <v>0</v>
      </c>
      <c r="DC198">
        <f>+'Velike opštine'!X62</f>
        <v>0</v>
      </c>
      <c r="DD198">
        <f>+'Velike opštine'!Y62</f>
        <v>0</v>
      </c>
      <c r="DE198">
        <f>+'Velike opštine'!Z62</f>
        <v>0</v>
      </c>
      <c r="DF198">
        <f>+'Velike opštine'!AA62</f>
        <v>0</v>
      </c>
      <c r="DG198">
        <f>+'Velike opštine'!AB62</f>
        <v>0</v>
      </c>
      <c r="DH198">
        <f>+'Velike opštine'!AC62</f>
        <v>0</v>
      </c>
      <c r="DI198">
        <f>+'Velike opštine'!AD62</f>
        <v>0</v>
      </c>
      <c r="DJ198">
        <f>+'Velike opštine'!AE62</f>
        <v>0</v>
      </c>
      <c r="DK198">
        <f>+'Velike opštine'!AF62</f>
        <v>0</v>
      </c>
      <c r="DL198">
        <f>+'Velike opštine'!AG62</f>
        <v>0</v>
      </c>
      <c r="DM198">
        <f>+'Velike opštine'!AH62</f>
        <v>0</v>
      </c>
      <c r="DN198">
        <f>+'Velike opštine'!AI62</f>
        <v>0</v>
      </c>
      <c r="DO198">
        <f>+'Velike opštine'!AJ62</f>
        <v>0</v>
      </c>
      <c r="DP198">
        <f>+'Velike opštine'!AK62</f>
        <v>0</v>
      </c>
      <c r="DQ198">
        <f>+'Velike opštine'!AL62</f>
        <v>0</v>
      </c>
      <c r="DR198">
        <f>+'Velike opštine'!AM62</f>
        <v>0</v>
      </c>
      <c r="DS198">
        <f>+'Velike opštine'!AN62</f>
        <v>0</v>
      </c>
      <c r="DT198">
        <f>+'Velike opštine'!AO62</f>
        <v>0</v>
      </c>
      <c r="DU198">
        <f>+'Velike opštine'!AP62</f>
        <v>0</v>
      </c>
      <c r="DV198">
        <f>+'Velike opštine'!AQ62</f>
        <v>0</v>
      </c>
      <c r="DW198">
        <f>+'Velike opštine'!AR62</f>
        <v>0</v>
      </c>
      <c r="DX198">
        <f>+'Velike opštine'!AS62</f>
        <v>0</v>
      </c>
      <c r="DY198">
        <f>+'Velike opštine'!AT62</f>
        <v>0</v>
      </c>
      <c r="DZ198">
        <f>+'Velike opštine'!AU62</f>
        <v>0</v>
      </c>
      <c r="EA198">
        <f>+'Velike opštine'!AV62</f>
        <v>0</v>
      </c>
      <c r="EB198">
        <f>+'Velike opštine'!AW62</f>
        <v>0</v>
      </c>
      <c r="EC198">
        <f>+'Velike opštine'!AX62</f>
        <v>0</v>
      </c>
      <c r="ED198">
        <f>+'Velike opštine'!AY62</f>
        <v>0</v>
      </c>
      <c r="EE198">
        <f>+'Velike opštine'!AZ62</f>
        <v>0</v>
      </c>
      <c r="EF198">
        <f>+'Velike opštine'!BA62</f>
        <v>0</v>
      </c>
      <c r="EG198">
        <f>+'Velike opštine'!BB62</f>
        <v>0</v>
      </c>
      <c r="EH198">
        <f>+'Velike opštine'!BC62</f>
        <v>0</v>
      </c>
      <c r="EI198">
        <f>+'Velike opštine'!BD62</f>
        <v>0</v>
      </c>
      <c r="EJ198">
        <f>+'Velike opštine'!BE62</f>
        <v>0</v>
      </c>
      <c r="EK198">
        <f>+'Velike opštine'!BF62</f>
        <v>0</v>
      </c>
      <c r="EL198">
        <f>+'Velike opštine'!BG62</f>
        <v>0</v>
      </c>
      <c r="EM198">
        <f>+'Velike opštine'!BH62</f>
        <v>0</v>
      </c>
      <c r="EN198">
        <f>+'Velike opštine'!BI62</f>
        <v>0</v>
      </c>
      <c r="EO198">
        <f>+'Velike opštine'!BJ62</f>
        <v>0</v>
      </c>
      <c r="EP198">
        <f>+'Velike opštine'!BK62</f>
        <v>0</v>
      </c>
      <c r="EQ198">
        <f>+'Velike opštine'!BL62</f>
        <v>0</v>
      </c>
      <c r="ER198">
        <f>+'Velike opštine'!BM62</f>
        <v>0</v>
      </c>
      <c r="ES198">
        <f>+'Velike opštine'!BN62</f>
        <v>0</v>
      </c>
      <c r="ET198">
        <f>+'Velike opštine'!BO62</f>
        <v>0</v>
      </c>
      <c r="EU198">
        <f>+'Velike opštine'!BP62</f>
        <v>0</v>
      </c>
      <c r="EV198">
        <f>+'Velike opštine'!BQ62</f>
        <v>0</v>
      </c>
      <c r="EW198">
        <f>+'Velike opštine'!BR62</f>
        <v>0</v>
      </c>
      <c r="EX198">
        <f>+'Velike opštine'!BS62</f>
        <v>0</v>
      </c>
      <c r="EY198">
        <f>+'Velike opštine'!BT62</f>
        <v>0</v>
      </c>
      <c r="EZ198">
        <f>+'Velike opštine'!BU62</f>
        <v>0</v>
      </c>
      <c r="FA198">
        <f>+'Velike opštine'!BV62</f>
        <v>0</v>
      </c>
      <c r="FB198">
        <f>+'Velike opštine'!BW62</f>
        <v>0</v>
      </c>
      <c r="FC198">
        <f>+'Velike opštine'!BX62</f>
        <v>0</v>
      </c>
      <c r="FD198">
        <f>+'Velike opštine'!BY62</f>
        <v>0</v>
      </c>
      <c r="FE198">
        <f>+'Velike opštine'!BZ62</f>
        <v>0</v>
      </c>
      <c r="FF198">
        <f>+'Velike opštine'!CA62</f>
        <v>0</v>
      </c>
      <c r="FG198">
        <f>+'Velike opštine'!CB62</f>
        <v>0</v>
      </c>
      <c r="FH198">
        <f>+'Velike opštine'!CC62</f>
        <v>0</v>
      </c>
      <c r="FI198">
        <f>+'Velike opštine'!CD62</f>
        <v>0</v>
      </c>
      <c r="FJ198">
        <f>+'Velike opštine'!CE62</f>
        <v>0</v>
      </c>
      <c r="FK198">
        <f>+'Velike opštine'!CF62</f>
        <v>0</v>
      </c>
      <c r="FL198">
        <f>+'Velike opštine'!CG62</f>
        <v>0</v>
      </c>
    </row>
    <row r="199" spans="84:168">
      <c r="CF199">
        <f>+'Velike opštine'!A63</f>
        <v>99997</v>
      </c>
      <c r="CG199" t="str">
        <f>+'Velike opštine'!B63</f>
        <v xml:space="preserve">Ђаковица  </v>
      </c>
      <c r="CH199" t="str">
        <f>+'Velike opštine'!C63</f>
        <v>Велике општине</v>
      </c>
      <c r="CI199">
        <f>+'Velike opštine'!D63</f>
        <v>100640</v>
      </c>
      <c r="CJ199">
        <f>+'Velike opštine'!E63</f>
        <v>46097</v>
      </c>
      <c r="CK199">
        <f>+'Velike opštine'!F63</f>
        <v>1</v>
      </c>
      <c r="CL199">
        <f>+'Velike opštine'!G63</f>
        <v>109272.6568838744</v>
      </c>
      <c r="CM199">
        <f>+'Velike opštine'!H63</f>
        <v>0</v>
      </c>
      <c r="CN199">
        <f>+'Velike opštine'!I63</f>
        <v>0</v>
      </c>
      <c r="CO199">
        <f>+'Velike opštine'!J63</f>
        <v>0</v>
      </c>
      <c r="CP199">
        <f>+'Velike opštine'!K63</f>
        <v>0</v>
      </c>
      <c r="CQ199">
        <f>+'Velike opštine'!L63</f>
        <v>0</v>
      </c>
      <c r="CR199">
        <f>+'Velike opštine'!M63</f>
        <v>0</v>
      </c>
      <c r="CS199">
        <f>+'Velike opštine'!N63</f>
        <v>0</v>
      </c>
      <c r="CT199">
        <f>+'Velike opštine'!O63</f>
        <v>0</v>
      </c>
      <c r="CU199">
        <f>+'Velike opštine'!P63</f>
        <v>0</v>
      </c>
      <c r="CV199">
        <f>+'Velike opštine'!Q63</f>
        <v>0</v>
      </c>
      <c r="CW199">
        <f>+'Velike opštine'!R63</f>
        <v>0</v>
      </c>
      <c r="CX199">
        <f>+'Velike opštine'!S63</f>
        <v>0</v>
      </c>
      <c r="CY199">
        <f>+'Velike opštine'!T63</f>
        <v>0</v>
      </c>
      <c r="CZ199">
        <f>+'Velike opštine'!U63</f>
        <v>0</v>
      </c>
      <c r="DA199">
        <f>+'Velike opštine'!V63</f>
        <v>0</v>
      </c>
      <c r="DB199">
        <f>+'Velike opštine'!W63</f>
        <v>0</v>
      </c>
      <c r="DC199">
        <f>+'Velike opštine'!X63</f>
        <v>0</v>
      </c>
      <c r="DD199">
        <f>+'Velike opštine'!Y63</f>
        <v>0</v>
      </c>
      <c r="DE199">
        <f>+'Velike opštine'!Z63</f>
        <v>0</v>
      </c>
      <c r="DF199">
        <f>+'Velike opštine'!AA63</f>
        <v>0</v>
      </c>
      <c r="DG199">
        <f>+'Velike opštine'!AB63</f>
        <v>0</v>
      </c>
      <c r="DH199">
        <f>+'Velike opštine'!AC63</f>
        <v>0</v>
      </c>
      <c r="DI199">
        <f>+'Velike opštine'!AD63</f>
        <v>0</v>
      </c>
      <c r="DJ199">
        <f>+'Velike opštine'!AE63</f>
        <v>0</v>
      </c>
      <c r="DK199">
        <f>+'Velike opštine'!AF63</f>
        <v>0</v>
      </c>
      <c r="DL199">
        <f>+'Velike opštine'!AG63</f>
        <v>0</v>
      </c>
      <c r="DM199">
        <f>+'Velike opštine'!AH63</f>
        <v>0</v>
      </c>
      <c r="DN199">
        <f>+'Velike opštine'!AI63</f>
        <v>0</v>
      </c>
      <c r="DO199">
        <f>+'Velike opštine'!AJ63</f>
        <v>0</v>
      </c>
      <c r="DP199">
        <f>+'Velike opštine'!AK63</f>
        <v>0</v>
      </c>
      <c r="DQ199">
        <f>+'Velike opštine'!AL63</f>
        <v>0</v>
      </c>
      <c r="DR199">
        <f>+'Velike opštine'!AM63</f>
        <v>0</v>
      </c>
      <c r="DS199">
        <f>+'Velike opštine'!AN63</f>
        <v>0</v>
      </c>
      <c r="DT199">
        <f>+'Velike opštine'!AO63</f>
        <v>0</v>
      </c>
      <c r="DU199">
        <f>+'Velike opštine'!AP63</f>
        <v>0</v>
      </c>
      <c r="DV199">
        <f>+'Velike opštine'!AQ63</f>
        <v>0</v>
      </c>
      <c r="DW199">
        <f>+'Velike opštine'!AR63</f>
        <v>0</v>
      </c>
      <c r="DX199">
        <f>+'Velike opštine'!AS63</f>
        <v>0</v>
      </c>
      <c r="DY199">
        <f>+'Velike opštine'!AT63</f>
        <v>0</v>
      </c>
      <c r="DZ199">
        <f>+'Velike opštine'!AU63</f>
        <v>0</v>
      </c>
      <c r="EA199">
        <f>+'Velike opštine'!AV63</f>
        <v>0</v>
      </c>
      <c r="EB199">
        <f>+'Velike opštine'!AW63</f>
        <v>0</v>
      </c>
      <c r="EC199">
        <f>+'Velike opštine'!AX63</f>
        <v>0</v>
      </c>
      <c r="ED199">
        <f>+'Velike opštine'!AY63</f>
        <v>0</v>
      </c>
      <c r="EE199">
        <f>+'Velike opštine'!AZ63</f>
        <v>0</v>
      </c>
      <c r="EF199">
        <f>+'Velike opštine'!BA63</f>
        <v>0</v>
      </c>
      <c r="EG199">
        <f>+'Velike opštine'!BB63</f>
        <v>0</v>
      </c>
      <c r="EH199">
        <f>+'Velike opštine'!BC63</f>
        <v>0</v>
      </c>
      <c r="EI199">
        <f>+'Velike opštine'!BD63</f>
        <v>0</v>
      </c>
      <c r="EJ199">
        <f>+'Velike opštine'!BE63</f>
        <v>0</v>
      </c>
      <c r="EK199">
        <f>+'Velike opštine'!BF63</f>
        <v>0</v>
      </c>
      <c r="EL199">
        <f>+'Velike opštine'!BG63</f>
        <v>0</v>
      </c>
      <c r="EM199">
        <f>+'Velike opštine'!BH63</f>
        <v>0</v>
      </c>
      <c r="EN199">
        <f>+'Velike opštine'!BI63</f>
        <v>0</v>
      </c>
      <c r="EO199">
        <f>+'Velike opštine'!BJ63</f>
        <v>0</v>
      </c>
      <c r="EP199">
        <f>+'Velike opštine'!BK63</f>
        <v>0</v>
      </c>
      <c r="EQ199">
        <f>+'Velike opštine'!BL63</f>
        <v>0</v>
      </c>
      <c r="ER199">
        <f>+'Velike opštine'!BM63</f>
        <v>0</v>
      </c>
      <c r="ES199">
        <f>+'Velike opštine'!BN63</f>
        <v>0</v>
      </c>
      <c r="ET199">
        <f>+'Velike opštine'!BO63</f>
        <v>0</v>
      </c>
      <c r="EU199">
        <f>+'Velike opštine'!BP63</f>
        <v>0</v>
      </c>
      <c r="EV199">
        <f>+'Velike opštine'!BQ63</f>
        <v>0</v>
      </c>
      <c r="EW199">
        <f>+'Velike opštine'!BR63</f>
        <v>0</v>
      </c>
      <c r="EX199">
        <f>+'Velike opštine'!BS63</f>
        <v>0</v>
      </c>
      <c r="EY199">
        <f>+'Velike opštine'!BT63</f>
        <v>0</v>
      </c>
      <c r="EZ199">
        <f>+'Velike opštine'!BU63</f>
        <v>0</v>
      </c>
      <c r="FA199">
        <f>+'Velike opštine'!BV63</f>
        <v>0</v>
      </c>
      <c r="FB199">
        <f>+'Velike opštine'!BW63</f>
        <v>0</v>
      </c>
      <c r="FC199">
        <f>+'Velike opštine'!BX63</f>
        <v>0</v>
      </c>
      <c r="FD199">
        <f>+'Velike opštine'!BY63</f>
        <v>0</v>
      </c>
      <c r="FE199">
        <f>+'Velike opštine'!BZ63</f>
        <v>0</v>
      </c>
      <c r="FF199">
        <f>+'Velike opštine'!CA63</f>
        <v>0</v>
      </c>
      <c r="FG199">
        <f>+'Velike opštine'!CB63</f>
        <v>0</v>
      </c>
      <c r="FH199">
        <f>+'Velike opštine'!CC63</f>
        <v>0</v>
      </c>
      <c r="FI199">
        <f>+'Velike opštine'!CD63</f>
        <v>0</v>
      </c>
      <c r="FJ199">
        <f>+'Velike opštine'!CE63</f>
        <v>0</v>
      </c>
      <c r="FK199">
        <f>+'Velike opštine'!CF63</f>
        <v>0</v>
      </c>
      <c r="FL199">
        <f>+'Velike opštine'!CG63</f>
        <v>0</v>
      </c>
    </row>
    <row r="200" spans="84:168">
      <c r="CF200">
        <f>+'Velike opštine'!A64</f>
        <v>99994</v>
      </c>
      <c r="CG200" t="str">
        <f>+'Velike opštine'!B64</f>
        <v xml:space="preserve">Подујево  </v>
      </c>
      <c r="CH200" t="str">
        <f>+'Velike opštine'!C64</f>
        <v>Велике општине</v>
      </c>
      <c r="CI200">
        <f>+'Velike opštine'!D64</f>
        <v>88499</v>
      </c>
      <c r="CJ200">
        <f>+'Velike opštine'!E64</f>
        <v>64371.973564477245</v>
      </c>
      <c r="CK200">
        <f>+'Velike opštine'!F64</f>
        <v>1.3964460499485269</v>
      </c>
      <c r="CL200">
        <f>+'Velike opštine'!G64</f>
        <v>70262.611109038349</v>
      </c>
      <c r="CM200">
        <f>+'Velike opštine'!H64</f>
        <v>0</v>
      </c>
      <c r="CN200">
        <f>+'Velike opštine'!I64</f>
        <v>0</v>
      </c>
      <c r="CO200">
        <f>+'Velike opštine'!J64</f>
        <v>0</v>
      </c>
      <c r="CP200">
        <f>+'Velike opštine'!K64</f>
        <v>0</v>
      </c>
      <c r="CQ200">
        <f>+'Velike opštine'!L64</f>
        <v>0</v>
      </c>
      <c r="CR200">
        <f>+'Velike opštine'!M64</f>
        <v>0</v>
      </c>
      <c r="CS200">
        <f>+'Velike opštine'!N64</f>
        <v>0</v>
      </c>
      <c r="CT200">
        <f>+'Velike opštine'!O64</f>
        <v>0</v>
      </c>
      <c r="CU200">
        <f>+'Velike opštine'!P64</f>
        <v>0</v>
      </c>
      <c r="CV200">
        <f>+'Velike opštine'!Q64</f>
        <v>0</v>
      </c>
      <c r="CW200">
        <f>+'Velike opštine'!R64</f>
        <v>0</v>
      </c>
      <c r="CX200">
        <f>+'Velike opštine'!S64</f>
        <v>0</v>
      </c>
      <c r="CY200">
        <f>+'Velike opštine'!T64</f>
        <v>0</v>
      </c>
      <c r="CZ200">
        <f>+'Velike opštine'!U64</f>
        <v>0</v>
      </c>
      <c r="DA200">
        <f>+'Velike opštine'!V64</f>
        <v>0</v>
      </c>
      <c r="DB200">
        <f>+'Velike opštine'!W64</f>
        <v>0</v>
      </c>
      <c r="DC200">
        <f>+'Velike opštine'!X64</f>
        <v>0</v>
      </c>
      <c r="DD200">
        <f>+'Velike opštine'!Y64</f>
        <v>0</v>
      </c>
      <c r="DE200">
        <f>+'Velike opštine'!Z64</f>
        <v>0</v>
      </c>
      <c r="DF200">
        <f>+'Velike opštine'!AA64</f>
        <v>0</v>
      </c>
      <c r="DG200">
        <f>+'Velike opštine'!AB64</f>
        <v>0</v>
      </c>
      <c r="DH200">
        <f>+'Velike opštine'!AC64</f>
        <v>0</v>
      </c>
      <c r="DI200">
        <f>+'Velike opštine'!AD64</f>
        <v>0</v>
      </c>
      <c r="DJ200">
        <f>+'Velike opštine'!AE64</f>
        <v>0</v>
      </c>
      <c r="DK200">
        <f>+'Velike opštine'!AF64</f>
        <v>0</v>
      </c>
      <c r="DL200">
        <f>+'Velike opštine'!AG64</f>
        <v>0</v>
      </c>
      <c r="DM200">
        <f>+'Velike opštine'!AH64</f>
        <v>0</v>
      </c>
      <c r="DN200">
        <f>+'Velike opštine'!AI64</f>
        <v>0</v>
      </c>
      <c r="DO200">
        <f>+'Velike opštine'!AJ64</f>
        <v>0</v>
      </c>
      <c r="DP200">
        <f>+'Velike opštine'!AK64</f>
        <v>0</v>
      </c>
      <c r="DQ200">
        <f>+'Velike opštine'!AL64</f>
        <v>0</v>
      </c>
      <c r="DR200">
        <f>+'Velike opštine'!AM64</f>
        <v>0</v>
      </c>
      <c r="DS200">
        <f>+'Velike opštine'!AN64</f>
        <v>0</v>
      </c>
      <c r="DT200">
        <f>+'Velike opštine'!AO64</f>
        <v>0</v>
      </c>
      <c r="DU200">
        <f>+'Velike opštine'!AP64</f>
        <v>0</v>
      </c>
      <c r="DV200">
        <f>+'Velike opštine'!AQ64</f>
        <v>0</v>
      </c>
      <c r="DW200">
        <f>+'Velike opštine'!AR64</f>
        <v>0</v>
      </c>
      <c r="DX200">
        <f>+'Velike opštine'!AS64</f>
        <v>0</v>
      </c>
      <c r="DY200">
        <f>+'Velike opštine'!AT64</f>
        <v>0</v>
      </c>
      <c r="DZ200">
        <f>+'Velike opštine'!AU64</f>
        <v>0</v>
      </c>
      <c r="EA200">
        <f>+'Velike opštine'!AV64</f>
        <v>0</v>
      </c>
      <c r="EB200">
        <f>+'Velike opštine'!AW64</f>
        <v>0</v>
      </c>
      <c r="EC200">
        <f>+'Velike opštine'!AX64</f>
        <v>0</v>
      </c>
      <c r="ED200">
        <f>+'Velike opštine'!AY64</f>
        <v>0</v>
      </c>
      <c r="EE200">
        <f>+'Velike opštine'!AZ64</f>
        <v>0</v>
      </c>
      <c r="EF200">
        <f>+'Velike opštine'!BA64</f>
        <v>0</v>
      </c>
      <c r="EG200">
        <f>+'Velike opštine'!BB64</f>
        <v>0</v>
      </c>
      <c r="EH200">
        <f>+'Velike opštine'!BC64</f>
        <v>0</v>
      </c>
      <c r="EI200">
        <f>+'Velike opštine'!BD64</f>
        <v>0</v>
      </c>
      <c r="EJ200">
        <f>+'Velike opštine'!BE64</f>
        <v>0</v>
      </c>
      <c r="EK200">
        <f>+'Velike opštine'!BF64</f>
        <v>0</v>
      </c>
      <c r="EL200">
        <f>+'Velike opštine'!BG64</f>
        <v>0</v>
      </c>
      <c r="EM200">
        <f>+'Velike opštine'!BH64</f>
        <v>0</v>
      </c>
      <c r="EN200">
        <f>+'Velike opštine'!BI64</f>
        <v>0</v>
      </c>
      <c r="EO200">
        <f>+'Velike opštine'!BJ64</f>
        <v>0</v>
      </c>
      <c r="EP200">
        <f>+'Velike opštine'!BK64</f>
        <v>0</v>
      </c>
      <c r="EQ200">
        <f>+'Velike opštine'!BL64</f>
        <v>0</v>
      </c>
      <c r="ER200">
        <f>+'Velike opštine'!BM64</f>
        <v>0</v>
      </c>
      <c r="ES200">
        <f>+'Velike opštine'!BN64</f>
        <v>0</v>
      </c>
      <c r="ET200">
        <f>+'Velike opštine'!BO64</f>
        <v>0</v>
      </c>
      <c r="EU200">
        <f>+'Velike opštine'!BP64</f>
        <v>0</v>
      </c>
      <c r="EV200">
        <f>+'Velike opštine'!BQ64</f>
        <v>0</v>
      </c>
      <c r="EW200">
        <f>+'Velike opštine'!BR64</f>
        <v>0</v>
      </c>
      <c r="EX200">
        <f>+'Velike opštine'!BS64</f>
        <v>0</v>
      </c>
      <c r="EY200">
        <f>+'Velike opštine'!BT64</f>
        <v>0</v>
      </c>
      <c r="EZ200">
        <f>+'Velike opštine'!BU64</f>
        <v>0</v>
      </c>
      <c r="FA200">
        <f>+'Velike opštine'!BV64</f>
        <v>0</v>
      </c>
      <c r="FB200">
        <f>+'Velike opštine'!BW64</f>
        <v>0</v>
      </c>
      <c r="FC200">
        <f>+'Velike opštine'!BX64</f>
        <v>0</v>
      </c>
      <c r="FD200">
        <f>+'Velike opštine'!BY64</f>
        <v>0</v>
      </c>
      <c r="FE200">
        <f>+'Velike opštine'!BZ64</f>
        <v>0</v>
      </c>
      <c r="FF200">
        <f>+'Velike opštine'!CA64</f>
        <v>0</v>
      </c>
      <c r="FG200">
        <f>+'Velike opštine'!CB64</f>
        <v>0</v>
      </c>
      <c r="FH200">
        <f>+'Velike opštine'!CC64</f>
        <v>0</v>
      </c>
      <c r="FI200">
        <f>+'Velike opštine'!CD64</f>
        <v>0</v>
      </c>
      <c r="FJ200">
        <f>+'Velike opštine'!CE64</f>
        <v>0</v>
      </c>
      <c r="FK200">
        <f>+'Velike opštine'!CF64</f>
        <v>0</v>
      </c>
      <c r="FL200">
        <f>+'Velike opštine'!CG64</f>
        <v>0</v>
      </c>
    </row>
    <row r="201" spans="84:168">
      <c r="CF201">
        <f>+'Velike opštine'!A65</f>
        <v>38420</v>
      </c>
      <c r="CG201" t="str">
        <f>+'Velike opštine'!B65</f>
        <v xml:space="preserve">Призрен  </v>
      </c>
      <c r="CH201" t="str">
        <f>+'Velike opštine'!C65</f>
        <v>Велике општине</v>
      </c>
      <c r="CI201">
        <f>+'Velike opštine'!D65</f>
        <v>237901</v>
      </c>
      <c r="CJ201">
        <f>+'Velike opštine'!E65</f>
        <v>94280.998363348364</v>
      </c>
      <c r="CK201">
        <f>+'Velike opštine'!F65</f>
        <v>2.0452740604236364</v>
      </c>
      <c r="CL201">
        <f>+'Velike opštine'!G65</f>
        <v>266577.71502950985</v>
      </c>
      <c r="CM201">
        <f>+'Velike opštine'!H65</f>
        <v>0</v>
      </c>
      <c r="CN201">
        <f>+'Velike opštine'!I65</f>
        <v>0</v>
      </c>
      <c r="CO201">
        <f>+'Velike opštine'!J65</f>
        <v>0</v>
      </c>
      <c r="CP201">
        <f>+'Velike opštine'!K65</f>
        <v>0</v>
      </c>
      <c r="CQ201">
        <f>+'Velike opštine'!L65</f>
        <v>0</v>
      </c>
      <c r="CR201">
        <f>+'Velike opštine'!M65</f>
        <v>0</v>
      </c>
      <c r="CS201">
        <f>+'Velike opštine'!N65</f>
        <v>0</v>
      </c>
      <c r="CT201">
        <f>+'Velike opštine'!O65</f>
        <v>0</v>
      </c>
      <c r="CU201">
        <f>+'Velike opštine'!P65</f>
        <v>0</v>
      </c>
      <c r="CV201">
        <f>+'Velike opštine'!Q65</f>
        <v>0</v>
      </c>
      <c r="CW201">
        <f>+'Velike opštine'!R65</f>
        <v>0</v>
      </c>
      <c r="CX201">
        <f>+'Velike opštine'!S65</f>
        <v>0</v>
      </c>
      <c r="CY201">
        <f>+'Velike opštine'!T65</f>
        <v>0</v>
      </c>
      <c r="CZ201">
        <f>+'Velike opštine'!U65</f>
        <v>0</v>
      </c>
      <c r="DA201">
        <f>+'Velike opštine'!V65</f>
        <v>0</v>
      </c>
      <c r="DB201">
        <f>+'Velike opštine'!W65</f>
        <v>0</v>
      </c>
      <c r="DC201">
        <f>+'Velike opštine'!X65</f>
        <v>0</v>
      </c>
      <c r="DD201">
        <f>+'Velike opštine'!Y65</f>
        <v>0</v>
      </c>
      <c r="DE201">
        <f>+'Velike opštine'!Z65</f>
        <v>0</v>
      </c>
      <c r="DF201">
        <f>+'Velike opštine'!AA65</f>
        <v>0</v>
      </c>
      <c r="DG201">
        <f>+'Velike opštine'!AB65</f>
        <v>0</v>
      </c>
      <c r="DH201">
        <f>+'Velike opštine'!AC65</f>
        <v>0</v>
      </c>
      <c r="DI201">
        <f>+'Velike opštine'!AD65</f>
        <v>0</v>
      </c>
      <c r="DJ201">
        <f>+'Velike opštine'!AE65</f>
        <v>0</v>
      </c>
      <c r="DK201">
        <f>+'Velike opštine'!AF65</f>
        <v>0</v>
      </c>
      <c r="DL201">
        <f>+'Velike opštine'!AG65</f>
        <v>0</v>
      </c>
      <c r="DM201">
        <f>+'Velike opštine'!AH65</f>
        <v>0</v>
      </c>
      <c r="DN201">
        <f>+'Velike opštine'!AI65</f>
        <v>0</v>
      </c>
      <c r="DO201">
        <f>+'Velike opštine'!AJ65</f>
        <v>0</v>
      </c>
      <c r="DP201">
        <f>+'Velike opštine'!AK65</f>
        <v>0</v>
      </c>
      <c r="DQ201">
        <f>+'Velike opštine'!AL65</f>
        <v>0</v>
      </c>
      <c r="DR201">
        <f>+'Velike opštine'!AM65</f>
        <v>0</v>
      </c>
      <c r="DS201">
        <f>+'Velike opštine'!AN65</f>
        <v>0</v>
      </c>
      <c r="DT201">
        <f>+'Velike opštine'!AO65</f>
        <v>0</v>
      </c>
      <c r="DU201">
        <f>+'Velike opštine'!AP65</f>
        <v>0</v>
      </c>
      <c r="DV201">
        <f>+'Velike opštine'!AQ65</f>
        <v>0</v>
      </c>
      <c r="DW201">
        <f>+'Velike opštine'!AR65</f>
        <v>0</v>
      </c>
      <c r="DX201">
        <f>+'Velike opštine'!AS65</f>
        <v>0</v>
      </c>
      <c r="DY201">
        <f>+'Velike opštine'!AT65</f>
        <v>0</v>
      </c>
      <c r="DZ201">
        <f>+'Velike opštine'!AU65</f>
        <v>0</v>
      </c>
      <c r="EA201">
        <f>+'Velike opštine'!AV65</f>
        <v>0</v>
      </c>
      <c r="EB201">
        <f>+'Velike opštine'!AW65</f>
        <v>0</v>
      </c>
      <c r="EC201">
        <f>+'Velike opštine'!AX65</f>
        <v>0</v>
      </c>
      <c r="ED201">
        <f>+'Velike opštine'!AY65</f>
        <v>0</v>
      </c>
      <c r="EE201">
        <f>+'Velike opštine'!AZ65</f>
        <v>0</v>
      </c>
      <c r="EF201">
        <f>+'Velike opštine'!BA65</f>
        <v>0</v>
      </c>
      <c r="EG201">
        <f>+'Velike opštine'!BB65</f>
        <v>0</v>
      </c>
      <c r="EH201">
        <f>+'Velike opštine'!BC65</f>
        <v>0</v>
      </c>
      <c r="EI201">
        <f>+'Velike opštine'!BD65</f>
        <v>0</v>
      </c>
      <c r="EJ201">
        <f>+'Velike opštine'!BE65</f>
        <v>0</v>
      </c>
      <c r="EK201">
        <f>+'Velike opštine'!BF65</f>
        <v>0</v>
      </c>
      <c r="EL201">
        <f>+'Velike opštine'!BG65</f>
        <v>0</v>
      </c>
      <c r="EM201">
        <f>+'Velike opštine'!BH65</f>
        <v>0</v>
      </c>
      <c r="EN201">
        <f>+'Velike opštine'!BI65</f>
        <v>0</v>
      </c>
      <c r="EO201">
        <f>+'Velike opštine'!BJ65</f>
        <v>0</v>
      </c>
      <c r="EP201">
        <f>+'Velike opštine'!BK65</f>
        <v>0</v>
      </c>
      <c r="EQ201">
        <f>+'Velike opštine'!BL65</f>
        <v>0</v>
      </c>
      <c r="ER201">
        <f>+'Velike opštine'!BM65</f>
        <v>0</v>
      </c>
      <c r="ES201">
        <f>+'Velike opštine'!BN65</f>
        <v>0</v>
      </c>
      <c r="ET201">
        <f>+'Velike opštine'!BO65</f>
        <v>0</v>
      </c>
      <c r="EU201">
        <f>+'Velike opštine'!BP65</f>
        <v>0</v>
      </c>
      <c r="EV201">
        <f>+'Velike opštine'!BQ65</f>
        <v>0</v>
      </c>
      <c r="EW201">
        <f>+'Velike opštine'!BR65</f>
        <v>0</v>
      </c>
      <c r="EX201">
        <f>+'Velike opštine'!BS65</f>
        <v>0</v>
      </c>
      <c r="EY201">
        <f>+'Velike opštine'!BT65</f>
        <v>0</v>
      </c>
      <c r="EZ201">
        <f>+'Velike opštine'!BU65</f>
        <v>0</v>
      </c>
      <c r="FA201">
        <f>+'Velike opštine'!BV65</f>
        <v>0</v>
      </c>
      <c r="FB201">
        <f>+'Velike opštine'!BW65</f>
        <v>0</v>
      </c>
      <c r="FC201">
        <f>+'Velike opštine'!BX65</f>
        <v>0</v>
      </c>
      <c r="FD201">
        <f>+'Velike opštine'!BY65</f>
        <v>0</v>
      </c>
      <c r="FE201">
        <f>+'Velike opštine'!BZ65</f>
        <v>0</v>
      </c>
      <c r="FF201">
        <f>+'Velike opštine'!CA65</f>
        <v>0</v>
      </c>
      <c r="FG201">
        <f>+'Velike opštine'!CB65</f>
        <v>0</v>
      </c>
      <c r="FH201">
        <f>+'Velike opštine'!CC65</f>
        <v>0</v>
      </c>
      <c r="FI201">
        <f>+'Velike opštine'!CD65</f>
        <v>0</v>
      </c>
      <c r="FJ201">
        <f>+'Velike opštine'!CE65</f>
        <v>0</v>
      </c>
      <c r="FK201">
        <f>+'Velike opštine'!CF65</f>
        <v>0</v>
      </c>
      <c r="FL201">
        <f>+'Velike opštine'!CG65</f>
        <v>0</v>
      </c>
    </row>
    <row r="202" spans="84:168">
      <c r="CF202">
        <f>+'Velike opštine'!A66</f>
        <v>38334</v>
      </c>
      <c r="CG202" t="str">
        <f>+'Velike opštine'!B66</f>
        <v xml:space="preserve">Србица  </v>
      </c>
      <c r="CH202" t="str">
        <f>+'Velike opštine'!C66</f>
        <v>Велике општине</v>
      </c>
      <c r="CI202">
        <f>+'Velike opštine'!D66</f>
        <v>50858</v>
      </c>
      <c r="CJ202">
        <f>+'Velike opštine'!E66</f>
        <v>37969.544221185024</v>
      </c>
      <c r="CK202">
        <f>+'Velike opštine'!F66</f>
        <v>0.82368796713853454</v>
      </c>
      <c r="CL202">
        <f>+'Velike opštine'!G66</f>
        <v>32324.58545186905</v>
      </c>
      <c r="CM202">
        <f>+'Velike opštine'!H66</f>
        <v>0</v>
      </c>
      <c r="CN202">
        <f>+'Velike opštine'!I66</f>
        <v>0</v>
      </c>
      <c r="CO202">
        <f>+'Velike opštine'!J66</f>
        <v>0</v>
      </c>
      <c r="CP202">
        <f>+'Velike opštine'!K66</f>
        <v>0</v>
      </c>
      <c r="CQ202">
        <f>+'Velike opštine'!L66</f>
        <v>0</v>
      </c>
      <c r="CR202">
        <f>+'Velike opštine'!M66</f>
        <v>0</v>
      </c>
      <c r="CS202">
        <f>+'Velike opštine'!N66</f>
        <v>0</v>
      </c>
      <c r="CT202">
        <f>+'Velike opštine'!O66</f>
        <v>0</v>
      </c>
      <c r="CU202">
        <f>+'Velike opštine'!P66</f>
        <v>0</v>
      </c>
      <c r="CV202">
        <f>+'Velike opštine'!Q66</f>
        <v>0</v>
      </c>
      <c r="CW202">
        <f>+'Velike opštine'!R66</f>
        <v>0</v>
      </c>
      <c r="CX202">
        <f>+'Velike opštine'!S66</f>
        <v>0</v>
      </c>
      <c r="CY202">
        <f>+'Velike opštine'!T66</f>
        <v>0</v>
      </c>
      <c r="CZ202">
        <f>+'Velike opštine'!U66</f>
        <v>0</v>
      </c>
      <c r="DA202">
        <f>+'Velike opštine'!V66</f>
        <v>0</v>
      </c>
      <c r="DB202">
        <f>+'Velike opštine'!W66</f>
        <v>0</v>
      </c>
      <c r="DC202">
        <f>+'Velike opštine'!X66</f>
        <v>0</v>
      </c>
      <c r="DD202">
        <f>+'Velike opštine'!Y66</f>
        <v>0</v>
      </c>
      <c r="DE202">
        <f>+'Velike opštine'!Z66</f>
        <v>0</v>
      </c>
      <c r="DF202">
        <f>+'Velike opštine'!AA66</f>
        <v>0</v>
      </c>
      <c r="DG202">
        <f>+'Velike opštine'!AB66</f>
        <v>0</v>
      </c>
      <c r="DH202">
        <f>+'Velike opštine'!AC66</f>
        <v>0</v>
      </c>
      <c r="DI202">
        <f>+'Velike opštine'!AD66</f>
        <v>0</v>
      </c>
      <c r="DJ202">
        <f>+'Velike opštine'!AE66</f>
        <v>0</v>
      </c>
      <c r="DK202">
        <f>+'Velike opštine'!AF66</f>
        <v>0</v>
      </c>
      <c r="DL202">
        <f>+'Velike opštine'!AG66</f>
        <v>0</v>
      </c>
      <c r="DM202">
        <f>+'Velike opštine'!AH66</f>
        <v>0</v>
      </c>
      <c r="DN202">
        <f>+'Velike opštine'!AI66</f>
        <v>0</v>
      </c>
      <c r="DO202">
        <f>+'Velike opštine'!AJ66</f>
        <v>0</v>
      </c>
      <c r="DP202">
        <f>+'Velike opštine'!AK66</f>
        <v>0</v>
      </c>
      <c r="DQ202">
        <f>+'Velike opštine'!AL66</f>
        <v>0</v>
      </c>
      <c r="DR202">
        <f>+'Velike opštine'!AM66</f>
        <v>0</v>
      </c>
      <c r="DS202">
        <f>+'Velike opštine'!AN66</f>
        <v>0</v>
      </c>
      <c r="DT202">
        <f>+'Velike opštine'!AO66</f>
        <v>0</v>
      </c>
      <c r="DU202">
        <f>+'Velike opštine'!AP66</f>
        <v>0</v>
      </c>
      <c r="DV202">
        <f>+'Velike opštine'!AQ66</f>
        <v>0</v>
      </c>
      <c r="DW202">
        <f>+'Velike opštine'!AR66</f>
        <v>0</v>
      </c>
      <c r="DX202">
        <f>+'Velike opštine'!AS66</f>
        <v>0</v>
      </c>
      <c r="DY202">
        <f>+'Velike opštine'!AT66</f>
        <v>0</v>
      </c>
      <c r="DZ202">
        <f>+'Velike opštine'!AU66</f>
        <v>0</v>
      </c>
      <c r="EA202">
        <f>+'Velike opštine'!AV66</f>
        <v>0</v>
      </c>
      <c r="EB202">
        <f>+'Velike opštine'!AW66</f>
        <v>0</v>
      </c>
      <c r="EC202">
        <f>+'Velike opštine'!AX66</f>
        <v>0</v>
      </c>
      <c r="ED202">
        <f>+'Velike opštine'!AY66</f>
        <v>0</v>
      </c>
      <c r="EE202">
        <f>+'Velike opštine'!AZ66</f>
        <v>0</v>
      </c>
      <c r="EF202">
        <f>+'Velike opštine'!BA66</f>
        <v>0</v>
      </c>
      <c r="EG202">
        <f>+'Velike opštine'!BB66</f>
        <v>0</v>
      </c>
      <c r="EH202">
        <f>+'Velike opštine'!BC66</f>
        <v>0</v>
      </c>
      <c r="EI202">
        <f>+'Velike opštine'!BD66</f>
        <v>0</v>
      </c>
      <c r="EJ202">
        <f>+'Velike opštine'!BE66</f>
        <v>0</v>
      </c>
      <c r="EK202">
        <f>+'Velike opštine'!BF66</f>
        <v>0</v>
      </c>
      <c r="EL202">
        <f>+'Velike opštine'!BG66</f>
        <v>0</v>
      </c>
      <c r="EM202">
        <f>+'Velike opštine'!BH66</f>
        <v>0</v>
      </c>
      <c r="EN202">
        <f>+'Velike opštine'!BI66</f>
        <v>0</v>
      </c>
      <c r="EO202">
        <f>+'Velike opštine'!BJ66</f>
        <v>0</v>
      </c>
      <c r="EP202">
        <f>+'Velike opštine'!BK66</f>
        <v>0</v>
      </c>
      <c r="EQ202">
        <f>+'Velike opštine'!BL66</f>
        <v>0</v>
      </c>
      <c r="ER202">
        <f>+'Velike opštine'!BM66</f>
        <v>0</v>
      </c>
      <c r="ES202">
        <f>+'Velike opštine'!BN66</f>
        <v>0</v>
      </c>
      <c r="ET202">
        <f>+'Velike opštine'!BO66</f>
        <v>0</v>
      </c>
      <c r="EU202">
        <f>+'Velike opštine'!BP66</f>
        <v>0</v>
      </c>
      <c r="EV202">
        <f>+'Velike opštine'!BQ66</f>
        <v>0</v>
      </c>
      <c r="EW202">
        <f>+'Velike opštine'!BR66</f>
        <v>0</v>
      </c>
      <c r="EX202">
        <f>+'Velike opštine'!BS66</f>
        <v>0</v>
      </c>
      <c r="EY202">
        <f>+'Velike opštine'!BT66</f>
        <v>0</v>
      </c>
      <c r="EZ202">
        <f>+'Velike opštine'!BU66</f>
        <v>0</v>
      </c>
      <c r="FA202">
        <f>+'Velike opštine'!BV66</f>
        <v>0</v>
      </c>
      <c r="FB202">
        <f>+'Velike opštine'!BW66</f>
        <v>0</v>
      </c>
      <c r="FC202">
        <f>+'Velike opštine'!BX66</f>
        <v>0</v>
      </c>
      <c r="FD202">
        <f>+'Velike opštine'!BY66</f>
        <v>0</v>
      </c>
      <c r="FE202">
        <f>+'Velike opštine'!BZ66</f>
        <v>0</v>
      </c>
      <c r="FF202">
        <f>+'Velike opštine'!CA66</f>
        <v>0</v>
      </c>
      <c r="FG202">
        <f>+'Velike opštine'!CB66</f>
        <v>0</v>
      </c>
      <c r="FH202">
        <f>+'Velike opštine'!CC66</f>
        <v>0</v>
      </c>
      <c r="FI202">
        <f>+'Velike opštine'!CD66</f>
        <v>0</v>
      </c>
      <c r="FJ202">
        <f>+'Velike opštine'!CE66</f>
        <v>0</v>
      </c>
      <c r="FK202">
        <f>+'Velike opštine'!CF66</f>
        <v>0</v>
      </c>
      <c r="FL202">
        <f>+'Velike opštine'!CG66</f>
        <v>0</v>
      </c>
    </row>
    <row r="203" spans="84:168">
      <c r="CF203">
        <f>+'Velike opštine'!A67</f>
        <v>99993</v>
      </c>
      <c r="CG203" t="str">
        <f>+'Velike opštine'!B67</f>
        <v xml:space="preserve">Сува Река  </v>
      </c>
      <c r="CH203" t="str">
        <f>+'Velike opštine'!C67</f>
        <v>Велике општине</v>
      </c>
      <c r="CI203">
        <f>+'Velike opštine'!D67</f>
        <v>59722</v>
      </c>
      <c r="CJ203">
        <f>+'Velike opštine'!E67</f>
        <v>59538.369383206962</v>
      </c>
      <c r="CK203">
        <f>+'Velike opštine'!F67</f>
        <v>1.2915888101873649</v>
      </c>
      <c r="CL203">
        <f>+'Velike opštine'!G67</f>
        <v>49453.228103887421</v>
      </c>
      <c r="CM203">
        <f>+'Velike opštine'!H67</f>
        <v>0</v>
      </c>
      <c r="CN203">
        <f>+'Velike opštine'!I67</f>
        <v>0</v>
      </c>
      <c r="CO203">
        <f>+'Velike opštine'!J67</f>
        <v>0</v>
      </c>
      <c r="CP203">
        <f>+'Velike opštine'!K67</f>
        <v>0</v>
      </c>
      <c r="CQ203">
        <f>+'Velike opštine'!L67</f>
        <v>0</v>
      </c>
      <c r="CR203">
        <f>+'Velike opštine'!M67</f>
        <v>0</v>
      </c>
      <c r="CS203">
        <f>+'Velike opštine'!N67</f>
        <v>0</v>
      </c>
      <c r="CT203">
        <f>+'Velike opštine'!O67</f>
        <v>0</v>
      </c>
      <c r="CU203">
        <f>+'Velike opštine'!P67</f>
        <v>0</v>
      </c>
      <c r="CV203">
        <f>+'Velike opštine'!Q67</f>
        <v>0</v>
      </c>
      <c r="CW203">
        <f>+'Velike opštine'!R67</f>
        <v>0</v>
      </c>
      <c r="CX203">
        <f>+'Velike opštine'!S67</f>
        <v>0</v>
      </c>
      <c r="CY203">
        <f>+'Velike opštine'!T67</f>
        <v>0</v>
      </c>
      <c r="CZ203">
        <f>+'Velike opštine'!U67</f>
        <v>0</v>
      </c>
      <c r="DA203">
        <f>+'Velike opštine'!V67</f>
        <v>0</v>
      </c>
      <c r="DB203">
        <f>+'Velike opštine'!W67</f>
        <v>0</v>
      </c>
      <c r="DC203">
        <f>+'Velike opštine'!X67</f>
        <v>0</v>
      </c>
      <c r="DD203">
        <f>+'Velike opštine'!Y67</f>
        <v>0</v>
      </c>
      <c r="DE203">
        <f>+'Velike opštine'!Z67</f>
        <v>0</v>
      </c>
      <c r="DF203">
        <f>+'Velike opštine'!AA67</f>
        <v>0</v>
      </c>
      <c r="DG203">
        <f>+'Velike opštine'!AB67</f>
        <v>0</v>
      </c>
      <c r="DH203">
        <f>+'Velike opštine'!AC67</f>
        <v>0</v>
      </c>
      <c r="DI203">
        <f>+'Velike opštine'!AD67</f>
        <v>0</v>
      </c>
      <c r="DJ203">
        <f>+'Velike opštine'!AE67</f>
        <v>0</v>
      </c>
      <c r="DK203">
        <f>+'Velike opštine'!AF67</f>
        <v>0</v>
      </c>
      <c r="DL203">
        <f>+'Velike opštine'!AG67</f>
        <v>0</v>
      </c>
      <c r="DM203">
        <f>+'Velike opštine'!AH67</f>
        <v>0</v>
      </c>
      <c r="DN203">
        <f>+'Velike opštine'!AI67</f>
        <v>0</v>
      </c>
      <c r="DO203">
        <f>+'Velike opštine'!AJ67</f>
        <v>0</v>
      </c>
      <c r="DP203">
        <f>+'Velike opštine'!AK67</f>
        <v>0</v>
      </c>
      <c r="DQ203">
        <f>+'Velike opštine'!AL67</f>
        <v>0</v>
      </c>
      <c r="DR203">
        <f>+'Velike opštine'!AM67</f>
        <v>0</v>
      </c>
      <c r="DS203">
        <f>+'Velike opštine'!AN67</f>
        <v>0</v>
      </c>
      <c r="DT203">
        <f>+'Velike opštine'!AO67</f>
        <v>0</v>
      </c>
      <c r="DU203">
        <f>+'Velike opštine'!AP67</f>
        <v>0</v>
      </c>
      <c r="DV203">
        <f>+'Velike opštine'!AQ67</f>
        <v>0</v>
      </c>
      <c r="DW203">
        <f>+'Velike opštine'!AR67</f>
        <v>0</v>
      </c>
      <c r="DX203">
        <f>+'Velike opštine'!AS67</f>
        <v>0</v>
      </c>
      <c r="DY203">
        <f>+'Velike opštine'!AT67</f>
        <v>0</v>
      </c>
      <c r="DZ203">
        <f>+'Velike opštine'!AU67</f>
        <v>0</v>
      </c>
      <c r="EA203">
        <f>+'Velike opštine'!AV67</f>
        <v>0</v>
      </c>
      <c r="EB203">
        <f>+'Velike opštine'!AW67</f>
        <v>0</v>
      </c>
      <c r="EC203">
        <f>+'Velike opštine'!AX67</f>
        <v>0</v>
      </c>
      <c r="ED203">
        <f>+'Velike opštine'!AY67</f>
        <v>0</v>
      </c>
      <c r="EE203">
        <f>+'Velike opštine'!AZ67</f>
        <v>0</v>
      </c>
      <c r="EF203">
        <f>+'Velike opštine'!BA67</f>
        <v>0</v>
      </c>
      <c r="EG203">
        <f>+'Velike opštine'!BB67</f>
        <v>0</v>
      </c>
      <c r="EH203">
        <f>+'Velike opštine'!BC67</f>
        <v>0</v>
      </c>
      <c r="EI203">
        <f>+'Velike opštine'!BD67</f>
        <v>0</v>
      </c>
      <c r="EJ203">
        <f>+'Velike opštine'!BE67</f>
        <v>0</v>
      </c>
      <c r="EK203">
        <f>+'Velike opštine'!BF67</f>
        <v>0</v>
      </c>
      <c r="EL203">
        <f>+'Velike opštine'!BG67</f>
        <v>0</v>
      </c>
      <c r="EM203">
        <f>+'Velike opštine'!BH67</f>
        <v>0</v>
      </c>
      <c r="EN203">
        <f>+'Velike opštine'!BI67</f>
        <v>0</v>
      </c>
      <c r="EO203">
        <f>+'Velike opštine'!BJ67</f>
        <v>0</v>
      </c>
      <c r="EP203">
        <f>+'Velike opštine'!BK67</f>
        <v>0</v>
      </c>
      <c r="EQ203">
        <f>+'Velike opštine'!BL67</f>
        <v>0</v>
      </c>
      <c r="ER203">
        <f>+'Velike opštine'!BM67</f>
        <v>0</v>
      </c>
      <c r="ES203">
        <f>+'Velike opštine'!BN67</f>
        <v>0</v>
      </c>
      <c r="ET203">
        <f>+'Velike opštine'!BO67</f>
        <v>0</v>
      </c>
      <c r="EU203">
        <f>+'Velike opštine'!BP67</f>
        <v>0</v>
      </c>
      <c r="EV203">
        <f>+'Velike opštine'!BQ67</f>
        <v>0</v>
      </c>
      <c r="EW203">
        <f>+'Velike opštine'!BR67</f>
        <v>0</v>
      </c>
      <c r="EX203">
        <f>+'Velike opštine'!BS67</f>
        <v>0</v>
      </c>
      <c r="EY203">
        <f>+'Velike opštine'!BT67</f>
        <v>0</v>
      </c>
      <c r="EZ203">
        <f>+'Velike opštine'!BU67</f>
        <v>0</v>
      </c>
      <c r="FA203">
        <f>+'Velike opštine'!BV67</f>
        <v>0</v>
      </c>
      <c r="FB203">
        <f>+'Velike opštine'!BW67</f>
        <v>0</v>
      </c>
      <c r="FC203">
        <f>+'Velike opštine'!BX67</f>
        <v>0</v>
      </c>
      <c r="FD203">
        <f>+'Velike opštine'!BY67</f>
        <v>0</v>
      </c>
      <c r="FE203">
        <f>+'Velike opštine'!BZ67</f>
        <v>0</v>
      </c>
      <c r="FF203">
        <f>+'Velike opštine'!CA67</f>
        <v>0</v>
      </c>
      <c r="FG203">
        <f>+'Velike opštine'!CB67</f>
        <v>0</v>
      </c>
      <c r="FH203">
        <f>+'Velike opštine'!CC67</f>
        <v>0</v>
      </c>
      <c r="FI203">
        <f>+'Velike opštine'!CD67</f>
        <v>0</v>
      </c>
      <c r="FJ203">
        <f>+'Velike opštine'!CE67</f>
        <v>0</v>
      </c>
      <c r="FK203">
        <f>+'Velike opštine'!CF67</f>
        <v>0</v>
      </c>
      <c r="FL203">
        <f>+'Velike opštine'!CG67</f>
        <v>0</v>
      </c>
    </row>
    <row r="204" spans="84:168">
      <c r="CF204">
        <f>+'Velike opštine'!A68</f>
        <v>38207</v>
      </c>
      <c r="CG204" t="str">
        <f>+'Velike opštine'!B68</f>
        <v xml:space="preserve">Урошевац  </v>
      </c>
      <c r="CH204" t="str">
        <f>+'Velike opštine'!C68</f>
        <v>Велике општине</v>
      </c>
      <c r="CI204">
        <f>+'Velike opštine'!D68</f>
        <v>118013</v>
      </c>
      <c r="CJ204">
        <f>+'Velike opštine'!E68</f>
        <v>42133.396605878334</v>
      </c>
      <c r="CK204">
        <f>+'Velike opštine'!F68</f>
        <v>0.91401602286218919</v>
      </c>
      <c r="CL204">
        <f>+'Velike opštine'!G68</f>
        <v>146918.78378295971</v>
      </c>
      <c r="CM204">
        <f>+'Velike opštine'!H68</f>
        <v>0</v>
      </c>
      <c r="CN204">
        <f>+'Velike opštine'!I68</f>
        <v>0</v>
      </c>
      <c r="CO204">
        <f>+'Velike opštine'!J68</f>
        <v>0</v>
      </c>
      <c r="CP204">
        <f>+'Velike opštine'!K68</f>
        <v>0</v>
      </c>
      <c r="CQ204">
        <f>+'Velike opštine'!L68</f>
        <v>0</v>
      </c>
      <c r="CR204">
        <f>+'Velike opštine'!M68</f>
        <v>0</v>
      </c>
      <c r="CS204">
        <f>+'Velike opštine'!N68</f>
        <v>0</v>
      </c>
      <c r="CT204">
        <f>+'Velike opštine'!O68</f>
        <v>0</v>
      </c>
      <c r="CU204">
        <f>+'Velike opštine'!P68</f>
        <v>0</v>
      </c>
      <c r="CV204">
        <f>+'Velike opštine'!Q68</f>
        <v>0</v>
      </c>
      <c r="CW204">
        <f>+'Velike opštine'!R68</f>
        <v>0</v>
      </c>
      <c r="CX204">
        <f>+'Velike opštine'!S68</f>
        <v>0</v>
      </c>
      <c r="CY204">
        <f>+'Velike opštine'!T68</f>
        <v>0</v>
      </c>
      <c r="CZ204">
        <f>+'Velike opštine'!U68</f>
        <v>0</v>
      </c>
      <c r="DA204">
        <f>+'Velike opštine'!V68</f>
        <v>0</v>
      </c>
      <c r="DB204">
        <f>+'Velike opštine'!W68</f>
        <v>0</v>
      </c>
      <c r="DC204">
        <f>+'Velike opštine'!X68</f>
        <v>0</v>
      </c>
      <c r="DD204">
        <f>+'Velike opštine'!Y68</f>
        <v>0</v>
      </c>
      <c r="DE204">
        <f>+'Velike opštine'!Z68</f>
        <v>0</v>
      </c>
      <c r="DF204">
        <f>+'Velike opštine'!AA68</f>
        <v>0</v>
      </c>
      <c r="DG204">
        <f>+'Velike opštine'!AB68</f>
        <v>0</v>
      </c>
      <c r="DH204">
        <f>+'Velike opštine'!AC68</f>
        <v>0</v>
      </c>
      <c r="DI204">
        <f>+'Velike opštine'!AD68</f>
        <v>0</v>
      </c>
      <c r="DJ204">
        <f>+'Velike opštine'!AE68</f>
        <v>0</v>
      </c>
      <c r="DK204">
        <f>+'Velike opštine'!AF68</f>
        <v>0</v>
      </c>
      <c r="DL204">
        <f>+'Velike opštine'!AG68</f>
        <v>0</v>
      </c>
      <c r="DM204">
        <f>+'Velike opštine'!AH68</f>
        <v>0</v>
      </c>
      <c r="DN204">
        <f>+'Velike opštine'!AI68</f>
        <v>0</v>
      </c>
      <c r="DO204">
        <f>+'Velike opštine'!AJ68</f>
        <v>0</v>
      </c>
      <c r="DP204">
        <f>+'Velike opštine'!AK68</f>
        <v>0</v>
      </c>
      <c r="DQ204">
        <f>+'Velike opštine'!AL68</f>
        <v>0</v>
      </c>
      <c r="DR204">
        <f>+'Velike opštine'!AM68</f>
        <v>0</v>
      </c>
      <c r="DS204">
        <f>+'Velike opštine'!AN68</f>
        <v>0</v>
      </c>
      <c r="DT204">
        <f>+'Velike opštine'!AO68</f>
        <v>0</v>
      </c>
      <c r="DU204">
        <f>+'Velike opštine'!AP68</f>
        <v>0</v>
      </c>
      <c r="DV204">
        <f>+'Velike opštine'!AQ68</f>
        <v>0</v>
      </c>
      <c r="DW204">
        <f>+'Velike opštine'!AR68</f>
        <v>0</v>
      </c>
      <c r="DX204">
        <f>+'Velike opštine'!AS68</f>
        <v>0</v>
      </c>
      <c r="DY204">
        <f>+'Velike opštine'!AT68</f>
        <v>0</v>
      </c>
      <c r="DZ204">
        <f>+'Velike opštine'!AU68</f>
        <v>0</v>
      </c>
      <c r="EA204">
        <f>+'Velike opštine'!AV68</f>
        <v>0</v>
      </c>
      <c r="EB204">
        <f>+'Velike opštine'!AW68</f>
        <v>0</v>
      </c>
      <c r="EC204">
        <f>+'Velike opštine'!AX68</f>
        <v>0</v>
      </c>
      <c r="ED204">
        <f>+'Velike opštine'!AY68</f>
        <v>0</v>
      </c>
      <c r="EE204">
        <f>+'Velike opštine'!AZ68</f>
        <v>0</v>
      </c>
      <c r="EF204">
        <f>+'Velike opštine'!BA68</f>
        <v>0</v>
      </c>
      <c r="EG204">
        <f>+'Velike opštine'!BB68</f>
        <v>0</v>
      </c>
      <c r="EH204">
        <f>+'Velike opštine'!BC68</f>
        <v>0</v>
      </c>
      <c r="EI204">
        <f>+'Velike opštine'!BD68</f>
        <v>0</v>
      </c>
      <c r="EJ204">
        <f>+'Velike opštine'!BE68</f>
        <v>0</v>
      </c>
      <c r="EK204">
        <f>+'Velike opštine'!BF68</f>
        <v>0</v>
      </c>
      <c r="EL204">
        <f>+'Velike opštine'!BG68</f>
        <v>0</v>
      </c>
      <c r="EM204">
        <f>+'Velike opštine'!BH68</f>
        <v>0</v>
      </c>
      <c r="EN204">
        <f>+'Velike opštine'!BI68</f>
        <v>0</v>
      </c>
      <c r="EO204">
        <f>+'Velike opštine'!BJ68</f>
        <v>0</v>
      </c>
      <c r="EP204">
        <f>+'Velike opštine'!BK68</f>
        <v>0</v>
      </c>
      <c r="EQ204">
        <f>+'Velike opštine'!BL68</f>
        <v>0</v>
      </c>
      <c r="ER204">
        <f>+'Velike opštine'!BM68</f>
        <v>0</v>
      </c>
      <c r="ES204">
        <f>+'Velike opštine'!BN68</f>
        <v>0</v>
      </c>
      <c r="ET204">
        <f>+'Velike opštine'!BO68</f>
        <v>0</v>
      </c>
      <c r="EU204">
        <f>+'Velike opštine'!BP68</f>
        <v>0</v>
      </c>
      <c r="EV204">
        <f>+'Velike opštine'!BQ68</f>
        <v>0</v>
      </c>
      <c r="EW204">
        <f>+'Velike opštine'!BR68</f>
        <v>0</v>
      </c>
      <c r="EX204">
        <f>+'Velike opštine'!BS68</f>
        <v>0</v>
      </c>
      <c r="EY204">
        <f>+'Velike opštine'!BT68</f>
        <v>0</v>
      </c>
      <c r="EZ204">
        <f>+'Velike opštine'!BU68</f>
        <v>0</v>
      </c>
      <c r="FA204">
        <f>+'Velike opštine'!BV68</f>
        <v>0</v>
      </c>
      <c r="FB204">
        <f>+'Velike opštine'!BW68</f>
        <v>0</v>
      </c>
      <c r="FC204">
        <f>+'Velike opštine'!BX68</f>
        <v>0</v>
      </c>
      <c r="FD204">
        <f>+'Velike opštine'!BY68</f>
        <v>0</v>
      </c>
      <c r="FE204">
        <f>+'Velike opštine'!BZ68</f>
        <v>0</v>
      </c>
      <c r="FF204">
        <f>+'Velike opštine'!CA68</f>
        <v>0</v>
      </c>
      <c r="FG204">
        <f>+'Velike opštine'!CB68</f>
        <v>0</v>
      </c>
      <c r="FH204">
        <f>+'Velike opštine'!CC68</f>
        <v>0</v>
      </c>
      <c r="FI204">
        <f>+'Velike opštine'!CD68</f>
        <v>0</v>
      </c>
      <c r="FJ204">
        <f>+'Velike opštine'!CE68</f>
        <v>0</v>
      </c>
      <c r="FK204">
        <f>+'Velike opštine'!CF68</f>
        <v>0</v>
      </c>
      <c r="FL204">
        <f>+'Velike opštine'!CG68</f>
        <v>0</v>
      </c>
    </row>
  </sheetData>
  <mergeCells count="1">
    <mergeCell ref="BZ5:C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F399"/>
  <sheetViews>
    <sheetView view="pageBreakPreview" zoomScale="70" zoomScaleNormal="100" zoomScaleSheetLayoutView="70" workbookViewId="0">
      <pane ySplit="2" topLeftCell="A3" activePane="bottomLeft" state="frozen"/>
      <selection pane="bottomLeft" activeCell="B2" sqref="B2"/>
    </sheetView>
  </sheetViews>
  <sheetFormatPr defaultColWidth="9.140625" defaultRowHeight="12.75"/>
  <cols>
    <col min="1" max="1" width="8.85546875" style="93" customWidth="1"/>
    <col min="2" max="2" width="28.28515625" style="93" customWidth="1"/>
    <col min="3" max="3" width="12.85546875" style="93" hidden="1" customWidth="1"/>
    <col min="4" max="4" width="10.42578125" style="94" hidden="1" customWidth="1"/>
    <col min="5" max="5" width="14" style="94" hidden="1" customWidth="1"/>
    <col min="6" max="6" width="17.85546875" style="94" hidden="1" customWidth="1"/>
    <col min="7" max="7" width="14.28515625" style="94" hidden="1" customWidth="1"/>
    <col min="8" max="8" width="17.7109375" style="94" hidden="1" customWidth="1"/>
    <col min="9" max="9" width="14.7109375" style="92" hidden="1" customWidth="1"/>
    <col min="10" max="10" width="13.7109375" style="92" bestFit="1" customWidth="1"/>
    <col min="11" max="31" width="8.85546875" style="92" customWidth="1"/>
    <col min="32" max="32" width="11.7109375" style="92" customWidth="1"/>
    <col min="33" max="33" width="9.7109375" style="92" customWidth="1"/>
    <col min="34" max="56" width="8.85546875" style="92" customWidth="1"/>
    <col min="57" max="57" width="10.140625" style="95" bestFit="1" customWidth="1"/>
    <col min="58" max="58" width="9.140625" style="95"/>
    <col min="59" max="59" width="9.140625" style="95" customWidth="1"/>
    <col min="60" max="16384" width="9.140625" style="95"/>
  </cols>
  <sheetData>
    <row r="1" spans="1:84" s="80" customFormat="1" ht="13.5" customHeight="1" thickBot="1">
      <c r="A1" s="71"/>
      <c r="B1" s="72"/>
      <c r="C1" s="73">
        <v>7095383</v>
      </c>
      <c r="D1" s="72">
        <v>44432</v>
      </c>
      <c r="E1" s="72">
        <v>1</v>
      </c>
      <c r="F1" s="74"/>
      <c r="G1" s="74"/>
      <c r="H1" s="75"/>
      <c r="I1" s="76">
        <f t="shared" ref="I1:BT1" si="0">SUM(I3:I189)</f>
        <v>59264130</v>
      </c>
      <c r="J1" s="77">
        <f t="shared" si="0"/>
        <v>5926413</v>
      </c>
      <c r="K1" s="77">
        <f t="shared" si="0"/>
        <v>226</v>
      </c>
      <c r="L1" s="77">
        <f t="shared" si="0"/>
        <v>948</v>
      </c>
      <c r="M1" s="77">
        <f t="shared" si="0"/>
        <v>678</v>
      </c>
      <c r="N1" s="77">
        <f t="shared" si="0"/>
        <v>4375</v>
      </c>
      <c r="O1" s="77">
        <f t="shared" si="0"/>
        <v>5813</v>
      </c>
      <c r="P1" s="77">
        <f t="shared" si="0"/>
        <v>7982</v>
      </c>
      <c r="Q1" s="77">
        <f t="shared" si="0"/>
        <v>9301</v>
      </c>
      <c r="R1" s="77">
        <f t="shared" si="0"/>
        <v>14118</v>
      </c>
      <c r="S1" s="77">
        <f>SUM(S3:S189)</f>
        <v>9600</v>
      </c>
      <c r="T1" s="77">
        <f t="shared" si="0"/>
        <v>45508</v>
      </c>
      <c r="U1" s="77">
        <f t="shared" si="0"/>
        <v>40581</v>
      </c>
      <c r="V1" s="77">
        <f t="shared" si="0"/>
        <v>46641</v>
      </c>
      <c r="W1" s="77">
        <f t="shared" si="0"/>
        <v>49651</v>
      </c>
      <c r="X1" s="77">
        <f t="shared" si="0"/>
        <v>127228</v>
      </c>
      <c r="Y1" s="77">
        <f t="shared" si="0"/>
        <v>106527</v>
      </c>
      <c r="Z1" s="77">
        <f t="shared" si="0"/>
        <v>110353</v>
      </c>
      <c r="AA1" s="77">
        <f t="shared" si="0"/>
        <v>127578</v>
      </c>
      <c r="AB1" s="77">
        <f t="shared" si="0"/>
        <v>147116</v>
      </c>
      <c r="AC1" s="77">
        <f t="shared" si="0"/>
        <v>72564</v>
      </c>
      <c r="AD1" s="77">
        <f t="shared" si="0"/>
        <v>245840</v>
      </c>
      <c r="AE1" s="77">
        <f t="shared" si="0"/>
        <v>242117</v>
      </c>
      <c r="AF1" s="78">
        <f t="shared" si="0"/>
        <v>260642</v>
      </c>
      <c r="AG1" s="76">
        <f t="shared" si="0"/>
        <v>243330</v>
      </c>
      <c r="AH1" s="77">
        <f t="shared" si="0"/>
        <v>165472</v>
      </c>
      <c r="AI1" s="77">
        <f t="shared" si="0"/>
        <v>34312</v>
      </c>
      <c r="AJ1" s="77">
        <f t="shared" si="0"/>
        <v>144138</v>
      </c>
      <c r="AK1" s="77">
        <f t="shared" si="0"/>
        <v>163197</v>
      </c>
      <c r="AL1" s="77">
        <f t="shared" si="0"/>
        <v>200245</v>
      </c>
      <c r="AM1" s="77">
        <f t="shared" si="0"/>
        <v>216933</v>
      </c>
      <c r="AN1" s="77">
        <f t="shared" si="0"/>
        <v>231903</v>
      </c>
      <c r="AO1" s="77">
        <f t="shared" si="0"/>
        <v>50321</v>
      </c>
      <c r="AP1" s="77">
        <f t="shared" si="0"/>
        <v>194014</v>
      </c>
      <c r="AQ1" s="77">
        <f t="shared" si="0"/>
        <v>223479</v>
      </c>
      <c r="AR1" s="77">
        <f t="shared" si="0"/>
        <v>277044</v>
      </c>
      <c r="AS1" s="77">
        <f t="shared" si="0"/>
        <v>334234</v>
      </c>
      <c r="AT1" s="77">
        <f t="shared" si="0"/>
        <v>270523</v>
      </c>
      <c r="AU1" s="77">
        <f t="shared" si="0"/>
        <v>51232</v>
      </c>
      <c r="AV1" s="77">
        <f t="shared" si="0"/>
        <v>181240</v>
      </c>
      <c r="AW1" s="77">
        <f t="shared" si="0"/>
        <v>235472</v>
      </c>
      <c r="AX1" s="77">
        <f t="shared" si="0"/>
        <v>278199</v>
      </c>
      <c r="AY1" s="77">
        <f t="shared" si="0"/>
        <v>334712</v>
      </c>
      <c r="AZ1" s="77">
        <f t="shared" si="0"/>
        <v>249294</v>
      </c>
      <c r="BA1" s="77">
        <f t="shared" si="0"/>
        <v>47147</v>
      </c>
      <c r="BB1" s="77">
        <f t="shared" si="0"/>
        <v>124585</v>
      </c>
      <c r="BC1" s="77">
        <f t="shared" si="0"/>
        <v>0</v>
      </c>
      <c r="BD1" s="77">
        <f t="shared" si="0"/>
        <v>0</v>
      </c>
      <c r="BE1" s="77">
        <f t="shared" si="0"/>
        <v>0</v>
      </c>
      <c r="BF1" s="77">
        <f t="shared" si="0"/>
        <v>0</v>
      </c>
      <c r="BG1" s="79">
        <f t="shared" si="0"/>
        <v>0</v>
      </c>
      <c r="BH1" s="79">
        <f t="shared" si="0"/>
        <v>0</v>
      </c>
      <c r="BI1" s="79">
        <f t="shared" si="0"/>
        <v>0</v>
      </c>
      <c r="BJ1" s="79">
        <f t="shared" si="0"/>
        <v>0</v>
      </c>
      <c r="BK1" s="79">
        <f t="shared" si="0"/>
        <v>0</v>
      </c>
      <c r="BL1" s="79">
        <f t="shared" si="0"/>
        <v>0</v>
      </c>
      <c r="BM1" s="79">
        <f t="shared" si="0"/>
        <v>0</v>
      </c>
      <c r="BN1" s="79">
        <f t="shared" si="0"/>
        <v>0</v>
      </c>
      <c r="BO1" s="79">
        <f t="shared" si="0"/>
        <v>0</v>
      </c>
      <c r="BP1" s="79">
        <f t="shared" si="0"/>
        <v>0</v>
      </c>
      <c r="BQ1" s="79">
        <f t="shared" si="0"/>
        <v>0</v>
      </c>
      <c r="BR1" s="79">
        <f t="shared" si="0"/>
        <v>0</v>
      </c>
      <c r="BS1" s="79">
        <f t="shared" si="0"/>
        <v>0</v>
      </c>
      <c r="BT1" s="79">
        <f t="shared" si="0"/>
        <v>0</v>
      </c>
      <c r="BU1" s="79">
        <f t="shared" ref="BU1:CF1" si="1">SUM(BU3:BU189)</f>
        <v>0</v>
      </c>
      <c r="BV1" s="79">
        <f t="shared" si="1"/>
        <v>0</v>
      </c>
      <c r="BW1" s="79">
        <f t="shared" si="1"/>
        <v>0</v>
      </c>
      <c r="BX1" s="79">
        <f t="shared" si="1"/>
        <v>0</v>
      </c>
      <c r="BY1" s="79">
        <f t="shared" si="1"/>
        <v>0</v>
      </c>
      <c r="BZ1" s="79">
        <f t="shared" si="1"/>
        <v>0</v>
      </c>
      <c r="CA1" s="79">
        <f t="shared" si="1"/>
        <v>0</v>
      </c>
      <c r="CB1" s="79">
        <f t="shared" si="1"/>
        <v>0</v>
      </c>
      <c r="CC1" s="79">
        <f t="shared" si="1"/>
        <v>0</v>
      </c>
      <c r="CD1" s="79">
        <f t="shared" si="1"/>
        <v>0</v>
      </c>
      <c r="CE1" s="79">
        <f t="shared" si="1"/>
        <v>0</v>
      </c>
      <c r="CF1" s="79">
        <f t="shared" si="1"/>
        <v>0</v>
      </c>
    </row>
    <row r="2" spans="1:84" s="91" customFormat="1" ht="47.25" customHeight="1" thickBot="1">
      <c r="A2" s="81" t="s">
        <v>134</v>
      </c>
      <c r="B2" s="82" t="s">
        <v>136</v>
      </c>
      <c r="C2" s="83" t="s">
        <v>229</v>
      </c>
      <c r="D2" s="83" t="s">
        <v>230</v>
      </c>
      <c r="E2" s="83" t="s">
        <v>141</v>
      </c>
      <c r="F2" s="84" t="s">
        <v>123</v>
      </c>
      <c r="G2" s="83" t="s">
        <v>138</v>
      </c>
      <c r="H2" s="85" t="s">
        <v>139</v>
      </c>
      <c r="I2" s="86" t="s">
        <v>137</v>
      </c>
      <c r="J2" s="86" t="s">
        <v>140</v>
      </c>
      <c r="K2" s="87" t="s">
        <v>231</v>
      </c>
      <c r="L2" s="87" t="s">
        <v>232</v>
      </c>
      <c r="M2" s="87" t="s">
        <v>233</v>
      </c>
      <c r="N2" s="88" t="s">
        <v>234</v>
      </c>
      <c r="O2" s="87" t="s">
        <v>235</v>
      </c>
      <c r="P2" s="87" t="s">
        <v>236</v>
      </c>
      <c r="Q2" s="87" t="s">
        <v>237</v>
      </c>
      <c r="R2" s="87" t="s">
        <v>238</v>
      </c>
      <c r="S2" s="87" t="s">
        <v>239</v>
      </c>
      <c r="T2" s="89" t="s">
        <v>240</v>
      </c>
      <c r="U2" s="87" t="s">
        <v>241</v>
      </c>
      <c r="V2" s="87" t="s">
        <v>242</v>
      </c>
      <c r="W2" s="87" t="s">
        <v>243</v>
      </c>
      <c r="X2" s="89" t="s">
        <v>244</v>
      </c>
      <c r="Y2" s="87" t="s">
        <v>245</v>
      </c>
      <c r="Z2" s="87" t="s">
        <v>246</v>
      </c>
      <c r="AA2" s="87" t="s">
        <v>247</v>
      </c>
      <c r="AB2" s="87" t="s">
        <v>248</v>
      </c>
      <c r="AC2" s="87" t="s">
        <v>249</v>
      </c>
      <c r="AD2" s="89" t="s">
        <v>250</v>
      </c>
      <c r="AE2" s="87" t="s">
        <v>251</v>
      </c>
      <c r="AF2" s="90" t="s">
        <v>252</v>
      </c>
      <c r="AG2" s="87" t="s">
        <v>253</v>
      </c>
      <c r="AH2" s="87" t="s">
        <v>254</v>
      </c>
      <c r="AI2" s="87" t="s">
        <v>255</v>
      </c>
      <c r="AJ2" s="88" t="s">
        <v>256</v>
      </c>
      <c r="AK2" s="87" t="s">
        <v>257</v>
      </c>
      <c r="AL2" s="87" t="s">
        <v>258</v>
      </c>
      <c r="AM2" s="87" t="s">
        <v>259</v>
      </c>
      <c r="AN2" s="87" t="s">
        <v>260</v>
      </c>
      <c r="AO2" s="87" t="s">
        <v>261</v>
      </c>
      <c r="AP2" s="89" t="s">
        <v>262</v>
      </c>
      <c r="AQ2" s="87" t="s">
        <v>263</v>
      </c>
      <c r="AR2" s="87" t="s">
        <v>264</v>
      </c>
      <c r="AS2" s="87" t="s">
        <v>265</v>
      </c>
      <c r="AT2" s="87" t="s">
        <v>266</v>
      </c>
      <c r="AU2" s="87" t="s">
        <v>267</v>
      </c>
      <c r="AV2" s="89" t="s">
        <v>268</v>
      </c>
      <c r="AW2" s="87" t="s">
        <v>269</v>
      </c>
      <c r="AX2" s="87" t="s">
        <v>270</v>
      </c>
      <c r="AY2" s="87" t="s">
        <v>271</v>
      </c>
      <c r="AZ2" s="87" t="s">
        <v>272</v>
      </c>
      <c r="BA2" s="87" t="s">
        <v>273</v>
      </c>
      <c r="BB2" s="89" t="s">
        <v>274</v>
      </c>
      <c r="BC2" s="87" t="s">
        <v>275</v>
      </c>
      <c r="BD2" s="90" t="s">
        <v>276</v>
      </c>
      <c r="BE2" s="90" t="s">
        <v>277</v>
      </c>
      <c r="BF2" s="87" t="s">
        <v>278</v>
      </c>
      <c r="BG2" s="54" t="s">
        <v>215</v>
      </c>
      <c r="BH2" s="54">
        <v>43192</v>
      </c>
      <c r="BI2" s="54">
        <v>43193</v>
      </c>
      <c r="BJ2" s="54">
        <v>43194</v>
      </c>
      <c r="BK2" s="54">
        <v>43195</v>
      </c>
      <c r="BL2" s="54">
        <v>43196</v>
      </c>
      <c r="BM2" s="54" t="s">
        <v>216</v>
      </c>
      <c r="BN2" s="54">
        <v>43199</v>
      </c>
      <c r="BO2" s="54">
        <v>43200</v>
      </c>
      <c r="BP2" s="54">
        <v>43201</v>
      </c>
      <c r="BQ2" s="54">
        <v>43202</v>
      </c>
      <c r="BR2" s="54">
        <v>43203</v>
      </c>
      <c r="BS2" s="54" t="s">
        <v>217</v>
      </c>
      <c r="BT2" s="54">
        <v>43206</v>
      </c>
      <c r="BU2" s="54">
        <v>43207</v>
      </c>
      <c r="BV2" s="54">
        <v>43208</v>
      </c>
      <c r="BW2" s="54">
        <v>43209</v>
      </c>
      <c r="BX2" s="54">
        <v>43210</v>
      </c>
      <c r="BY2" s="54" t="s">
        <v>218</v>
      </c>
      <c r="BZ2" s="54">
        <v>43213</v>
      </c>
      <c r="CA2" s="54">
        <v>43214</v>
      </c>
      <c r="CB2" s="54">
        <v>43215</v>
      </c>
      <c r="CC2" s="54">
        <v>43216</v>
      </c>
      <c r="CD2" s="54">
        <v>43217</v>
      </c>
      <c r="CE2" s="54" t="s">
        <v>219</v>
      </c>
      <c r="CF2" s="54">
        <v>43220</v>
      </c>
    </row>
    <row r="3" spans="1:84" s="134" customFormat="1" ht="15">
      <c r="A3" s="119">
        <v>70017</v>
      </c>
      <c r="B3" s="120" t="s">
        <v>59</v>
      </c>
      <c r="C3" s="120">
        <v>25248</v>
      </c>
      <c r="D3" s="120">
        <v>32464</v>
      </c>
      <c r="E3" s="121">
        <f t="shared" ref="E3:E66" si="2">D3/D$1</f>
        <v>0.73064458048253511</v>
      </c>
      <c r="F3" s="122">
        <f t="shared" ref="F3:F66" si="3">C3*E3</f>
        <v>18447.314368023046</v>
      </c>
      <c r="G3" s="121">
        <f t="shared" ref="G3:G66" si="4">+I3/C3</f>
        <v>7.2556242078580482</v>
      </c>
      <c r="H3" s="123">
        <f t="shared" ref="H3:H66" si="5">+G3/E3</f>
        <v>9.9304427921250866</v>
      </c>
      <c r="I3" s="124">
        <f t="shared" ref="I3:I66" si="6">10*J3</f>
        <v>183190</v>
      </c>
      <c r="J3" s="125">
        <f t="shared" ref="J3:J66" si="7">SUM(K3:BG3)</f>
        <v>18319</v>
      </c>
      <c r="K3" s="126">
        <v>0</v>
      </c>
      <c r="L3" s="127">
        <v>0</v>
      </c>
      <c r="M3" s="128">
        <v>11</v>
      </c>
      <c r="N3" s="127">
        <v>22</v>
      </c>
      <c r="O3" s="127">
        <v>33</v>
      </c>
      <c r="P3" s="127">
        <v>31</v>
      </c>
      <c r="Q3" s="127">
        <v>43</v>
      </c>
      <c r="R3" s="128">
        <v>25</v>
      </c>
      <c r="S3" s="127">
        <v>40</v>
      </c>
      <c r="T3" s="127">
        <v>120</v>
      </c>
      <c r="U3" s="128">
        <v>187</v>
      </c>
      <c r="V3" s="128">
        <v>183</v>
      </c>
      <c r="W3" s="128">
        <v>158</v>
      </c>
      <c r="X3" s="128">
        <v>233</v>
      </c>
      <c r="Y3" s="128">
        <v>401</v>
      </c>
      <c r="Z3" s="128">
        <v>410</v>
      </c>
      <c r="AA3" s="128">
        <v>469</v>
      </c>
      <c r="AB3" s="128">
        <v>556</v>
      </c>
      <c r="AC3" s="128">
        <v>322</v>
      </c>
      <c r="AD3" s="129">
        <v>578</v>
      </c>
      <c r="AE3" s="128">
        <v>769</v>
      </c>
      <c r="AF3" s="130">
        <v>812</v>
      </c>
      <c r="AG3" s="131">
        <v>535</v>
      </c>
      <c r="AH3" s="120">
        <v>663</v>
      </c>
      <c r="AI3" s="120">
        <v>157</v>
      </c>
      <c r="AJ3" s="120">
        <v>379</v>
      </c>
      <c r="AK3" s="120">
        <v>519</v>
      </c>
      <c r="AL3" s="120">
        <v>735</v>
      </c>
      <c r="AM3" s="120">
        <v>704</v>
      </c>
      <c r="AN3" s="120">
        <v>641</v>
      </c>
      <c r="AO3" s="120">
        <v>209</v>
      </c>
      <c r="AP3" s="120">
        <v>400</v>
      </c>
      <c r="AQ3" s="120">
        <v>677</v>
      </c>
      <c r="AR3" s="120">
        <v>841</v>
      </c>
      <c r="AS3" s="120">
        <v>1012</v>
      </c>
      <c r="AT3" s="120">
        <v>930</v>
      </c>
      <c r="AU3" s="120">
        <v>228</v>
      </c>
      <c r="AV3" s="120">
        <v>436</v>
      </c>
      <c r="AW3" s="120">
        <v>839</v>
      </c>
      <c r="AX3" s="120">
        <v>808</v>
      </c>
      <c r="AY3" s="120">
        <v>941</v>
      </c>
      <c r="AZ3" s="120">
        <v>812</v>
      </c>
      <c r="BA3" s="120">
        <v>221</v>
      </c>
      <c r="BB3" s="120">
        <v>229</v>
      </c>
      <c r="BC3" s="120"/>
      <c r="BD3" s="120"/>
      <c r="BE3" s="120"/>
      <c r="BF3" s="120"/>
      <c r="BG3" s="132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</row>
    <row r="4" spans="1:84" s="134" customFormat="1" ht="15">
      <c r="A4" s="119">
        <v>70025</v>
      </c>
      <c r="B4" s="120" t="s">
        <v>228</v>
      </c>
      <c r="C4" s="120">
        <v>49290</v>
      </c>
      <c r="D4" s="120">
        <v>36417</v>
      </c>
      <c r="E4" s="121">
        <f t="shared" si="2"/>
        <v>0.81961199135758012</v>
      </c>
      <c r="F4" s="122">
        <f t="shared" si="3"/>
        <v>40398.675054015126</v>
      </c>
      <c r="G4" s="121">
        <f t="shared" si="4"/>
        <v>5.1158449989855956</v>
      </c>
      <c r="H4" s="123">
        <f t="shared" si="5"/>
        <v>6.2417888622052331</v>
      </c>
      <c r="I4" s="124">
        <f t="shared" si="6"/>
        <v>252160</v>
      </c>
      <c r="J4" s="125">
        <f t="shared" si="7"/>
        <v>25216</v>
      </c>
      <c r="K4" s="135">
        <v>0</v>
      </c>
      <c r="L4" s="120">
        <v>1</v>
      </c>
      <c r="M4" s="124">
        <v>1</v>
      </c>
      <c r="N4" s="120">
        <v>21</v>
      </c>
      <c r="O4" s="120">
        <v>34</v>
      </c>
      <c r="P4" s="120">
        <v>30</v>
      </c>
      <c r="Q4" s="120">
        <v>25</v>
      </c>
      <c r="R4" s="124">
        <v>52</v>
      </c>
      <c r="S4" s="120">
        <v>35</v>
      </c>
      <c r="T4" s="120">
        <v>148</v>
      </c>
      <c r="U4" s="124">
        <v>164</v>
      </c>
      <c r="V4" s="124">
        <v>237</v>
      </c>
      <c r="W4" s="124">
        <v>269</v>
      </c>
      <c r="X4" s="124">
        <v>382</v>
      </c>
      <c r="Y4" s="124">
        <v>327</v>
      </c>
      <c r="Z4" s="124">
        <v>500</v>
      </c>
      <c r="AA4" s="124">
        <v>702</v>
      </c>
      <c r="AB4" s="124">
        <v>599</v>
      </c>
      <c r="AC4" s="124">
        <v>379</v>
      </c>
      <c r="AD4" s="136">
        <v>903</v>
      </c>
      <c r="AE4" s="124">
        <v>1091</v>
      </c>
      <c r="AF4" s="137">
        <v>1190</v>
      </c>
      <c r="AG4" s="131">
        <v>1257</v>
      </c>
      <c r="AH4" s="120">
        <v>554</v>
      </c>
      <c r="AI4" s="120">
        <v>167</v>
      </c>
      <c r="AJ4" s="120">
        <v>545</v>
      </c>
      <c r="AK4" s="120">
        <v>726</v>
      </c>
      <c r="AL4" s="120">
        <v>889</v>
      </c>
      <c r="AM4" s="120">
        <v>884</v>
      </c>
      <c r="AN4" s="120">
        <v>893</v>
      </c>
      <c r="AO4" s="120">
        <v>258</v>
      </c>
      <c r="AP4" s="120">
        <v>644</v>
      </c>
      <c r="AQ4" s="120">
        <v>1092</v>
      </c>
      <c r="AR4" s="120">
        <v>1199</v>
      </c>
      <c r="AS4" s="120">
        <v>1664</v>
      </c>
      <c r="AT4" s="120">
        <v>1007</v>
      </c>
      <c r="AU4" s="120">
        <v>220</v>
      </c>
      <c r="AV4" s="120">
        <v>730</v>
      </c>
      <c r="AW4" s="120">
        <v>1127</v>
      </c>
      <c r="AX4" s="120">
        <v>1136</v>
      </c>
      <c r="AY4" s="120">
        <v>1224</v>
      </c>
      <c r="AZ4" s="120">
        <v>1204</v>
      </c>
      <c r="BA4" s="120">
        <v>297</v>
      </c>
      <c r="BB4" s="120">
        <v>409</v>
      </c>
      <c r="BC4" s="120"/>
      <c r="BD4" s="120"/>
      <c r="BE4" s="120"/>
      <c r="BF4" s="120"/>
      <c r="BG4" s="132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</row>
    <row r="5" spans="1:84" s="134" customFormat="1" ht="13.5" customHeight="1">
      <c r="A5" s="119">
        <v>70033</v>
      </c>
      <c r="B5" s="120" t="s">
        <v>279</v>
      </c>
      <c r="C5" s="120">
        <v>44823</v>
      </c>
      <c r="D5" s="120">
        <v>38537</v>
      </c>
      <c r="E5" s="121">
        <f t="shared" si="2"/>
        <v>0.86732535109830755</v>
      </c>
      <c r="F5" s="122">
        <f t="shared" si="3"/>
        <v>38876.124212279443</v>
      </c>
      <c r="G5" s="121">
        <f t="shared" si="4"/>
        <v>7.1240211498561008</v>
      </c>
      <c r="H5" s="123">
        <f t="shared" si="5"/>
        <v>8.213781761175138</v>
      </c>
      <c r="I5" s="124">
        <f t="shared" si="6"/>
        <v>319320</v>
      </c>
      <c r="J5" s="125">
        <f t="shared" si="7"/>
        <v>31932</v>
      </c>
      <c r="K5" s="135">
        <v>0</v>
      </c>
      <c r="L5" s="120">
        <v>1</v>
      </c>
      <c r="M5" s="124">
        <v>0</v>
      </c>
      <c r="N5" s="120">
        <v>20</v>
      </c>
      <c r="O5" s="120">
        <v>22</v>
      </c>
      <c r="P5" s="120">
        <v>42</v>
      </c>
      <c r="Q5" s="120">
        <v>60</v>
      </c>
      <c r="R5" s="124">
        <v>62</v>
      </c>
      <c r="S5" s="120">
        <v>0</v>
      </c>
      <c r="T5" s="120">
        <v>441</v>
      </c>
      <c r="U5" s="124">
        <v>354</v>
      </c>
      <c r="V5" s="124">
        <v>259</v>
      </c>
      <c r="W5" s="124">
        <v>305</v>
      </c>
      <c r="X5" s="124">
        <v>757</v>
      </c>
      <c r="Y5" s="124">
        <v>693</v>
      </c>
      <c r="Z5" s="124">
        <v>627</v>
      </c>
      <c r="AA5" s="124">
        <v>803</v>
      </c>
      <c r="AB5" s="124">
        <v>877</v>
      </c>
      <c r="AC5" s="124">
        <v>295</v>
      </c>
      <c r="AD5" s="136">
        <v>1921</v>
      </c>
      <c r="AE5" s="124">
        <v>1191</v>
      </c>
      <c r="AF5" s="137">
        <v>1362</v>
      </c>
      <c r="AG5" s="131">
        <v>961</v>
      </c>
      <c r="AH5" s="120">
        <v>742</v>
      </c>
      <c r="AI5" s="120">
        <v>232</v>
      </c>
      <c r="AJ5" s="120">
        <v>907</v>
      </c>
      <c r="AK5" s="120">
        <v>1004</v>
      </c>
      <c r="AL5" s="120">
        <v>1103</v>
      </c>
      <c r="AM5" s="120">
        <v>1276</v>
      </c>
      <c r="AN5" s="120">
        <v>991</v>
      </c>
      <c r="AO5" s="120">
        <v>410</v>
      </c>
      <c r="AP5" s="120">
        <v>1010</v>
      </c>
      <c r="AQ5" s="120">
        <v>1348</v>
      </c>
      <c r="AR5" s="120">
        <v>1141</v>
      </c>
      <c r="AS5" s="120">
        <v>1626</v>
      </c>
      <c r="AT5" s="120">
        <v>1498</v>
      </c>
      <c r="AU5" s="120">
        <v>225</v>
      </c>
      <c r="AV5" s="120">
        <v>748</v>
      </c>
      <c r="AW5" s="120">
        <v>1200</v>
      </c>
      <c r="AX5" s="120">
        <v>1321</v>
      </c>
      <c r="AY5" s="120">
        <v>1943</v>
      </c>
      <c r="AZ5" s="120">
        <v>1137</v>
      </c>
      <c r="BA5" s="120">
        <v>160</v>
      </c>
      <c r="BB5" s="120">
        <v>857</v>
      </c>
      <c r="BC5" s="120"/>
      <c r="BD5" s="120"/>
      <c r="BE5" s="120"/>
      <c r="BF5" s="120"/>
      <c r="BG5" s="132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</row>
    <row r="6" spans="1:84" s="134" customFormat="1" ht="13.5" customHeight="1">
      <c r="A6" s="119">
        <v>70041</v>
      </c>
      <c r="B6" s="120" t="s">
        <v>33</v>
      </c>
      <c r="C6" s="120">
        <v>18369</v>
      </c>
      <c r="D6" s="120">
        <v>28955</v>
      </c>
      <c r="E6" s="121">
        <f t="shared" si="2"/>
        <v>0.65166996759092544</v>
      </c>
      <c r="F6" s="122">
        <f t="shared" si="3"/>
        <v>11970.52563467771</v>
      </c>
      <c r="G6" s="121">
        <f t="shared" si="4"/>
        <v>6.540911317981382</v>
      </c>
      <c r="H6" s="123">
        <f t="shared" si="5"/>
        <v>10.037153226750087</v>
      </c>
      <c r="I6" s="124">
        <f t="shared" si="6"/>
        <v>120150</v>
      </c>
      <c r="J6" s="125">
        <f t="shared" si="7"/>
        <v>12015</v>
      </c>
      <c r="K6" s="135">
        <v>0</v>
      </c>
      <c r="L6" s="120">
        <v>1</v>
      </c>
      <c r="M6" s="124">
        <v>0</v>
      </c>
      <c r="N6" s="120">
        <v>0</v>
      </c>
      <c r="O6" s="120">
        <v>7</v>
      </c>
      <c r="P6" s="120">
        <v>8</v>
      </c>
      <c r="Q6" s="120">
        <v>9</v>
      </c>
      <c r="R6" s="124">
        <v>18</v>
      </c>
      <c r="S6" s="120">
        <v>2</v>
      </c>
      <c r="T6" s="120">
        <v>91</v>
      </c>
      <c r="U6" s="124">
        <v>33</v>
      </c>
      <c r="V6" s="124">
        <v>68</v>
      </c>
      <c r="W6" s="124">
        <v>30</v>
      </c>
      <c r="X6" s="124">
        <v>294</v>
      </c>
      <c r="Y6" s="124">
        <v>246</v>
      </c>
      <c r="Z6" s="124">
        <v>208</v>
      </c>
      <c r="AA6" s="124">
        <v>349</v>
      </c>
      <c r="AB6" s="124">
        <v>288</v>
      </c>
      <c r="AC6" s="124">
        <v>34</v>
      </c>
      <c r="AD6" s="136">
        <v>546</v>
      </c>
      <c r="AE6" s="124">
        <v>413</v>
      </c>
      <c r="AF6" s="137">
        <v>446</v>
      </c>
      <c r="AG6" s="131">
        <v>454</v>
      </c>
      <c r="AH6" s="120">
        <v>296</v>
      </c>
      <c r="AI6" s="120">
        <v>52</v>
      </c>
      <c r="AJ6" s="120">
        <v>168</v>
      </c>
      <c r="AK6" s="120">
        <v>259</v>
      </c>
      <c r="AL6" s="120">
        <v>499</v>
      </c>
      <c r="AM6" s="120">
        <v>456</v>
      </c>
      <c r="AN6" s="120">
        <v>354</v>
      </c>
      <c r="AO6" s="120">
        <v>40</v>
      </c>
      <c r="AP6" s="120">
        <v>327</v>
      </c>
      <c r="AQ6" s="120">
        <v>679</v>
      </c>
      <c r="AR6" s="120">
        <v>629</v>
      </c>
      <c r="AS6" s="120">
        <v>837</v>
      </c>
      <c r="AT6" s="120">
        <v>584</v>
      </c>
      <c r="AU6" s="120">
        <v>89</v>
      </c>
      <c r="AV6" s="120">
        <v>427</v>
      </c>
      <c r="AW6" s="120">
        <v>480</v>
      </c>
      <c r="AX6" s="120">
        <v>581</v>
      </c>
      <c r="AY6" s="120">
        <v>837</v>
      </c>
      <c r="AZ6" s="120">
        <v>532</v>
      </c>
      <c r="BA6" s="120">
        <v>87</v>
      </c>
      <c r="BB6" s="120">
        <v>257</v>
      </c>
      <c r="BC6" s="120"/>
      <c r="BD6" s="120"/>
      <c r="BE6" s="120"/>
      <c r="BF6" s="120"/>
      <c r="BG6" s="132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</row>
    <row r="7" spans="1:84" s="134" customFormat="1" ht="13.5" customHeight="1">
      <c r="A7" s="119">
        <v>70050</v>
      </c>
      <c r="B7" s="120" t="s">
        <v>95</v>
      </c>
      <c r="C7" s="120">
        <v>11210</v>
      </c>
      <c r="D7" s="120">
        <v>35093</v>
      </c>
      <c r="E7" s="121">
        <f t="shared" si="2"/>
        <v>0.78981364782138996</v>
      </c>
      <c r="F7" s="122">
        <f t="shared" si="3"/>
        <v>8853.8109920777806</v>
      </c>
      <c r="G7" s="121">
        <f t="shared" si="4"/>
        <v>9.1373773416592332</v>
      </c>
      <c r="H7" s="123">
        <f t="shared" si="5"/>
        <v>11.569029437340868</v>
      </c>
      <c r="I7" s="124">
        <f t="shared" si="6"/>
        <v>102430</v>
      </c>
      <c r="J7" s="125">
        <f t="shared" si="7"/>
        <v>10243</v>
      </c>
      <c r="K7" s="135">
        <v>0</v>
      </c>
      <c r="L7" s="120">
        <v>7</v>
      </c>
      <c r="M7" s="124">
        <v>0</v>
      </c>
      <c r="N7" s="120">
        <v>29</v>
      </c>
      <c r="O7" s="120">
        <v>11</v>
      </c>
      <c r="P7" s="120">
        <v>45</v>
      </c>
      <c r="Q7" s="120">
        <v>16</v>
      </c>
      <c r="R7" s="124">
        <v>51</v>
      </c>
      <c r="S7" s="120">
        <v>11</v>
      </c>
      <c r="T7" s="120">
        <v>68</v>
      </c>
      <c r="U7" s="124">
        <v>83</v>
      </c>
      <c r="V7" s="124">
        <v>89</v>
      </c>
      <c r="W7" s="124">
        <v>0</v>
      </c>
      <c r="X7" s="124">
        <v>288</v>
      </c>
      <c r="Y7" s="124">
        <v>169</v>
      </c>
      <c r="Z7" s="124">
        <v>217</v>
      </c>
      <c r="AA7" s="124">
        <v>251</v>
      </c>
      <c r="AB7" s="124">
        <v>322</v>
      </c>
      <c r="AC7" s="124">
        <v>0</v>
      </c>
      <c r="AD7" s="136">
        <v>547</v>
      </c>
      <c r="AE7" s="124">
        <v>726</v>
      </c>
      <c r="AF7" s="137">
        <v>364</v>
      </c>
      <c r="AG7" s="131">
        <v>461</v>
      </c>
      <c r="AH7" s="120">
        <v>176</v>
      </c>
      <c r="AI7" s="120">
        <v>0</v>
      </c>
      <c r="AJ7" s="120">
        <v>248</v>
      </c>
      <c r="AK7" s="120">
        <v>267</v>
      </c>
      <c r="AL7" s="120">
        <v>357</v>
      </c>
      <c r="AM7" s="120">
        <v>405</v>
      </c>
      <c r="AN7" s="120">
        <v>295</v>
      </c>
      <c r="AO7" s="120">
        <v>0</v>
      </c>
      <c r="AP7" s="120">
        <v>326</v>
      </c>
      <c r="AQ7" s="120">
        <v>443</v>
      </c>
      <c r="AR7" s="120">
        <v>629</v>
      </c>
      <c r="AS7" s="120">
        <v>574</v>
      </c>
      <c r="AT7" s="120">
        <v>373</v>
      </c>
      <c r="AU7" s="120">
        <v>0</v>
      </c>
      <c r="AV7" s="120">
        <v>321</v>
      </c>
      <c r="AW7" s="120">
        <v>385</v>
      </c>
      <c r="AX7" s="120">
        <v>503</v>
      </c>
      <c r="AY7" s="120">
        <v>541</v>
      </c>
      <c r="AZ7" s="120">
        <v>436</v>
      </c>
      <c r="BA7" s="120">
        <v>0</v>
      </c>
      <c r="BB7" s="120">
        <v>209</v>
      </c>
      <c r="BC7" s="120"/>
      <c r="BD7" s="120"/>
      <c r="BE7" s="120"/>
      <c r="BF7" s="120"/>
      <c r="BG7" s="132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</row>
    <row r="8" spans="1:84" s="134" customFormat="1" ht="13.5" customHeight="1">
      <c r="A8" s="119">
        <v>70068</v>
      </c>
      <c r="B8" s="120" t="s">
        <v>34</v>
      </c>
      <c r="C8" s="120">
        <v>24947</v>
      </c>
      <c r="D8" s="120">
        <v>36283</v>
      </c>
      <c r="E8" s="121">
        <f t="shared" si="2"/>
        <v>0.81659614692113791</v>
      </c>
      <c r="F8" s="122">
        <f t="shared" si="3"/>
        <v>20371.624077241628</v>
      </c>
      <c r="G8" s="121">
        <f t="shared" si="4"/>
        <v>5.9462059566280514</v>
      </c>
      <c r="H8" s="123">
        <f t="shared" si="5"/>
        <v>7.2816972980430945</v>
      </c>
      <c r="I8" s="124">
        <f t="shared" si="6"/>
        <v>148340</v>
      </c>
      <c r="J8" s="125">
        <f t="shared" si="7"/>
        <v>14834</v>
      </c>
      <c r="K8" s="135">
        <v>0</v>
      </c>
      <c r="L8" s="120">
        <v>2</v>
      </c>
      <c r="M8" s="124">
        <v>0</v>
      </c>
      <c r="N8" s="120">
        <v>8</v>
      </c>
      <c r="O8" s="120">
        <v>4</v>
      </c>
      <c r="P8" s="120">
        <v>31</v>
      </c>
      <c r="Q8" s="120">
        <v>11</v>
      </c>
      <c r="R8" s="124">
        <v>35</v>
      </c>
      <c r="S8" s="120">
        <v>12</v>
      </c>
      <c r="T8" s="120">
        <v>120</v>
      </c>
      <c r="U8" s="124">
        <v>98</v>
      </c>
      <c r="V8" s="124">
        <v>92</v>
      </c>
      <c r="W8" s="124">
        <v>32</v>
      </c>
      <c r="X8" s="124">
        <v>281</v>
      </c>
      <c r="Y8" s="124">
        <v>303</v>
      </c>
      <c r="Z8" s="124">
        <v>227</v>
      </c>
      <c r="AA8" s="124">
        <v>304</v>
      </c>
      <c r="AB8" s="124">
        <v>330</v>
      </c>
      <c r="AC8" s="124">
        <v>56</v>
      </c>
      <c r="AD8" s="136">
        <v>863</v>
      </c>
      <c r="AE8" s="124">
        <v>764</v>
      </c>
      <c r="AF8" s="137">
        <v>717</v>
      </c>
      <c r="AG8" s="131">
        <v>603</v>
      </c>
      <c r="AH8" s="120">
        <v>407</v>
      </c>
      <c r="AI8" s="120">
        <v>50</v>
      </c>
      <c r="AJ8" s="120">
        <v>346</v>
      </c>
      <c r="AK8" s="120">
        <v>430</v>
      </c>
      <c r="AL8" s="120">
        <v>527</v>
      </c>
      <c r="AM8" s="120">
        <v>666</v>
      </c>
      <c r="AN8" s="120">
        <v>528</v>
      </c>
      <c r="AO8" s="120">
        <v>109</v>
      </c>
      <c r="AP8" s="120">
        <v>458</v>
      </c>
      <c r="AQ8" s="120">
        <v>530</v>
      </c>
      <c r="AR8" s="120">
        <v>591</v>
      </c>
      <c r="AS8" s="120">
        <v>697</v>
      </c>
      <c r="AT8" s="120">
        <v>746</v>
      </c>
      <c r="AU8" s="120">
        <v>52</v>
      </c>
      <c r="AV8" s="120">
        <v>520</v>
      </c>
      <c r="AW8" s="120">
        <v>580</v>
      </c>
      <c r="AX8" s="120">
        <v>848</v>
      </c>
      <c r="AY8" s="120">
        <v>837</v>
      </c>
      <c r="AZ8" s="120">
        <v>559</v>
      </c>
      <c r="BA8" s="120">
        <v>76</v>
      </c>
      <c r="BB8" s="120">
        <v>384</v>
      </c>
      <c r="BC8" s="120"/>
      <c r="BD8" s="120"/>
      <c r="BE8" s="120"/>
      <c r="BF8" s="120"/>
      <c r="BG8" s="132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</row>
    <row r="9" spans="1:84" s="134" customFormat="1" ht="15">
      <c r="A9" s="119">
        <v>70076</v>
      </c>
      <c r="B9" s="120" t="s">
        <v>67</v>
      </c>
      <c r="C9" s="120">
        <v>11319</v>
      </c>
      <c r="D9" s="120">
        <v>29698</v>
      </c>
      <c r="E9" s="121">
        <f t="shared" si="2"/>
        <v>0.6683921498019445</v>
      </c>
      <c r="F9" s="122">
        <f t="shared" si="3"/>
        <v>7565.5307436082094</v>
      </c>
      <c r="G9" s="121">
        <f t="shared" si="4"/>
        <v>6.6587154342256385</v>
      </c>
      <c r="H9" s="123">
        <f t="shared" si="5"/>
        <v>9.9622885101189844</v>
      </c>
      <c r="I9" s="124">
        <f t="shared" si="6"/>
        <v>75370</v>
      </c>
      <c r="J9" s="125">
        <f t="shared" si="7"/>
        <v>7537</v>
      </c>
      <c r="K9" s="135">
        <v>0</v>
      </c>
      <c r="L9" s="120">
        <v>0</v>
      </c>
      <c r="M9" s="124">
        <v>0</v>
      </c>
      <c r="N9" s="120">
        <v>12</v>
      </c>
      <c r="O9" s="120">
        <v>8</v>
      </c>
      <c r="P9" s="120">
        <v>30</v>
      </c>
      <c r="Q9" s="120">
        <v>36</v>
      </c>
      <c r="R9" s="124">
        <v>16</v>
      </c>
      <c r="S9" s="120">
        <v>33</v>
      </c>
      <c r="T9" s="120">
        <v>27</v>
      </c>
      <c r="U9" s="124">
        <v>75</v>
      </c>
      <c r="V9" s="124">
        <v>72</v>
      </c>
      <c r="W9" s="124">
        <v>47</v>
      </c>
      <c r="X9" s="124">
        <v>152</v>
      </c>
      <c r="Y9" s="124">
        <v>165</v>
      </c>
      <c r="Z9" s="124">
        <v>140</v>
      </c>
      <c r="AA9" s="124">
        <v>116</v>
      </c>
      <c r="AB9" s="124">
        <v>197</v>
      </c>
      <c r="AC9" s="124">
        <v>85</v>
      </c>
      <c r="AD9" s="136">
        <v>300</v>
      </c>
      <c r="AE9" s="124">
        <v>280</v>
      </c>
      <c r="AF9" s="137">
        <v>336</v>
      </c>
      <c r="AG9" s="131">
        <v>246</v>
      </c>
      <c r="AH9" s="120">
        <v>198</v>
      </c>
      <c r="AI9" s="120">
        <v>34</v>
      </c>
      <c r="AJ9" s="120">
        <v>161</v>
      </c>
      <c r="AK9" s="120">
        <v>198</v>
      </c>
      <c r="AL9" s="120">
        <v>283</v>
      </c>
      <c r="AM9" s="120">
        <v>156</v>
      </c>
      <c r="AN9" s="120">
        <v>322</v>
      </c>
      <c r="AO9" s="120">
        <v>64</v>
      </c>
      <c r="AP9" s="120">
        <v>237</v>
      </c>
      <c r="AQ9" s="120">
        <v>433</v>
      </c>
      <c r="AR9" s="120">
        <v>316</v>
      </c>
      <c r="AS9" s="120">
        <v>468</v>
      </c>
      <c r="AT9" s="120">
        <v>389</v>
      </c>
      <c r="AU9" s="120">
        <v>43</v>
      </c>
      <c r="AV9" s="120">
        <v>188</v>
      </c>
      <c r="AW9" s="120">
        <v>362</v>
      </c>
      <c r="AX9" s="120">
        <v>398</v>
      </c>
      <c r="AY9" s="120">
        <v>429</v>
      </c>
      <c r="AZ9" s="120">
        <v>298</v>
      </c>
      <c r="BA9" s="120">
        <v>61</v>
      </c>
      <c r="BB9" s="120">
        <v>126</v>
      </c>
      <c r="BC9" s="120"/>
      <c r="BD9" s="120"/>
      <c r="BE9" s="120"/>
      <c r="BF9" s="120"/>
      <c r="BG9" s="132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</row>
    <row r="10" spans="1:84" s="134" customFormat="1" ht="15">
      <c r="A10" s="119">
        <v>70084</v>
      </c>
      <c r="B10" s="120" t="s">
        <v>96</v>
      </c>
      <c r="C10" s="120">
        <v>11377</v>
      </c>
      <c r="D10" s="120">
        <v>26799</v>
      </c>
      <c r="E10" s="121">
        <f t="shared" si="2"/>
        <v>0.60314638098667628</v>
      </c>
      <c r="F10" s="122">
        <f t="shared" si="3"/>
        <v>6861.9963764854156</v>
      </c>
      <c r="G10" s="121">
        <f t="shared" si="4"/>
        <v>10.369165860947525</v>
      </c>
      <c r="H10" s="123">
        <f t="shared" si="5"/>
        <v>17.191789900131365</v>
      </c>
      <c r="I10" s="124">
        <f t="shared" si="6"/>
        <v>117970</v>
      </c>
      <c r="J10" s="125">
        <f t="shared" si="7"/>
        <v>11797</v>
      </c>
      <c r="K10" s="135"/>
      <c r="L10" s="120">
        <v>0</v>
      </c>
      <c r="M10" s="124">
        <v>0</v>
      </c>
      <c r="N10" s="120">
        <v>10</v>
      </c>
      <c r="O10" s="120">
        <v>0</v>
      </c>
      <c r="P10" s="120">
        <v>0</v>
      </c>
      <c r="Q10" s="120">
        <v>2</v>
      </c>
      <c r="R10" s="124">
        <v>19</v>
      </c>
      <c r="S10" s="120">
        <v>0</v>
      </c>
      <c r="T10" s="120">
        <v>67</v>
      </c>
      <c r="U10" s="124">
        <v>70</v>
      </c>
      <c r="V10" s="124">
        <v>49</v>
      </c>
      <c r="W10" s="124">
        <v>24</v>
      </c>
      <c r="X10" s="124">
        <v>243</v>
      </c>
      <c r="Y10" s="124">
        <v>186</v>
      </c>
      <c r="Z10" s="124">
        <v>227</v>
      </c>
      <c r="AA10" s="124">
        <v>255</v>
      </c>
      <c r="AB10" s="124">
        <v>395</v>
      </c>
      <c r="AC10" s="124">
        <v>120</v>
      </c>
      <c r="AD10" s="136">
        <v>489</v>
      </c>
      <c r="AE10" s="124">
        <v>547</v>
      </c>
      <c r="AF10" s="137">
        <v>636</v>
      </c>
      <c r="AG10" s="131">
        <v>511</v>
      </c>
      <c r="AH10" s="120">
        <v>307</v>
      </c>
      <c r="AI10" s="120">
        <v>23</v>
      </c>
      <c r="AJ10" s="120">
        <v>254</v>
      </c>
      <c r="AK10" s="120">
        <v>298</v>
      </c>
      <c r="AL10" s="120">
        <v>456</v>
      </c>
      <c r="AM10" s="120">
        <v>517</v>
      </c>
      <c r="AN10" s="120">
        <v>469</v>
      </c>
      <c r="AO10" s="120">
        <v>45</v>
      </c>
      <c r="AP10" s="120">
        <v>455</v>
      </c>
      <c r="AQ10" s="120">
        <v>494</v>
      </c>
      <c r="AR10" s="120">
        <v>552</v>
      </c>
      <c r="AS10" s="120">
        <v>710</v>
      </c>
      <c r="AT10" s="120">
        <v>460</v>
      </c>
      <c r="AU10" s="120">
        <v>42</v>
      </c>
      <c r="AV10" s="120">
        <v>413</v>
      </c>
      <c r="AW10" s="120">
        <v>467</v>
      </c>
      <c r="AX10" s="120">
        <v>689</v>
      </c>
      <c r="AY10" s="120">
        <v>562</v>
      </c>
      <c r="AZ10" s="120">
        <v>455</v>
      </c>
      <c r="BA10" s="120">
        <v>39</v>
      </c>
      <c r="BB10" s="120">
        <v>240</v>
      </c>
      <c r="BC10" s="120"/>
      <c r="BD10" s="120"/>
      <c r="BE10" s="120"/>
      <c r="BF10" s="120"/>
      <c r="BG10" s="132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</row>
    <row r="11" spans="1:84" s="134" customFormat="1" ht="13.5" customHeight="1">
      <c r="A11" s="119">
        <v>70092</v>
      </c>
      <c r="B11" s="120" t="s">
        <v>125</v>
      </c>
      <c r="C11" s="120">
        <v>27013</v>
      </c>
      <c r="D11" s="120">
        <v>35580</v>
      </c>
      <c r="E11" s="121">
        <f t="shared" si="2"/>
        <v>0.8007742167806986</v>
      </c>
      <c r="F11" s="122">
        <f t="shared" si="3"/>
        <v>21631.313917897012</v>
      </c>
      <c r="G11" s="121">
        <f t="shared" si="4"/>
        <v>4.6740458297856584</v>
      </c>
      <c r="H11" s="123">
        <f t="shared" si="5"/>
        <v>5.8369084966002349</v>
      </c>
      <c r="I11" s="124">
        <f t="shared" si="6"/>
        <v>126260</v>
      </c>
      <c r="J11" s="125">
        <f t="shared" si="7"/>
        <v>12626</v>
      </c>
      <c r="K11" s="135">
        <v>0</v>
      </c>
      <c r="L11" s="120">
        <v>1</v>
      </c>
      <c r="M11" s="124">
        <v>1</v>
      </c>
      <c r="N11" s="120">
        <v>11</v>
      </c>
      <c r="O11" s="120">
        <v>10</v>
      </c>
      <c r="P11" s="120">
        <v>9</v>
      </c>
      <c r="Q11" s="120">
        <v>8</v>
      </c>
      <c r="R11" s="124">
        <v>25</v>
      </c>
      <c r="S11" s="120">
        <v>16</v>
      </c>
      <c r="T11" s="120">
        <v>107</v>
      </c>
      <c r="U11" s="124">
        <v>92</v>
      </c>
      <c r="V11" s="124">
        <v>96</v>
      </c>
      <c r="W11" s="124">
        <v>107</v>
      </c>
      <c r="X11" s="124">
        <v>272</v>
      </c>
      <c r="Y11" s="124">
        <v>248</v>
      </c>
      <c r="Z11" s="124">
        <v>261</v>
      </c>
      <c r="AA11" s="124">
        <v>216</v>
      </c>
      <c r="AB11" s="124">
        <v>336</v>
      </c>
      <c r="AC11" s="124">
        <v>328</v>
      </c>
      <c r="AD11" s="136">
        <v>410</v>
      </c>
      <c r="AE11" s="124">
        <v>581</v>
      </c>
      <c r="AF11" s="137">
        <v>500</v>
      </c>
      <c r="AG11" s="131">
        <v>476</v>
      </c>
      <c r="AH11" s="120">
        <v>255</v>
      </c>
      <c r="AI11" s="120">
        <v>135</v>
      </c>
      <c r="AJ11" s="120">
        <v>279</v>
      </c>
      <c r="AK11" s="120">
        <v>374</v>
      </c>
      <c r="AL11" s="120">
        <v>380</v>
      </c>
      <c r="AM11" s="120">
        <v>423</v>
      </c>
      <c r="AN11" s="120">
        <v>622</v>
      </c>
      <c r="AO11" s="120">
        <v>157</v>
      </c>
      <c r="AP11" s="120">
        <v>334</v>
      </c>
      <c r="AQ11" s="120">
        <v>398</v>
      </c>
      <c r="AR11" s="120">
        <v>614</v>
      </c>
      <c r="AS11" s="120">
        <v>735</v>
      </c>
      <c r="AT11" s="120">
        <v>501</v>
      </c>
      <c r="AU11" s="120">
        <v>210</v>
      </c>
      <c r="AV11" s="120">
        <v>414</v>
      </c>
      <c r="AW11" s="120">
        <v>595</v>
      </c>
      <c r="AX11" s="120">
        <v>508</v>
      </c>
      <c r="AY11" s="120">
        <v>687</v>
      </c>
      <c r="AZ11" s="120">
        <v>499</v>
      </c>
      <c r="BA11" s="120">
        <v>116</v>
      </c>
      <c r="BB11" s="120">
        <v>279</v>
      </c>
      <c r="BC11" s="120"/>
      <c r="BD11" s="120"/>
      <c r="BE11" s="120"/>
      <c r="BF11" s="120"/>
      <c r="BG11" s="132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</row>
    <row r="12" spans="1:84" s="134" customFormat="1" ht="15">
      <c r="A12" s="119">
        <v>70106</v>
      </c>
      <c r="B12" s="120" t="s">
        <v>280</v>
      </c>
      <c r="C12" s="120">
        <v>165811</v>
      </c>
      <c r="D12" s="120">
        <v>43774</v>
      </c>
      <c r="E12" s="121">
        <f t="shared" si="2"/>
        <v>0.98519085343896295</v>
      </c>
      <c r="F12" s="122">
        <f t="shared" si="3"/>
        <v>163355.48059956788</v>
      </c>
      <c r="G12" s="121">
        <f t="shared" si="4"/>
        <v>7.8296373581969831</v>
      </c>
      <c r="H12" s="123">
        <f t="shared" si="5"/>
        <v>7.9473305409468713</v>
      </c>
      <c r="I12" s="124">
        <f t="shared" si="6"/>
        <v>1298240</v>
      </c>
      <c r="J12" s="125">
        <f t="shared" si="7"/>
        <v>129824</v>
      </c>
      <c r="K12" s="135">
        <v>2</v>
      </c>
      <c r="L12" s="120">
        <v>29</v>
      </c>
      <c r="M12" s="124">
        <v>83</v>
      </c>
      <c r="N12" s="120">
        <v>125</v>
      </c>
      <c r="O12" s="120">
        <v>149</v>
      </c>
      <c r="P12" s="120">
        <v>176</v>
      </c>
      <c r="Q12" s="120">
        <v>119</v>
      </c>
      <c r="R12" s="124">
        <v>213</v>
      </c>
      <c r="S12" s="120">
        <v>295</v>
      </c>
      <c r="T12" s="120">
        <v>836</v>
      </c>
      <c r="U12" s="124">
        <v>755</v>
      </c>
      <c r="V12" s="124">
        <v>783</v>
      </c>
      <c r="W12" s="124">
        <v>1114</v>
      </c>
      <c r="X12" s="124">
        <v>2593</v>
      </c>
      <c r="Y12" s="124">
        <v>2105</v>
      </c>
      <c r="Z12" s="124">
        <v>2173</v>
      </c>
      <c r="AA12" s="124">
        <v>2287</v>
      </c>
      <c r="AB12" s="124">
        <v>2942</v>
      </c>
      <c r="AC12" s="124">
        <v>1735</v>
      </c>
      <c r="AD12" s="136">
        <v>4571</v>
      </c>
      <c r="AE12" s="124">
        <v>4944</v>
      </c>
      <c r="AF12" s="137">
        <v>5882</v>
      </c>
      <c r="AG12" s="131">
        <v>5536</v>
      </c>
      <c r="AH12" s="120">
        <v>4308</v>
      </c>
      <c r="AI12" s="120">
        <v>903</v>
      </c>
      <c r="AJ12" s="120">
        <v>2869</v>
      </c>
      <c r="AK12" s="120">
        <v>3064</v>
      </c>
      <c r="AL12" s="120">
        <v>4150</v>
      </c>
      <c r="AM12" s="120">
        <v>4563</v>
      </c>
      <c r="AN12" s="120">
        <v>6905</v>
      </c>
      <c r="AO12" s="120">
        <v>1433</v>
      </c>
      <c r="AP12" s="120">
        <v>4254</v>
      </c>
      <c r="AQ12" s="120">
        <v>4812</v>
      </c>
      <c r="AR12" s="120">
        <v>5458</v>
      </c>
      <c r="AS12" s="120">
        <v>7814</v>
      </c>
      <c r="AT12" s="120">
        <v>7272</v>
      </c>
      <c r="AU12" s="120">
        <v>1509</v>
      </c>
      <c r="AV12" s="120">
        <v>3721</v>
      </c>
      <c r="AW12" s="120">
        <v>4132</v>
      </c>
      <c r="AX12" s="120">
        <v>5430</v>
      </c>
      <c r="AY12" s="120">
        <v>6874</v>
      </c>
      <c r="AZ12" s="120">
        <v>6739</v>
      </c>
      <c r="BA12" s="120">
        <v>1564</v>
      </c>
      <c r="BB12" s="120">
        <v>2603</v>
      </c>
      <c r="BC12" s="120"/>
      <c r="BD12" s="120"/>
      <c r="BE12" s="120"/>
      <c r="BF12" s="120"/>
      <c r="BG12" s="132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</row>
    <row r="13" spans="1:84" s="134" customFormat="1" ht="13.5" customHeight="1">
      <c r="A13" s="119">
        <v>70114</v>
      </c>
      <c r="B13" s="120" t="s">
        <v>281</v>
      </c>
      <c r="C13" s="120">
        <v>57130</v>
      </c>
      <c r="D13" s="120">
        <v>59591</v>
      </c>
      <c r="E13" s="121">
        <f t="shared" si="2"/>
        <v>1.3411730284479655</v>
      </c>
      <c r="F13" s="122">
        <f t="shared" si="3"/>
        <v>76621.215115232262</v>
      </c>
      <c r="G13" s="121">
        <f t="shared" si="4"/>
        <v>13.787327148608437</v>
      </c>
      <c r="H13" s="123">
        <f t="shared" si="5"/>
        <v>10.280051012182545</v>
      </c>
      <c r="I13" s="124">
        <f t="shared" si="6"/>
        <v>787670</v>
      </c>
      <c r="J13" s="125">
        <f t="shared" si="7"/>
        <v>78767</v>
      </c>
      <c r="K13" s="135">
        <v>7</v>
      </c>
      <c r="L13" s="120">
        <v>2</v>
      </c>
      <c r="M13" s="124">
        <v>9</v>
      </c>
      <c r="N13" s="120">
        <v>82</v>
      </c>
      <c r="O13" s="120">
        <v>67</v>
      </c>
      <c r="P13" s="120">
        <v>87</v>
      </c>
      <c r="Q13" s="120">
        <v>149</v>
      </c>
      <c r="R13" s="124">
        <v>172</v>
      </c>
      <c r="S13" s="120">
        <v>173</v>
      </c>
      <c r="T13" s="120">
        <v>609</v>
      </c>
      <c r="U13" s="124">
        <v>446</v>
      </c>
      <c r="V13" s="124">
        <v>524</v>
      </c>
      <c r="W13" s="124">
        <v>624</v>
      </c>
      <c r="X13" s="124">
        <v>1536</v>
      </c>
      <c r="Y13" s="124">
        <v>1096</v>
      </c>
      <c r="Z13" s="124">
        <v>1257</v>
      </c>
      <c r="AA13" s="124">
        <v>1376</v>
      </c>
      <c r="AB13" s="124">
        <v>1635</v>
      </c>
      <c r="AC13" s="124">
        <v>1004</v>
      </c>
      <c r="AD13" s="136">
        <v>3014</v>
      </c>
      <c r="AE13" s="124">
        <v>3222</v>
      </c>
      <c r="AF13" s="137">
        <v>3485</v>
      </c>
      <c r="AG13" s="131">
        <v>3687</v>
      </c>
      <c r="AH13" s="120">
        <v>2894</v>
      </c>
      <c r="AI13" s="120">
        <v>585</v>
      </c>
      <c r="AJ13" s="120">
        <v>1601</v>
      </c>
      <c r="AK13" s="120">
        <v>1750</v>
      </c>
      <c r="AL13" s="120">
        <v>2319</v>
      </c>
      <c r="AM13" s="120">
        <v>2823</v>
      </c>
      <c r="AN13" s="120">
        <v>4322</v>
      </c>
      <c r="AO13" s="120">
        <v>758</v>
      </c>
      <c r="AP13" s="120">
        <v>2242</v>
      </c>
      <c r="AQ13" s="120">
        <v>2708</v>
      </c>
      <c r="AR13" s="120">
        <v>3481</v>
      </c>
      <c r="AS13" s="120">
        <v>4873</v>
      </c>
      <c r="AT13" s="120">
        <v>4442</v>
      </c>
      <c r="AU13" s="120">
        <v>864</v>
      </c>
      <c r="AV13" s="120">
        <v>2277</v>
      </c>
      <c r="AW13" s="120">
        <v>2400</v>
      </c>
      <c r="AX13" s="120">
        <v>3006</v>
      </c>
      <c r="AY13" s="120">
        <v>4554</v>
      </c>
      <c r="AZ13" s="120">
        <v>4052</v>
      </c>
      <c r="BA13" s="120">
        <v>703</v>
      </c>
      <c r="BB13" s="120">
        <v>1850</v>
      </c>
      <c r="BC13" s="120"/>
      <c r="BD13" s="120"/>
      <c r="BE13" s="120"/>
      <c r="BF13" s="120"/>
      <c r="BG13" s="132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</row>
    <row r="14" spans="1:84" s="134" customFormat="1" ht="15">
      <c r="A14" s="119">
        <v>70122</v>
      </c>
      <c r="B14" s="120" t="s">
        <v>282</v>
      </c>
      <c r="C14" s="120">
        <v>85654</v>
      </c>
      <c r="D14" s="120">
        <v>36089</v>
      </c>
      <c r="E14" s="121">
        <f t="shared" si="2"/>
        <v>0.81222992437882602</v>
      </c>
      <c r="F14" s="122">
        <f t="shared" si="3"/>
        <v>69570.74194274396</v>
      </c>
      <c r="G14" s="121">
        <f t="shared" si="4"/>
        <v>6.2769981553692764</v>
      </c>
      <c r="H14" s="123">
        <f t="shared" si="5"/>
        <v>7.7281050192404255</v>
      </c>
      <c r="I14" s="124">
        <f t="shared" si="6"/>
        <v>537650</v>
      </c>
      <c r="J14" s="125">
        <f t="shared" si="7"/>
        <v>53765</v>
      </c>
      <c r="K14" s="135">
        <v>0</v>
      </c>
      <c r="L14" s="120">
        <v>1</v>
      </c>
      <c r="M14" s="124">
        <v>5</v>
      </c>
      <c r="N14" s="120">
        <v>36</v>
      </c>
      <c r="O14" s="120">
        <v>47</v>
      </c>
      <c r="P14" s="120">
        <v>87</v>
      </c>
      <c r="Q14" s="120">
        <v>94</v>
      </c>
      <c r="R14" s="124">
        <v>108</v>
      </c>
      <c r="S14" s="120">
        <v>190</v>
      </c>
      <c r="T14" s="120">
        <v>413</v>
      </c>
      <c r="U14" s="124">
        <v>354</v>
      </c>
      <c r="V14" s="124">
        <v>446</v>
      </c>
      <c r="W14" s="124">
        <v>417</v>
      </c>
      <c r="X14" s="124">
        <v>1170</v>
      </c>
      <c r="Y14" s="124">
        <v>865</v>
      </c>
      <c r="Z14" s="124">
        <v>876</v>
      </c>
      <c r="AA14" s="124">
        <v>1043</v>
      </c>
      <c r="AB14" s="124">
        <v>1205</v>
      </c>
      <c r="AC14" s="124">
        <v>811</v>
      </c>
      <c r="AD14" s="136">
        <v>2020</v>
      </c>
      <c r="AE14" s="124">
        <v>2165</v>
      </c>
      <c r="AF14" s="137">
        <v>2417</v>
      </c>
      <c r="AG14" s="131">
        <v>2280</v>
      </c>
      <c r="AH14" s="120">
        <v>1518</v>
      </c>
      <c r="AI14" s="120">
        <v>267</v>
      </c>
      <c r="AJ14" s="120">
        <v>1106</v>
      </c>
      <c r="AK14" s="120">
        <v>1389</v>
      </c>
      <c r="AL14" s="120">
        <v>1940</v>
      </c>
      <c r="AM14" s="120">
        <v>2022</v>
      </c>
      <c r="AN14" s="120">
        <v>2307</v>
      </c>
      <c r="AO14" s="120">
        <v>683</v>
      </c>
      <c r="AP14" s="120">
        <v>1814</v>
      </c>
      <c r="AQ14" s="120">
        <v>1850</v>
      </c>
      <c r="AR14" s="120">
        <v>2399</v>
      </c>
      <c r="AS14" s="120">
        <v>2669</v>
      </c>
      <c r="AT14" s="120">
        <v>2760</v>
      </c>
      <c r="AU14" s="120">
        <v>548</v>
      </c>
      <c r="AV14" s="120">
        <v>1588</v>
      </c>
      <c r="AW14" s="120">
        <v>2121</v>
      </c>
      <c r="AX14" s="120">
        <v>2557</v>
      </c>
      <c r="AY14" s="120">
        <v>3186</v>
      </c>
      <c r="AZ14" s="120">
        <v>2352</v>
      </c>
      <c r="BA14" s="120">
        <v>464</v>
      </c>
      <c r="BB14" s="120">
        <v>1175</v>
      </c>
      <c r="BC14" s="120"/>
      <c r="BD14" s="120"/>
      <c r="BE14" s="120"/>
      <c r="BF14" s="120"/>
      <c r="BG14" s="132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</row>
    <row r="15" spans="1:84" s="134" customFormat="1" ht="15">
      <c r="A15" s="119">
        <v>70149</v>
      </c>
      <c r="B15" s="120" t="s">
        <v>283</v>
      </c>
      <c r="C15" s="120">
        <v>159026</v>
      </c>
      <c r="D15" s="120">
        <v>44251</v>
      </c>
      <c r="E15" s="121">
        <f t="shared" si="2"/>
        <v>0.99592635938062657</v>
      </c>
      <c r="F15" s="122">
        <f t="shared" si="3"/>
        <v>158378.18522686351</v>
      </c>
      <c r="G15" s="121">
        <f t="shared" si="4"/>
        <v>7.6152327292392439</v>
      </c>
      <c r="H15" s="123">
        <f t="shared" si="5"/>
        <v>7.6463813388524118</v>
      </c>
      <c r="I15" s="124">
        <f t="shared" si="6"/>
        <v>1211020</v>
      </c>
      <c r="J15" s="125">
        <f t="shared" si="7"/>
        <v>121102</v>
      </c>
      <c r="K15" s="135">
        <v>18</v>
      </c>
      <c r="L15" s="120">
        <v>18</v>
      </c>
      <c r="M15" s="124">
        <v>18</v>
      </c>
      <c r="N15" s="120">
        <v>76</v>
      </c>
      <c r="O15" s="120">
        <v>124</v>
      </c>
      <c r="P15" s="120">
        <v>108</v>
      </c>
      <c r="Q15" s="120">
        <v>125</v>
      </c>
      <c r="R15" s="124">
        <v>186</v>
      </c>
      <c r="S15" s="120">
        <v>242</v>
      </c>
      <c r="T15" s="120">
        <v>908</v>
      </c>
      <c r="U15" s="124">
        <v>600</v>
      </c>
      <c r="V15" s="124">
        <v>879</v>
      </c>
      <c r="W15" s="124">
        <v>1100</v>
      </c>
      <c r="X15" s="124">
        <v>2711</v>
      </c>
      <c r="Y15" s="124">
        <v>1840</v>
      </c>
      <c r="Z15" s="124">
        <v>2055</v>
      </c>
      <c r="AA15" s="124">
        <v>2063</v>
      </c>
      <c r="AB15" s="124">
        <v>2743</v>
      </c>
      <c r="AC15" s="124">
        <v>1810</v>
      </c>
      <c r="AD15" s="136">
        <v>4717</v>
      </c>
      <c r="AE15" s="124">
        <v>4876</v>
      </c>
      <c r="AF15" s="137">
        <v>5013</v>
      </c>
      <c r="AG15" s="131">
        <v>5019</v>
      </c>
      <c r="AH15" s="120">
        <v>3774</v>
      </c>
      <c r="AI15" s="120">
        <v>741</v>
      </c>
      <c r="AJ15" s="120">
        <v>2532</v>
      </c>
      <c r="AK15" s="120">
        <v>2692</v>
      </c>
      <c r="AL15" s="120">
        <v>3882</v>
      </c>
      <c r="AM15" s="120">
        <v>4345</v>
      </c>
      <c r="AN15" s="120">
        <v>5868</v>
      </c>
      <c r="AO15" s="120">
        <v>1545</v>
      </c>
      <c r="AP15" s="120">
        <v>4015</v>
      </c>
      <c r="AQ15" s="120">
        <v>4363</v>
      </c>
      <c r="AR15" s="120">
        <v>5526</v>
      </c>
      <c r="AS15" s="120">
        <v>7482</v>
      </c>
      <c r="AT15" s="120">
        <v>6335</v>
      </c>
      <c r="AU15" s="120">
        <v>1258</v>
      </c>
      <c r="AV15" s="120">
        <v>3445</v>
      </c>
      <c r="AW15" s="120">
        <v>4028</v>
      </c>
      <c r="AX15" s="120">
        <v>4614</v>
      </c>
      <c r="AY15" s="120">
        <v>7313</v>
      </c>
      <c r="AZ15" s="120">
        <v>6369</v>
      </c>
      <c r="BA15" s="120">
        <v>1597</v>
      </c>
      <c r="BB15" s="120">
        <v>2129</v>
      </c>
      <c r="BC15" s="120"/>
      <c r="BD15" s="120"/>
      <c r="BE15" s="120"/>
      <c r="BF15" s="120"/>
      <c r="BG15" s="132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</row>
    <row r="16" spans="1:84" s="139" customFormat="1" ht="15">
      <c r="A16" s="119">
        <v>70157</v>
      </c>
      <c r="B16" s="120" t="s">
        <v>284</v>
      </c>
      <c r="C16" s="120">
        <v>171861</v>
      </c>
      <c r="D16" s="120">
        <v>51655</v>
      </c>
      <c r="E16" s="121">
        <f t="shared" si="2"/>
        <v>1.1625630176449406</v>
      </c>
      <c r="F16" s="122">
        <f t="shared" si="3"/>
        <v>199799.24277547715</v>
      </c>
      <c r="G16" s="121">
        <f t="shared" si="4"/>
        <v>8.7713326467319526</v>
      </c>
      <c r="H16" s="123">
        <f t="shared" si="5"/>
        <v>7.5448233890154697</v>
      </c>
      <c r="I16" s="124">
        <f t="shared" si="6"/>
        <v>1507450</v>
      </c>
      <c r="J16" s="125">
        <f t="shared" si="7"/>
        <v>150745</v>
      </c>
      <c r="K16" s="135">
        <v>15</v>
      </c>
      <c r="L16" s="120">
        <v>42</v>
      </c>
      <c r="M16" s="124">
        <v>25</v>
      </c>
      <c r="N16" s="120">
        <v>118</v>
      </c>
      <c r="O16" s="120">
        <v>229</v>
      </c>
      <c r="P16" s="120">
        <v>252</v>
      </c>
      <c r="Q16" s="120">
        <v>251</v>
      </c>
      <c r="R16" s="124">
        <v>421</v>
      </c>
      <c r="S16" s="120">
        <v>266</v>
      </c>
      <c r="T16" s="120">
        <v>1183</v>
      </c>
      <c r="U16" s="124">
        <v>803</v>
      </c>
      <c r="V16" s="124">
        <v>1103</v>
      </c>
      <c r="W16" s="124">
        <v>1863</v>
      </c>
      <c r="X16" s="124">
        <v>2994</v>
      </c>
      <c r="Y16" s="124">
        <v>2125</v>
      </c>
      <c r="Z16" s="124">
        <v>2648</v>
      </c>
      <c r="AA16" s="124">
        <v>3100</v>
      </c>
      <c r="AB16" s="124">
        <v>3469</v>
      </c>
      <c r="AC16" s="124">
        <v>2022</v>
      </c>
      <c r="AD16" s="136">
        <v>5838</v>
      </c>
      <c r="AE16" s="124">
        <v>5930</v>
      </c>
      <c r="AF16" s="137">
        <v>6737</v>
      </c>
      <c r="AG16" s="131">
        <v>6038</v>
      </c>
      <c r="AH16" s="120">
        <v>4831</v>
      </c>
      <c r="AI16" s="120">
        <v>1086</v>
      </c>
      <c r="AJ16" s="120">
        <v>3236</v>
      </c>
      <c r="AK16" s="120">
        <v>3433</v>
      </c>
      <c r="AL16" s="120">
        <v>4856</v>
      </c>
      <c r="AM16" s="120">
        <v>5719</v>
      </c>
      <c r="AN16" s="120">
        <v>7749</v>
      </c>
      <c r="AO16" s="120">
        <v>1480</v>
      </c>
      <c r="AP16" s="120">
        <v>4539</v>
      </c>
      <c r="AQ16" s="120">
        <v>5149</v>
      </c>
      <c r="AR16" s="120">
        <v>6766</v>
      </c>
      <c r="AS16" s="120">
        <v>8310</v>
      </c>
      <c r="AT16" s="120">
        <v>7597</v>
      </c>
      <c r="AU16" s="120">
        <v>1396</v>
      </c>
      <c r="AV16" s="120">
        <v>4243</v>
      </c>
      <c r="AW16" s="120">
        <v>5013</v>
      </c>
      <c r="AX16" s="120">
        <v>6842</v>
      </c>
      <c r="AY16" s="120">
        <v>8983</v>
      </c>
      <c r="AZ16" s="120">
        <v>8008</v>
      </c>
      <c r="BA16" s="120">
        <v>1412</v>
      </c>
      <c r="BB16" s="120">
        <v>2625</v>
      </c>
      <c r="BC16" s="120"/>
      <c r="BD16" s="120"/>
      <c r="BE16" s="120"/>
      <c r="BF16" s="120"/>
      <c r="BG16" s="132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</row>
    <row r="17" spans="1:84" s="134" customFormat="1" ht="15">
      <c r="A17" s="119">
        <v>70165</v>
      </c>
      <c r="B17" s="120" t="s">
        <v>285</v>
      </c>
      <c r="C17" s="120">
        <v>57735</v>
      </c>
      <c r="D17" s="120">
        <v>64468</v>
      </c>
      <c r="E17" s="121">
        <f t="shared" si="2"/>
        <v>1.450936262153403</v>
      </c>
      <c r="F17" s="122">
        <f t="shared" si="3"/>
        <v>83769.805095426724</v>
      </c>
      <c r="G17" s="121">
        <f t="shared" si="4"/>
        <v>7.9589503767212264</v>
      </c>
      <c r="H17" s="123">
        <f t="shared" si="5"/>
        <v>5.4853893891306935</v>
      </c>
      <c r="I17" s="124">
        <f t="shared" si="6"/>
        <v>459510</v>
      </c>
      <c r="J17" s="125">
        <f t="shared" si="7"/>
        <v>45951</v>
      </c>
      <c r="K17" s="135">
        <v>4</v>
      </c>
      <c r="L17" s="120">
        <v>4</v>
      </c>
      <c r="M17" s="124">
        <v>20</v>
      </c>
      <c r="N17" s="120">
        <v>71</v>
      </c>
      <c r="O17" s="120">
        <v>29</v>
      </c>
      <c r="P17" s="120">
        <v>70</v>
      </c>
      <c r="Q17" s="120">
        <v>70</v>
      </c>
      <c r="R17" s="124">
        <v>71</v>
      </c>
      <c r="S17" s="120">
        <v>169</v>
      </c>
      <c r="T17" s="120">
        <v>264</v>
      </c>
      <c r="U17" s="124">
        <v>257</v>
      </c>
      <c r="V17" s="124">
        <v>345</v>
      </c>
      <c r="W17" s="124">
        <v>174</v>
      </c>
      <c r="X17" s="124">
        <v>1972</v>
      </c>
      <c r="Y17" s="124">
        <v>778</v>
      </c>
      <c r="Z17" s="124">
        <v>882</v>
      </c>
      <c r="AA17" s="124">
        <v>903</v>
      </c>
      <c r="AB17" s="124">
        <v>1135</v>
      </c>
      <c r="AC17" s="124">
        <v>400</v>
      </c>
      <c r="AD17" s="136">
        <v>1991</v>
      </c>
      <c r="AE17" s="124">
        <v>1765</v>
      </c>
      <c r="AF17" s="137">
        <v>2071</v>
      </c>
      <c r="AG17" s="131">
        <v>1804</v>
      </c>
      <c r="AH17" s="120">
        <v>1289</v>
      </c>
      <c r="AI17" s="120">
        <v>143</v>
      </c>
      <c r="AJ17" s="120">
        <v>1037</v>
      </c>
      <c r="AK17" s="120">
        <v>1370</v>
      </c>
      <c r="AL17" s="120">
        <v>1683</v>
      </c>
      <c r="AM17" s="120">
        <v>1806</v>
      </c>
      <c r="AN17" s="120">
        <v>1716</v>
      </c>
      <c r="AO17" s="120">
        <v>377</v>
      </c>
      <c r="AP17" s="120">
        <v>1475</v>
      </c>
      <c r="AQ17" s="120">
        <v>1685</v>
      </c>
      <c r="AR17" s="120">
        <v>1918</v>
      </c>
      <c r="AS17" s="120">
        <v>2624</v>
      </c>
      <c r="AT17" s="120">
        <v>1949</v>
      </c>
      <c r="AU17" s="120">
        <v>471</v>
      </c>
      <c r="AV17" s="120">
        <v>1536</v>
      </c>
      <c r="AW17" s="120">
        <v>1899</v>
      </c>
      <c r="AX17" s="120">
        <v>2099</v>
      </c>
      <c r="AY17" s="120">
        <v>2597</v>
      </c>
      <c r="AZ17" s="120">
        <v>1872</v>
      </c>
      <c r="BA17" s="120">
        <v>292</v>
      </c>
      <c r="BB17" s="120">
        <v>864</v>
      </c>
      <c r="BC17" s="120"/>
      <c r="BD17" s="120"/>
      <c r="BE17" s="120"/>
      <c r="BF17" s="120"/>
      <c r="BG17" s="132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</row>
    <row r="18" spans="1:84" s="134" customFormat="1" ht="15">
      <c r="A18" s="119">
        <v>70173</v>
      </c>
      <c r="B18" s="120" t="s">
        <v>286</v>
      </c>
      <c r="C18" s="120">
        <v>52591</v>
      </c>
      <c r="D18" s="120">
        <v>29494</v>
      </c>
      <c r="E18" s="121">
        <f t="shared" si="2"/>
        <v>0.66380086424198781</v>
      </c>
      <c r="F18" s="122">
        <f t="shared" si="3"/>
        <v>34909.95125135038</v>
      </c>
      <c r="G18" s="121">
        <f t="shared" si="4"/>
        <v>6.3775170656576217</v>
      </c>
      <c r="H18" s="123">
        <f t="shared" si="5"/>
        <v>9.6075757191733722</v>
      </c>
      <c r="I18" s="124">
        <f t="shared" si="6"/>
        <v>335400</v>
      </c>
      <c r="J18" s="125">
        <f t="shared" si="7"/>
        <v>33540</v>
      </c>
      <c r="K18" s="135">
        <v>1</v>
      </c>
      <c r="L18" s="120">
        <v>6</v>
      </c>
      <c r="M18" s="124">
        <v>0</v>
      </c>
      <c r="N18" s="120">
        <v>16</v>
      </c>
      <c r="O18" s="120">
        <v>28</v>
      </c>
      <c r="P18" s="120">
        <v>50</v>
      </c>
      <c r="Q18" s="120">
        <v>37</v>
      </c>
      <c r="R18" s="124">
        <v>52</v>
      </c>
      <c r="S18" s="120">
        <v>48</v>
      </c>
      <c r="T18" s="120">
        <v>269</v>
      </c>
      <c r="U18" s="124">
        <v>213</v>
      </c>
      <c r="V18" s="124">
        <v>300</v>
      </c>
      <c r="W18" s="124">
        <v>232</v>
      </c>
      <c r="X18" s="124">
        <v>606</v>
      </c>
      <c r="Y18" s="124">
        <v>635</v>
      </c>
      <c r="Z18" s="124">
        <v>538</v>
      </c>
      <c r="AA18" s="124">
        <v>613</v>
      </c>
      <c r="AB18" s="124">
        <v>819</v>
      </c>
      <c r="AC18" s="124">
        <v>355</v>
      </c>
      <c r="AD18" s="136">
        <v>1456</v>
      </c>
      <c r="AE18" s="124">
        <v>1303</v>
      </c>
      <c r="AF18" s="137">
        <v>1664</v>
      </c>
      <c r="AG18" s="131">
        <v>1303</v>
      </c>
      <c r="AH18" s="120">
        <v>1146</v>
      </c>
      <c r="AI18" s="120">
        <v>141</v>
      </c>
      <c r="AJ18" s="120">
        <v>712</v>
      </c>
      <c r="AK18" s="120">
        <v>1068</v>
      </c>
      <c r="AL18" s="120">
        <v>1115</v>
      </c>
      <c r="AM18" s="120">
        <v>1338</v>
      </c>
      <c r="AN18" s="120">
        <v>1445</v>
      </c>
      <c r="AO18" s="120">
        <v>273</v>
      </c>
      <c r="AP18" s="120">
        <v>986</v>
      </c>
      <c r="AQ18" s="120">
        <v>1147</v>
      </c>
      <c r="AR18" s="120">
        <v>1482</v>
      </c>
      <c r="AS18" s="120">
        <v>1919</v>
      </c>
      <c r="AT18" s="120">
        <v>1753</v>
      </c>
      <c r="AU18" s="120">
        <v>288</v>
      </c>
      <c r="AV18" s="120">
        <v>971</v>
      </c>
      <c r="AW18" s="120">
        <v>1379</v>
      </c>
      <c r="AX18" s="120">
        <v>1575</v>
      </c>
      <c r="AY18" s="120">
        <v>1855</v>
      </c>
      <c r="AZ18" s="120">
        <v>1505</v>
      </c>
      <c r="BA18" s="120">
        <v>265</v>
      </c>
      <c r="BB18" s="120">
        <v>633</v>
      </c>
      <c r="BC18" s="120"/>
      <c r="BD18" s="120"/>
      <c r="BE18" s="120"/>
      <c r="BF18" s="120"/>
      <c r="BG18" s="132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</row>
    <row r="19" spans="1:84" s="134" customFormat="1" ht="15">
      <c r="A19" s="119">
        <v>70181</v>
      </c>
      <c r="B19" s="120" t="s">
        <v>287</v>
      </c>
      <c r="C19" s="120">
        <v>214229</v>
      </c>
      <c r="D19" s="120">
        <v>66154</v>
      </c>
      <c r="E19" s="121">
        <f t="shared" si="2"/>
        <v>1.48888188692834</v>
      </c>
      <c r="F19" s="122">
        <f t="shared" si="3"/>
        <v>318961.67775477137</v>
      </c>
      <c r="G19" s="121">
        <f t="shared" si="4"/>
        <v>10.499978994440529</v>
      </c>
      <c r="H19" s="123">
        <f t="shared" si="5"/>
        <v>7.0522578631825974</v>
      </c>
      <c r="I19" s="124">
        <f t="shared" si="6"/>
        <v>2249400</v>
      </c>
      <c r="J19" s="125">
        <f t="shared" si="7"/>
        <v>224940</v>
      </c>
      <c r="K19" s="135">
        <v>22</v>
      </c>
      <c r="L19" s="120">
        <v>44</v>
      </c>
      <c r="M19" s="124">
        <v>29</v>
      </c>
      <c r="N19" s="120">
        <v>288</v>
      </c>
      <c r="O19" s="120">
        <v>219</v>
      </c>
      <c r="P19" s="120">
        <v>280</v>
      </c>
      <c r="Q19" s="120">
        <v>330</v>
      </c>
      <c r="R19" s="124">
        <v>544</v>
      </c>
      <c r="S19" s="120">
        <v>409</v>
      </c>
      <c r="T19" s="120">
        <v>1616</v>
      </c>
      <c r="U19" s="124">
        <v>1333</v>
      </c>
      <c r="V19" s="124">
        <v>1459</v>
      </c>
      <c r="W19" s="124">
        <v>2644</v>
      </c>
      <c r="X19" s="124">
        <v>4126</v>
      </c>
      <c r="Y19" s="124">
        <v>3882</v>
      </c>
      <c r="Z19" s="124">
        <v>3532</v>
      </c>
      <c r="AA19" s="124">
        <v>4010</v>
      </c>
      <c r="AB19" s="124">
        <v>4868</v>
      </c>
      <c r="AC19" s="124">
        <v>3245</v>
      </c>
      <c r="AD19" s="136">
        <v>8714</v>
      </c>
      <c r="AE19" s="124">
        <v>9084</v>
      </c>
      <c r="AF19" s="137">
        <v>9770</v>
      </c>
      <c r="AG19" s="131">
        <v>9591</v>
      </c>
      <c r="AH19" s="120">
        <v>8261</v>
      </c>
      <c r="AI19" s="120">
        <v>1679</v>
      </c>
      <c r="AJ19" s="120">
        <v>4808</v>
      </c>
      <c r="AK19" s="120">
        <v>5222</v>
      </c>
      <c r="AL19" s="120">
        <v>6597</v>
      </c>
      <c r="AM19" s="120">
        <v>8380</v>
      </c>
      <c r="AN19" s="120">
        <v>11155</v>
      </c>
      <c r="AO19" s="120">
        <v>2416</v>
      </c>
      <c r="AP19" s="120">
        <v>6598</v>
      </c>
      <c r="AQ19" s="120">
        <v>7750</v>
      </c>
      <c r="AR19" s="120">
        <v>9415</v>
      </c>
      <c r="AS19" s="120">
        <v>13109</v>
      </c>
      <c r="AT19" s="120">
        <v>12161</v>
      </c>
      <c r="AU19" s="120">
        <v>2415</v>
      </c>
      <c r="AV19" s="120">
        <v>6099</v>
      </c>
      <c r="AW19" s="120">
        <v>7628</v>
      </c>
      <c r="AX19" s="120">
        <v>9304</v>
      </c>
      <c r="AY19" s="120">
        <v>12987</v>
      </c>
      <c r="AZ19" s="120">
        <v>12264</v>
      </c>
      <c r="BA19" s="120">
        <v>2457</v>
      </c>
      <c r="BB19" s="120">
        <v>4196</v>
      </c>
      <c r="BC19" s="120"/>
      <c r="BD19" s="120"/>
      <c r="BE19" s="120"/>
      <c r="BF19" s="120"/>
      <c r="BG19" s="132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</row>
    <row r="20" spans="1:84" s="139" customFormat="1" ht="15">
      <c r="A20" s="119">
        <v>70190</v>
      </c>
      <c r="B20" s="120" t="s">
        <v>288</v>
      </c>
      <c r="C20" s="120">
        <v>72323</v>
      </c>
      <c r="D20" s="120">
        <v>52698</v>
      </c>
      <c r="E20" s="121">
        <f t="shared" si="2"/>
        <v>1.1860370903853079</v>
      </c>
      <c r="F20" s="122">
        <f t="shared" si="3"/>
        <v>85777.760487936626</v>
      </c>
      <c r="G20" s="121">
        <f t="shared" si="4"/>
        <v>7.3439984513916734</v>
      </c>
      <c r="H20" s="123">
        <f t="shared" si="5"/>
        <v>6.192047880227614</v>
      </c>
      <c r="I20" s="124">
        <f t="shared" si="6"/>
        <v>531140</v>
      </c>
      <c r="J20" s="125">
        <f t="shared" si="7"/>
        <v>53114</v>
      </c>
      <c r="K20" s="135">
        <v>0</v>
      </c>
      <c r="L20" s="120">
        <v>14</v>
      </c>
      <c r="M20" s="124">
        <v>12</v>
      </c>
      <c r="N20" s="120">
        <v>29</v>
      </c>
      <c r="O20" s="120">
        <v>76</v>
      </c>
      <c r="P20" s="120">
        <v>94</v>
      </c>
      <c r="Q20" s="120">
        <v>98</v>
      </c>
      <c r="R20" s="124">
        <v>133</v>
      </c>
      <c r="S20" s="120">
        <v>80</v>
      </c>
      <c r="T20" s="120">
        <v>568</v>
      </c>
      <c r="U20" s="124">
        <v>558</v>
      </c>
      <c r="V20" s="124">
        <v>471</v>
      </c>
      <c r="W20" s="124">
        <v>508</v>
      </c>
      <c r="X20" s="124">
        <v>1124</v>
      </c>
      <c r="Y20" s="124">
        <v>1059</v>
      </c>
      <c r="Z20" s="124">
        <v>925</v>
      </c>
      <c r="AA20" s="124">
        <v>1212</v>
      </c>
      <c r="AB20" s="124">
        <v>1749</v>
      </c>
      <c r="AC20" s="124">
        <v>518</v>
      </c>
      <c r="AD20" s="136">
        <v>2437</v>
      </c>
      <c r="AE20" s="124">
        <v>1900</v>
      </c>
      <c r="AF20" s="137">
        <v>2856</v>
      </c>
      <c r="AG20" s="131">
        <v>1969</v>
      </c>
      <c r="AH20" s="120">
        <v>1666</v>
      </c>
      <c r="AI20" s="120">
        <v>272</v>
      </c>
      <c r="AJ20" s="120">
        <v>1252</v>
      </c>
      <c r="AK20" s="120">
        <v>1321</v>
      </c>
      <c r="AL20" s="120">
        <v>1527</v>
      </c>
      <c r="AM20" s="120">
        <v>2037</v>
      </c>
      <c r="AN20" s="120">
        <v>2070</v>
      </c>
      <c r="AO20" s="120">
        <v>533</v>
      </c>
      <c r="AP20" s="120">
        <v>1723</v>
      </c>
      <c r="AQ20" s="120">
        <v>1689</v>
      </c>
      <c r="AR20" s="120">
        <v>2097</v>
      </c>
      <c r="AS20" s="120">
        <v>3037</v>
      </c>
      <c r="AT20" s="120">
        <v>2406</v>
      </c>
      <c r="AU20" s="120">
        <v>558</v>
      </c>
      <c r="AV20" s="120">
        <v>1791</v>
      </c>
      <c r="AW20" s="120">
        <v>1868</v>
      </c>
      <c r="AX20" s="120">
        <v>2328</v>
      </c>
      <c r="AY20" s="120">
        <v>2834</v>
      </c>
      <c r="AZ20" s="120">
        <v>2249</v>
      </c>
      <c r="BA20" s="120">
        <v>525</v>
      </c>
      <c r="BB20" s="120">
        <v>941</v>
      </c>
      <c r="BC20" s="120"/>
      <c r="BD20" s="120"/>
      <c r="BE20" s="120"/>
      <c r="BF20" s="120"/>
      <c r="BG20" s="132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</row>
    <row r="21" spans="1:84" s="134" customFormat="1" ht="13.5" customHeight="1">
      <c r="A21" s="119">
        <v>70203</v>
      </c>
      <c r="B21" s="120" t="s">
        <v>289</v>
      </c>
      <c r="C21" s="120">
        <v>178670</v>
      </c>
      <c r="D21" s="120">
        <v>59742</v>
      </c>
      <c r="E21" s="121">
        <f t="shared" si="2"/>
        <v>1.344571480014404</v>
      </c>
      <c r="F21" s="122">
        <f t="shared" si="3"/>
        <v>240234.58633417357</v>
      </c>
      <c r="G21" s="121">
        <f t="shared" si="4"/>
        <v>10.076733643029048</v>
      </c>
      <c r="H21" s="123">
        <f t="shared" si="5"/>
        <v>7.4943830006874004</v>
      </c>
      <c r="I21" s="124">
        <f t="shared" si="6"/>
        <v>1800410</v>
      </c>
      <c r="J21" s="125">
        <f t="shared" si="7"/>
        <v>180041</v>
      </c>
      <c r="K21" s="135">
        <v>22</v>
      </c>
      <c r="L21" s="120">
        <v>19</v>
      </c>
      <c r="M21" s="124">
        <v>18</v>
      </c>
      <c r="N21" s="120">
        <v>156</v>
      </c>
      <c r="O21" s="120">
        <v>76</v>
      </c>
      <c r="P21" s="120">
        <v>174</v>
      </c>
      <c r="Q21" s="120">
        <v>210</v>
      </c>
      <c r="R21" s="124">
        <v>341</v>
      </c>
      <c r="S21" s="120">
        <v>352</v>
      </c>
      <c r="T21" s="120">
        <v>1383</v>
      </c>
      <c r="U21" s="124">
        <v>1217</v>
      </c>
      <c r="V21" s="124">
        <v>1293</v>
      </c>
      <c r="W21" s="124">
        <v>1875</v>
      </c>
      <c r="X21" s="124">
        <v>4023</v>
      </c>
      <c r="Y21" s="124">
        <v>2750</v>
      </c>
      <c r="Z21" s="124">
        <v>2591</v>
      </c>
      <c r="AA21" s="124">
        <v>2975</v>
      </c>
      <c r="AB21" s="124">
        <v>3567</v>
      </c>
      <c r="AC21" s="124">
        <v>2353</v>
      </c>
      <c r="AD21" s="136">
        <v>7215</v>
      </c>
      <c r="AE21" s="124">
        <v>6831</v>
      </c>
      <c r="AF21" s="137">
        <v>8050</v>
      </c>
      <c r="AG21" s="131">
        <v>7866</v>
      </c>
      <c r="AH21" s="120">
        <v>6616</v>
      </c>
      <c r="AI21" s="120">
        <v>1355</v>
      </c>
      <c r="AJ21" s="120">
        <v>4029</v>
      </c>
      <c r="AK21" s="120">
        <v>4029</v>
      </c>
      <c r="AL21" s="120">
        <v>5779</v>
      </c>
      <c r="AM21" s="120">
        <v>6782</v>
      </c>
      <c r="AN21" s="120">
        <v>9244</v>
      </c>
      <c r="AO21" s="120">
        <v>1999</v>
      </c>
      <c r="AP21" s="120">
        <v>5336</v>
      </c>
      <c r="AQ21" s="120">
        <v>5891</v>
      </c>
      <c r="AR21" s="120">
        <v>7462</v>
      </c>
      <c r="AS21" s="120">
        <v>10141</v>
      </c>
      <c r="AT21" s="120">
        <v>8886</v>
      </c>
      <c r="AU21" s="120">
        <v>2971</v>
      </c>
      <c r="AV21" s="120">
        <v>4603</v>
      </c>
      <c r="AW21" s="120">
        <v>5969</v>
      </c>
      <c r="AX21" s="120">
        <v>7041</v>
      </c>
      <c r="AY21" s="120">
        <v>10600</v>
      </c>
      <c r="AZ21" s="120">
        <v>10609</v>
      </c>
      <c r="BA21" s="120">
        <v>2042</v>
      </c>
      <c r="BB21" s="120">
        <v>3300</v>
      </c>
      <c r="BC21" s="120"/>
      <c r="BD21" s="120"/>
      <c r="BE21" s="120"/>
      <c r="BF21" s="120"/>
      <c r="BG21" s="132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</row>
    <row r="22" spans="1:84" s="134" customFormat="1" ht="15">
      <c r="A22" s="119">
        <v>70211</v>
      </c>
      <c r="B22" s="120" t="s">
        <v>290</v>
      </c>
      <c r="C22" s="120">
        <v>108823</v>
      </c>
      <c r="D22" s="120">
        <v>37545</v>
      </c>
      <c r="E22" s="121">
        <f t="shared" si="2"/>
        <v>0.84499909974792942</v>
      </c>
      <c r="F22" s="122">
        <f t="shared" si="3"/>
        <v>91955.337031868927</v>
      </c>
      <c r="G22" s="121">
        <f t="shared" si="4"/>
        <v>9.8831129448737851</v>
      </c>
      <c r="H22" s="123">
        <f t="shared" si="5"/>
        <v>11.696004111509708</v>
      </c>
      <c r="I22" s="124">
        <f t="shared" si="6"/>
        <v>1075510</v>
      </c>
      <c r="J22" s="125">
        <f t="shared" si="7"/>
        <v>107551</v>
      </c>
      <c r="K22" s="135">
        <v>6</v>
      </c>
      <c r="L22" s="120">
        <v>9</v>
      </c>
      <c r="M22" s="124">
        <v>26</v>
      </c>
      <c r="N22" s="120">
        <v>89</v>
      </c>
      <c r="O22" s="120">
        <v>105</v>
      </c>
      <c r="P22" s="120">
        <v>124</v>
      </c>
      <c r="Q22" s="120">
        <v>207</v>
      </c>
      <c r="R22" s="124">
        <v>419</v>
      </c>
      <c r="S22" s="120">
        <v>158</v>
      </c>
      <c r="T22" s="120">
        <v>1011</v>
      </c>
      <c r="U22" s="124">
        <v>566</v>
      </c>
      <c r="V22" s="124">
        <v>1058</v>
      </c>
      <c r="W22" s="124">
        <v>1330</v>
      </c>
      <c r="X22" s="124">
        <v>2408</v>
      </c>
      <c r="Y22" s="124">
        <v>1860</v>
      </c>
      <c r="Z22" s="124">
        <v>1934</v>
      </c>
      <c r="AA22" s="124">
        <v>2068</v>
      </c>
      <c r="AB22" s="124">
        <v>2393</v>
      </c>
      <c r="AC22" s="124">
        <v>1428</v>
      </c>
      <c r="AD22" s="136">
        <v>3910</v>
      </c>
      <c r="AE22" s="124">
        <v>4185</v>
      </c>
      <c r="AF22" s="137">
        <v>4655</v>
      </c>
      <c r="AG22" s="131">
        <v>4545</v>
      </c>
      <c r="AH22" s="120">
        <v>3806</v>
      </c>
      <c r="AI22" s="120">
        <v>760</v>
      </c>
      <c r="AJ22" s="120">
        <v>2103</v>
      </c>
      <c r="AK22" s="120">
        <v>2364</v>
      </c>
      <c r="AL22" s="120">
        <v>3254</v>
      </c>
      <c r="AM22" s="120">
        <v>3902</v>
      </c>
      <c r="AN22" s="120">
        <v>5248</v>
      </c>
      <c r="AO22" s="120">
        <v>1132</v>
      </c>
      <c r="AP22" s="120">
        <v>3273</v>
      </c>
      <c r="AQ22" s="120">
        <v>3740</v>
      </c>
      <c r="AR22" s="120">
        <v>4556</v>
      </c>
      <c r="AS22" s="120">
        <v>6581</v>
      </c>
      <c r="AT22" s="120">
        <v>5159</v>
      </c>
      <c r="AU22" s="120">
        <v>1122</v>
      </c>
      <c r="AV22" s="120">
        <v>2970</v>
      </c>
      <c r="AW22" s="120">
        <v>3590</v>
      </c>
      <c r="AX22" s="120">
        <v>4301</v>
      </c>
      <c r="AY22" s="120">
        <v>6193</v>
      </c>
      <c r="AZ22" s="120">
        <v>5442</v>
      </c>
      <c r="BA22" s="120">
        <v>1258</v>
      </c>
      <c r="BB22" s="120">
        <v>2303</v>
      </c>
      <c r="BC22" s="120"/>
      <c r="BD22" s="120"/>
      <c r="BE22" s="120"/>
      <c r="BF22" s="120"/>
      <c r="BG22" s="132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</row>
    <row r="23" spans="1:84" s="134" customFormat="1" ht="15">
      <c r="A23" s="119">
        <v>70220</v>
      </c>
      <c r="B23" s="120" t="s">
        <v>124</v>
      </c>
      <c r="C23" s="120">
        <v>37275</v>
      </c>
      <c r="D23" s="120">
        <v>49031</v>
      </c>
      <c r="E23" s="121">
        <f t="shared" si="2"/>
        <v>1.1035064818149081</v>
      </c>
      <c r="F23" s="122">
        <f t="shared" si="3"/>
        <v>41133.204109650702</v>
      </c>
      <c r="G23" s="121">
        <f t="shared" si="4"/>
        <v>24.65888665325285</v>
      </c>
      <c r="H23" s="123">
        <f t="shared" si="5"/>
        <v>22.345937300428929</v>
      </c>
      <c r="I23" s="124">
        <f t="shared" si="6"/>
        <v>919160</v>
      </c>
      <c r="J23" s="125">
        <f t="shared" si="7"/>
        <v>91916</v>
      </c>
      <c r="K23" s="135">
        <v>6</v>
      </c>
      <c r="L23" s="120">
        <v>24</v>
      </c>
      <c r="M23" s="124">
        <v>9</v>
      </c>
      <c r="N23" s="120">
        <v>46</v>
      </c>
      <c r="O23" s="120">
        <v>36</v>
      </c>
      <c r="P23" s="120">
        <v>110</v>
      </c>
      <c r="Q23" s="120">
        <v>154</v>
      </c>
      <c r="R23" s="124">
        <v>179</v>
      </c>
      <c r="S23" s="120">
        <v>138</v>
      </c>
      <c r="T23" s="120">
        <v>719</v>
      </c>
      <c r="U23" s="124">
        <v>537</v>
      </c>
      <c r="V23" s="124">
        <v>508</v>
      </c>
      <c r="W23" s="124">
        <v>726</v>
      </c>
      <c r="X23" s="124">
        <v>1582</v>
      </c>
      <c r="Y23" s="124">
        <v>1240</v>
      </c>
      <c r="Z23" s="124">
        <v>1595</v>
      </c>
      <c r="AA23" s="124">
        <v>1973</v>
      </c>
      <c r="AB23" s="124">
        <v>1839</v>
      </c>
      <c r="AC23" s="124">
        <v>1122</v>
      </c>
      <c r="AD23" s="136">
        <v>3273</v>
      </c>
      <c r="AE23" s="124">
        <v>3224</v>
      </c>
      <c r="AF23" s="137">
        <v>4388</v>
      </c>
      <c r="AG23" s="131">
        <v>4369</v>
      </c>
      <c r="AH23" s="120">
        <v>2851</v>
      </c>
      <c r="AI23" s="120">
        <v>671</v>
      </c>
      <c r="AJ23" s="120">
        <v>1819</v>
      </c>
      <c r="AK23" s="120">
        <v>2154</v>
      </c>
      <c r="AL23" s="120">
        <v>2556</v>
      </c>
      <c r="AM23" s="120">
        <v>3267</v>
      </c>
      <c r="AN23" s="120">
        <v>4580</v>
      </c>
      <c r="AO23" s="120">
        <v>737</v>
      </c>
      <c r="AP23" s="120">
        <v>2754</v>
      </c>
      <c r="AQ23" s="120">
        <v>3395</v>
      </c>
      <c r="AR23" s="120">
        <v>4087</v>
      </c>
      <c r="AS23" s="120">
        <v>6002</v>
      </c>
      <c r="AT23" s="120">
        <v>5216</v>
      </c>
      <c r="AU23" s="120">
        <v>663</v>
      </c>
      <c r="AV23" s="120">
        <v>2462</v>
      </c>
      <c r="AW23" s="120">
        <v>3263</v>
      </c>
      <c r="AX23" s="120">
        <v>4687</v>
      </c>
      <c r="AY23" s="120">
        <v>5114</v>
      </c>
      <c r="AZ23" s="120">
        <v>4905</v>
      </c>
      <c r="BA23" s="120">
        <v>791</v>
      </c>
      <c r="BB23" s="120">
        <v>2145</v>
      </c>
      <c r="BC23" s="120"/>
      <c r="BD23" s="120"/>
      <c r="BE23" s="120"/>
      <c r="BF23" s="120"/>
      <c r="BG23" s="132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</row>
    <row r="24" spans="1:84" s="134" customFormat="1" ht="15">
      <c r="A24" s="119">
        <v>70238</v>
      </c>
      <c r="B24" s="120" t="s">
        <v>127</v>
      </c>
      <c r="C24" s="120">
        <v>20126</v>
      </c>
      <c r="D24" s="120">
        <v>32207</v>
      </c>
      <c r="E24" s="121">
        <f t="shared" si="2"/>
        <v>0.72486046092906009</v>
      </c>
      <c r="F24" s="122">
        <f t="shared" si="3"/>
        <v>14588.541636658263</v>
      </c>
      <c r="G24" s="121">
        <f t="shared" si="4"/>
        <v>4.8569015204213457</v>
      </c>
      <c r="H24" s="123">
        <f t="shared" si="5"/>
        <v>6.7004641337399091</v>
      </c>
      <c r="I24" s="124">
        <f t="shared" si="6"/>
        <v>97750</v>
      </c>
      <c r="J24" s="125">
        <f t="shared" si="7"/>
        <v>9775</v>
      </c>
      <c r="K24" s="135">
        <v>0</v>
      </c>
      <c r="L24" s="120">
        <v>0</v>
      </c>
      <c r="M24" s="124">
        <v>0</v>
      </c>
      <c r="N24" s="120">
        <v>1</v>
      </c>
      <c r="O24" s="120">
        <v>4</v>
      </c>
      <c r="P24" s="120">
        <v>9</v>
      </c>
      <c r="Q24" s="120">
        <v>9</v>
      </c>
      <c r="R24" s="124">
        <v>42</v>
      </c>
      <c r="S24" s="120">
        <v>23</v>
      </c>
      <c r="T24" s="120">
        <v>64</v>
      </c>
      <c r="U24" s="124">
        <v>56</v>
      </c>
      <c r="V24" s="124">
        <v>84</v>
      </c>
      <c r="W24" s="124">
        <v>34</v>
      </c>
      <c r="X24" s="124">
        <v>176</v>
      </c>
      <c r="Y24" s="124">
        <v>246</v>
      </c>
      <c r="Z24" s="124">
        <v>201</v>
      </c>
      <c r="AA24" s="124">
        <v>196</v>
      </c>
      <c r="AB24" s="124">
        <v>245</v>
      </c>
      <c r="AC24" s="124">
        <v>91</v>
      </c>
      <c r="AD24" s="136">
        <v>342</v>
      </c>
      <c r="AE24" s="124">
        <v>292</v>
      </c>
      <c r="AF24" s="137">
        <v>573</v>
      </c>
      <c r="AG24" s="131">
        <v>448</v>
      </c>
      <c r="AH24" s="120">
        <v>191</v>
      </c>
      <c r="AI24" s="120">
        <v>62</v>
      </c>
      <c r="AJ24" s="120">
        <v>397</v>
      </c>
      <c r="AK24" s="120">
        <v>217</v>
      </c>
      <c r="AL24" s="120">
        <v>366</v>
      </c>
      <c r="AM24" s="120">
        <v>390</v>
      </c>
      <c r="AN24" s="120">
        <v>359</v>
      </c>
      <c r="AO24" s="120">
        <v>123</v>
      </c>
      <c r="AP24" s="120">
        <v>393</v>
      </c>
      <c r="AQ24" s="120">
        <v>297</v>
      </c>
      <c r="AR24" s="120">
        <v>363</v>
      </c>
      <c r="AS24" s="120">
        <v>537</v>
      </c>
      <c r="AT24" s="120">
        <v>493</v>
      </c>
      <c r="AU24" s="120">
        <v>105</v>
      </c>
      <c r="AV24" s="120">
        <v>356</v>
      </c>
      <c r="AW24" s="120">
        <v>456</v>
      </c>
      <c r="AX24" s="120">
        <v>427</v>
      </c>
      <c r="AY24" s="120">
        <v>491</v>
      </c>
      <c r="AZ24" s="120">
        <v>349</v>
      </c>
      <c r="BA24" s="120">
        <v>98</v>
      </c>
      <c r="BB24" s="120">
        <v>169</v>
      </c>
      <c r="BC24" s="120"/>
      <c r="BD24" s="120"/>
      <c r="BE24" s="120"/>
      <c r="BF24" s="120"/>
      <c r="BG24" s="132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</row>
    <row r="25" spans="1:84" s="134" customFormat="1" ht="15">
      <c r="A25" s="119">
        <v>70246</v>
      </c>
      <c r="B25" s="120" t="s">
        <v>291</v>
      </c>
      <c r="C25" s="120">
        <v>46785</v>
      </c>
      <c r="D25" s="120">
        <v>63304</v>
      </c>
      <c r="E25" s="121">
        <f t="shared" si="2"/>
        <v>1.4247389268995319</v>
      </c>
      <c r="F25" s="122">
        <f t="shared" si="3"/>
        <v>66656.4106949946</v>
      </c>
      <c r="G25" s="121">
        <f t="shared" si="4"/>
        <v>17.600940472373622</v>
      </c>
      <c r="H25" s="123">
        <f t="shared" si="5"/>
        <v>12.35380050342008</v>
      </c>
      <c r="I25" s="124">
        <f t="shared" si="6"/>
        <v>823460</v>
      </c>
      <c r="J25" s="125">
        <f t="shared" si="7"/>
        <v>82346</v>
      </c>
      <c r="K25" s="135">
        <v>0</v>
      </c>
      <c r="L25" s="120">
        <v>19</v>
      </c>
      <c r="M25" s="124">
        <v>14</v>
      </c>
      <c r="N25" s="120">
        <v>81</v>
      </c>
      <c r="O25" s="120">
        <v>132</v>
      </c>
      <c r="P25" s="120">
        <v>150</v>
      </c>
      <c r="Q25" s="120">
        <v>155</v>
      </c>
      <c r="R25" s="124">
        <v>182</v>
      </c>
      <c r="S25" s="120">
        <v>200</v>
      </c>
      <c r="T25" s="120">
        <v>532</v>
      </c>
      <c r="U25" s="124">
        <v>513</v>
      </c>
      <c r="V25" s="124">
        <v>606</v>
      </c>
      <c r="W25" s="124">
        <v>543</v>
      </c>
      <c r="X25" s="124">
        <v>1450</v>
      </c>
      <c r="Y25" s="124">
        <v>1550</v>
      </c>
      <c r="Z25" s="124">
        <v>1273</v>
      </c>
      <c r="AA25" s="124">
        <v>1390</v>
      </c>
      <c r="AB25" s="124">
        <v>1864</v>
      </c>
      <c r="AC25" s="124">
        <v>851</v>
      </c>
      <c r="AD25" s="136">
        <v>3075</v>
      </c>
      <c r="AE25" s="124">
        <v>2755</v>
      </c>
      <c r="AF25" s="137">
        <v>3341</v>
      </c>
      <c r="AG25" s="131">
        <v>3601</v>
      </c>
      <c r="AH25" s="120">
        <v>3128</v>
      </c>
      <c r="AI25" s="120">
        <v>459</v>
      </c>
      <c r="AJ25" s="120">
        <v>1697</v>
      </c>
      <c r="AK25" s="120">
        <v>1856</v>
      </c>
      <c r="AL25" s="120">
        <v>2530</v>
      </c>
      <c r="AM25" s="120">
        <v>2938</v>
      </c>
      <c r="AN25" s="120">
        <v>4431</v>
      </c>
      <c r="AO25" s="120">
        <v>647</v>
      </c>
      <c r="AP25" s="120">
        <v>2987</v>
      </c>
      <c r="AQ25" s="120">
        <v>2594</v>
      </c>
      <c r="AR25" s="120">
        <v>3453</v>
      </c>
      <c r="AS25" s="120">
        <v>4497</v>
      </c>
      <c r="AT25" s="120">
        <v>4597</v>
      </c>
      <c r="AU25" s="120">
        <v>718</v>
      </c>
      <c r="AV25" s="120">
        <v>2483</v>
      </c>
      <c r="AW25" s="120">
        <v>3328</v>
      </c>
      <c r="AX25" s="120">
        <v>3505</v>
      </c>
      <c r="AY25" s="120">
        <v>4328</v>
      </c>
      <c r="AZ25" s="120">
        <v>4776</v>
      </c>
      <c r="BA25" s="120">
        <v>572</v>
      </c>
      <c r="BB25" s="120">
        <v>2545</v>
      </c>
      <c r="BC25" s="120"/>
      <c r="BD25" s="120"/>
      <c r="BE25" s="120"/>
      <c r="BF25" s="120"/>
      <c r="BG25" s="132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</row>
    <row r="26" spans="1:84" s="134" customFormat="1" ht="15">
      <c r="A26" s="119">
        <v>70254</v>
      </c>
      <c r="B26" s="120" t="s">
        <v>292</v>
      </c>
      <c r="C26" s="120">
        <v>179293</v>
      </c>
      <c r="D26" s="120">
        <v>42289</v>
      </c>
      <c r="E26" s="121">
        <f t="shared" si="2"/>
        <v>0.95176899531868919</v>
      </c>
      <c r="F26" s="122">
        <f t="shared" si="3"/>
        <v>170645.51847767373</v>
      </c>
      <c r="G26" s="121">
        <f t="shared" si="4"/>
        <v>8.3164429174591312</v>
      </c>
      <c r="H26" s="123">
        <f t="shared" si="5"/>
        <v>8.7378796308388509</v>
      </c>
      <c r="I26" s="124">
        <f t="shared" si="6"/>
        <v>1491080</v>
      </c>
      <c r="J26" s="125">
        <f t="shared" si="7"/>
        <v>149108</v>
      </c>
      <c r="K26" s="135">
        <v>10</v>
      </c>
      <c r="L26" s="120">
        <v>24</v>
      </c>
      <c r="M26" s="124">
        <v>24</v>
      </c>
      <c r="N26" s="120">
        <v>89</v>
      </c>
      <c r="O26" s="120">
        <v>148</v>
      </c>
      <c r="P26" s="120">
        <v>168</v>
      </c>
      <c r="Q26" s="120">
        <v>258</v>
      </c>
      <c r="R26" s="124">
        <v>350</v>
      </c>
      <c r="S26" s="120">
        <v>270</v>
      </c>
      <c r="T26" s="120">
        <v>1225</v>
      </c>
      <c r="U26" s="124">
        <v>1021</v>
      </c>
      <c r="V26" s="124">
        <v>1062</v>
      </c>
      <c r="W26" s="124">
        <v>1467</v>
      </c>
      <c r="X26" s="124">
        <v>3204</v>
      </c>
      <c r="Y26" s="124">
        <v>2719</v>
      </c>
      <c r="Z26" s="124">
        <v>2637</v>
      </c>
      <c r="AA26" s="124">
        <v>2866</v>
      </c>
      <c r="AB26" s="124">
        <v>3256</v>
      </c>
      <c r="AC26" s="124">
        <v>2156</v>
      </c>
      <c r="AD26" s="136">
        <v>6133</v>
      </c>
      <c r="AE26" s="124">
        <v>5639</v>
      </c>
      <c r="AF26" s="137">
        <v>6739</v>
      </c>
      <c r="AG26" s="131">
        <v>6268</v>
      </c>
      <c r="AH26" s="120">
        <v>4833</v>
      </c>
      <c r="AI26" s="120">
        <v>872</v>
      </c>
      <c r="AJ26" s="120">
        <v>3364</v>
      </c>
      <c r="AK26" s="120">
        <v>3416</v>
      </c>
      <c r="AL26" s="120">
        <v>4785</v>
      </c>
      <c r="AM26" s="120">
        <v>5564</v>
      </c>
      <c r="AN26" s="120">
        <v>6792</v>
      </c>
      <c r="AO26" s="120">
        <v>1430</v>
      </c>
      <c r="AP26" s="120">
        <v>4559</v>
      </c>
      <c r="AQ26" s="120">
        <v>5452</v>
      </c>
      <c r="AR26" s="120">
        <v>6370</v>
      </c>
      <c r="AS26" s="120">
        <v>8325</v>
      </c>
      <c r="AT26" s="120">
        <v>8157</v>
      </c>
      <c r="AU26" s="120">
        <v>1488</v>
      </c>
      <c r="AV26" s="120">
        <v>4209</v>
      </c>
      <c r="AW26" s="120">
        <v>5214</v>
      </c>
      <c r="AX26" s="120">
        <v>6133</v>
      </c>
      <c r="AY26" s="120">
        <v>8121</v>
      </c>
      <c r="AZ26" s="120">
        <v>7734</v>
      </c>
      <c r="BA26" s="120">
        <v>1482</v>
      </c>
      <c r="BB26" s="120">
        <v>3075</v>
      </c>
      <c r="BC26" s="120"/>
      <c r="BD26" s="120"/>
      <c r="BE26" s="120"/>
      <c r="BF26" s="120"/>
      <c r="BG26" s="132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</row>
    <row r="27" spans="1:84" s="134" customFormat="1" ht="13.5" customHeight="1">
      <c r="A27" s="119">
        <v>70262</v>
      </c>
      <c r="B27" s="120" t="s">
        <v>106</v>
      </c>
      <c r="C27" s="120">
        <v>11035</v>
      </c>
      <c r="D27" s="120">
        <v>32931</v>
      </c>
      <c r="E27" s="121">
        <f t="shared" si="2"/>
        <v>0.74115502340655381</v>
      </c>
      <c r="F27" s="122">
        <f t="shared" si="3"/>
        <v>8178.6456832913209</v>
      </c>
      <c r="G27" s="121">
        <f t="shared" si="4"/>
        <v>18.959673765292251</v>
      </c>
      <c r="H27" s="123">
        <f t="shared" si="5"/>
        <v>25.581252459368539</v>
      </c>
      <c r="I27" s="124">
        <f t="shared" si="6"/>
        <v>209220</v>
      </c>
      <c r="J27" s="125">
        <f t="shared" si="7"/>
        <v>20922</v>
      </c>
      <c r="K27" s="135">
        <v>0</v>
      </c>
      <c r="L27" s="120">
        <v>5</v>
      </c>
      <c r="M27" s="124">
        <v>8</v>
      </c>
      <c r="N27" s="120">
        <v>23</v>
      </c>
      <c r="O27" s="120">
        <v>72</v>
      </c>
      <c r="P27" s="120">
        <v>73</v>
      </c>
      <c r="Q27" s="120">
        <v>81</v>
      </c>
      <c r="R27" s="124">
        <v>111</v>
      </c>
      <c r="S27" s="120">
        <v>33</v>
      </c>
      <c r="T27" s="120">
        <v>317</v>
      </c>
      <c r="U27" s="124">
        <v>248</v>
      </c>
      <c r="V27" s="124">
        <v>289</v>
      </c>
      <c r="W27" s="124">
        <v>135</v>
      </c>
      <c r="X27" s="124">
        <v>725</v>
      </c>
      <c r="Y27" s="124">
        <v>704</v>
      </c>
      <c r="Z27" s="124">
        <v>498</v>
      </c>
      <c r="AA27" s="124">
        <v>493</v>
      </c>
      <c r="AB27" s="124">
        <v>706</v>
      </c>
      <c r="AC27" s="124">
        <v>141</v>
      </c>
      <c r="AD27" s="136">
        <v>1256</v>
      </c>
      <c r="AE27" s="124">
        <v>1113</v>
      </c>
      <c r="AF27" s="137">
        <v>1175</v>
      </c>
      <c r="AG27" s="131">
        <v>825</v>
      </c>
      <c r="AH27" s="120">
        <v>496</v>
      </c>
      <c r="AI27" s="120">
        <v>55</v>
      </c>
      <c r="AJ27" s="120">
        <v>458</v>
      </c>
      <c r="AK27" s="120">
        <v>527</v>
      </c>
      <c r="AL27" s="120">
        <v>641</v>
      </c>
      <c r="AM27" s="120">
        <v>715</v>
      </c>
      <c r="AN27" s="120">
        <v>651</v>
      </c>
      <c r="AO27" s="120">
        <v>37</v>
      </c>
      <c r="AP27" s="120">
        <v>479</v>
      </c>
      <c r="AQ27" s="120">
        <v>1052</v>
      </c>
      <c r="AR27" s="120">
        <v>892</v>
      </c>
      <c r="AS27" s="120">
        <v>971</v>
      </c>
      <c r="AT27" s="120">
        <v>730</v>
      </c>
      <c r="AU27" s="120">
        <v>101</v>
      </c>
      <c r="AV27" s="120">
        <v>554</v>
      </c>
      <c r="AW27" s="120">
        <v>626</v>
      </c>
      <c r="AX27" s="120">
        <v>1099</v>
      </c>
      <c r="AY27" s="120">
        <v>826</v>
      </c>
      <c r="AZ27" s="120">
        <v>648</v>
      </c>
      <c r="BA27" s="120">
        <v>55</v>
      </c>
      <c r="BB27" s="120">
        <v>278</v>
      </c>
      <c r="BC27" s="120"/>
      <c r="BD27" s="120"/>
      <c r="BE27" s="120"/>
      <c r="BF27" s="120"/>
      <c r="BG27" s="132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</row>
    <row r="28" spans="1:84" s="134" customFormat="1" ht="13.5" customHeight="1">
      <c r="A28" s="119">
        <v>70289</v>
      </c>
      <c r="B28" s="120" t="s">
        <v>47</v>
      </c>
      <c r="C28" s="120">
        <v>27542</v>
      </c>
      <c r="D28" s="120">
        <v>33162</v>
      </c>
      <c r="E28" s="121">
        <f t="shared" si="2"/>
        <v>0.74635397911415191</v>
      </c>
      <c r="F28" s="122">
        <f t="shared" si="3"/>
        <v>20556.081292761974</v>
      </c>
      <c r="G28" s="121">
        <f t="shared" si="4"/>
        <v>5.8554208118509914</v>
      </c>
      <c r="H28" s="123">
        <f t="shared" si="5"/>
        <v>7.8453669112889228</v>
      </c>
      <c r="I28" s="124">
        <f t="shared" si="6"/>
        <v>161270</v>
      </c>
      <c r="J28" s="125">
        <f t="shared" si="7"/>
        <v>16127</v>
      </c>
      <c r="K28" s="135">
        <v>0</v>
      </c>
      <c r="L28" s="120">
        <v>0</v>
      </c>
      <c r="M28" s="124">
        <v>0</v>
      </c>
      <c r="N28" s="120">
        <v>0</v>
      </c>
      <c r="O28" s="120">
        <v>8</v>
      </c>
      <c r="P28" s="120">
        <v>18</v>
      </c>
      <c r="Q28" s="120">
        <v>45</v>
      </c>
      <c r="R28" s="124">
        <v>6</v>
      </c>
      <c r="S28" s="120">
        <v>39</v>
      </c>
      <c r="T28" s="120">
        <v>102</v>
      </c>
      <c r="U28" s="124">
        <v>145</v>
      </c>
      <c r="V28" s="124">
        <v>113</v>
      </c>
      <c r="W28" s="124">
        <v>123</v>
      </c>
      <c r="X28" s="124">
        <v>297</v>
      </c>
      <c r="Y28" s="124">
        <v>391</v>
      </c>
      <c r="Z28" s="124">
        <v>311</v>
      </c>
      <c r="AA28" s="124">
        <v>400</v>
      </c>
      <c r="AB28" s="124">
        <v>482</v>
      </c>
      <c r="AC28" s="124">
        <v>155</v>
      </c>
      <c r="AD28" s="136">
        <v>736</v>
      </c>
      <c r="AE28" s="124">
        <v>859</v>
      </c>
      <c r="AF28" s="137">
        <v>744</v>
      </c>
      <c r="AG28" s="131">
        <v>693</v>
      </c>
      <c r="AH28" s="120">
        <v>464</v>
      </c>
      <c r="AI28" s="120">
        <v>86</v>
      </c>
      <c r="AJ28" s="120">
        <v>354</v>
      </c>
      <c r="AK28" s="120">
        <v>544</v>
      </c>
      <c r="AL28" s="120">
        <v>604</v>
      </c>
      <c r="AM28" s="120">
        <v>720</v>
      </c>
      <c r="AN28" s="120">
        <v>563</v>
      </c>
      <c r="AO28" s="120">
        <v>128</v>
      </c>
      <c r="AP28" s="120">
        <v>525</v>
      </c>
      <c r="AQ28" s="120">
        <v>488</v>
      </c>
      <c r="AR28" s="120">
        <v>654</v>
      </c>
      <c r="AS28" s="120">
        <v>869</v>
      </c>
      <c r="AT28" s="120">
        <v>745</v>
      </c>
      <c r="AU28" s="120">
        <v>95</v>
      </c>
      <c r="AV28" s="120">
        <v>412</v>
      </c>
      <c r="AW28" s="120">
        <v>588</v>
      </c>
      <c r="AX28" s="120">
        <v>815</v>
      </c>
      <c r="AY28" s="120">
        <v>871</v>
      </c>
      <c r="AZ28" s="120">
        <v>561</v>
      </c>
      <c r="BA28" s="120">
        <v>108</v>
      </c>
      <c r="BB28" s="120">
        <v>266</v>
      </c>
      <c r="BC28" s="120"/>
      <c r="BD28" s="120"/>
      <c r="BE28" s="120"/>
      <c r="BF28" s="120"/>
      <c r="BG28" s="132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</row>
    <row r="29" spans="1:84" s="134" customFormat="1" ht="13.5" customHeight="1">
      <c r="A29" s="119">
        <v>70297</v>
      </c>
      <c r="B29" s="120" t="s">
        <v>85</v>
      </c>
      <c r="C29" s="120">
        <v>10566</v>
      </c>
      <c r="D29" s="120">
        <v>31800</v>
      </c>
      <c r="E29" s="121">
        <f t="shared" si="2"/>
        <v>0.71570039611091107</v>
      </c>
      <c r="F29" s="122">
        <f t="shared" si="3"/>
        <v>7562.0903853078862</v>
      </c>
      <c r="G29" s="121">
        <f t="shared" si="4"/>
        <v>4.0649252318758284</v>
      </c>
      <c r="H29" s="123">
        <f t="shared" si="5"/>
        <v>5.6796464749278872</v>
      </c>
      <c r="I29" s="124">
        <f t="shared" si="6"/>
        <v>42950</v>
      </c>
      <c r="J29" s="125">
        <f t="shared" si="7"/>
        <v>4295</v>
      </c>
      <c r="K29" s="135">
        <v>0</v>
      </c>
      <c r="L29" s="120">
        <v>0</v>
      </c>
      <c r="M29" s="124">
        <v>0</v>
      </c>
      <c r="N29" s="120">
        <v>0</v>
      </c>
      <c r="O29" s="120">
        <v>0</v>
      </c>
      <c r="P29" s="120">
        <v>8</v>
      </c>
      <c r="Q29" s="120">
        <v>3</v>
      </c>
      <c r="R29" s="124">
        <v>27</v>
      </c>
      <c r="S29" s="120">
        <v>1</v>
      </c>
      <c r="T29" s="120">
        <v>18</v>
      </c>
      <c r="U29" s="124">
        <v>15</v>
      </c>
      <c r="V29" s="124">
        <v>10</v>
      </c>
      <c r="W29" s="124">
        <v>35</v>
      </c>
      <c r="X29" s="124">
        <v>106</v>
      </c>
      <c r="Y29" s="124">
        <v>33</v>
      </c>
      <c r="Z29" s="124">
        <v>86</v>
      </c>
      <c r="AA29" s="124">
        <v>113</v>
      </c>
      <c r="AB29" s="124">
        <v>147</v>
      </c>
      <c r="AC29" s="124">
        <v>73</v>
      </c>
      <c r="AD29" s="136">
        <v>147</v>
      </c>
      <c r="AE29" s="124">
        <v>246</v>
      </c>
      <c r="AF29" s="137">
        <v>157</v>
      </c>
      <c r="AG29" s="131">
        <v>171</v>
      </c>
      <c r="AH29" s="120">
        <v>127</v>
      </c>
      <c r="AI29" s="120">
        <v>56</v>
      </c>
      <c r="AJ29" s="120">
        <v>83</v>
      </c>
      <c r="AK29" s="120">
        <v>142</v>
      </c>
      <c r="AL29" s="120">
        <v>165</v>
      </c>
      <c r="AM29" s="120">
        <v>119</v>
      </c>
      <c r="AN29" s="120">
        <v>174</v>
      </c>
      <c r="AO29" s="120">
        <v>48</v>
      </c>
      <c r="AP29" s="120">
        <v>122</v>
      </c>
      <c r="AQ29" s="120">
        <v>245</v>
      </c>
      <c r="AR29" s="120">
        <v>190</v>
      </c>
      <c r="AS29" s="120">
        <v>237</v>
      </c>
      <c r="AT29" s="120">
        <v>212</v>
      </c>
      <c r="AU29" s="120">
        <v>21</v>
      </c>
      <c r="AV29" s="120">
        <v>131</v>
      </c>
      <c r="AW29" s="120">
        <v>138</v>
      </c>
      <c r="AX29" s="120">
        <v>147</v>
      </c>
      <c r="AY29" s="120">
        <v>284</v>
      </c>
      <c r="AZ29" s="120">
        <v>137</v>
      </c>
      <c r="BA29" s="120">
        <v>48</v>
      </c>
      <c r="BB29" s="120">
        <v>73</v>
      </c>
      <c r="BC29" s="120"/>
      <c r="BD29" s="120"/>
      <c r="BE29" s="120"/>
      <c r="BF29" s="120"/>
      <c r="BG29" s="132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</row>
    <row r="30" spans="1:84" s="134" customFormat="1" ht="15">
      <c r="A30" s="119">
        <v>70319</v>
      </c>
      <c r="B30" s="120" t="s">
        <v>82</v>
      </c>
      <c r="C30" s="120">
        <v>11985</v>
      </c>
      <c r="D30" s="120">
        <v>34191</v>
      </c>
      <c r="E30" s="121">
        <f t="shared" si="2"/>
        <v>0.76951296362981636</v>
      </c>
      <c r="F30" s="122">
        <f t="shared" si="3"/>
        <v>9222.6128691033482</v>
      </c>
      <c r="G30" s="121">
        <f t="shared" si="4"/>
        <v>3.933249895702962</v>
      </c>
      <c r="H30" s="123">
        <f t="shared" si="5"/>
        <v>5.1113497518608408</v>
      </c>
      <c r="I30" s="124">
        <f t="shared" si="6"/>
        <v>47140</v>
      </c>
      <c r="J30" s="125">
        <f t="shared" si="7"/>
        <v>4714</v>
      </c>
      <c r="K30" s="135">
        <v>0</v>
      </c>
      <c r="L30" s="120">
        <v>0</v>
      </c>
      <c r="M30" s="124">
        <v>0</v>
      </c>
      <c r="N30" s="120">
        <v>0</v>
      </c>
      <c r="O30" s="120">
        <v>0</v>
      </c>
      <c r="P30" s="120">
        <v>32</v>
      </c>
      <c r="Q30" s="120">
        <v>15</v>
      </c>
      <c r="R30" s="124">
        <v>20</v>
      </c>
      <c r="S30" s="120">
        <v>26</v>
      </c>
      <c r="T30" s="120">
        <v>41</v>
      </c>
      <c r="U30" s="124">
        <v>28</v>
      </c>
      <c r="V30" s="124">
        <v>29</v>
      </c>
      <c r="W30" s="124">
        <v>27</v>
      </c>
      <c r="X30" s="124">
        <v>38</v>
      </c>
      <c r="Y30" s="124">
        <v>90</v>
      </c>
      <c r="Z30" s="124">
        <v>58</v>
      </c>
      <c r="AA30" s="124">
        <v>85</v>
      </c>
      <c r="AB30" s="124">
        <v>105</v>
      </c>
      <c r="AC30" s="124">
        <v>40</v>
      </c>
      <c r="AD30" s="136">
        <v>145</v>
      </c>
      <c r="AE30" s="124">
        <v>200</v>
      </c>
      <c r="AF30" s="137">
        <v>174</v>
      </c>
      <c r="AG30" s="131">
        <v>204</v>
      </c>
      <c r="AH30" s="120">
        <v>98</v>
      </c>
      <c r="AI30" s="120">
        <v>18</v>
      </c>
      <c r="AJ30" s="120">
        <v>110</v>
      </c>
      <c r="AK30" s="120">
        <v>151</v>
      </c>
      <c r="AL30" s="120">
        <v>164</v>
      </c>
      <c r="AM30" s="120">
        <v>196</v>
      </c>
      <c r="AN30" s="120">
        <v>141</v>
      </c>
      <c r="AO30" s="120">
        <v>46</v>
      </c>
      <c r="AP30" s="120">
        <v>133</v>
      </c>
      <c r="AQ30" s="120">
        <v>234</v>
      </c>
      <c r="AR30" s="120">
        <v>315</v>
      </c>
      <c r="AS30" s="120">
        <v>229</v>
      </c>
      <c r="AT30" s="120">
        <v>204</v>
      </c>
      <c r="AU30" s="120">
        <v>51</v>
      </c>
      <c r="AV30" s="120">
        <v>159</v>
      </c>
      <c r="AW30" s="120">
        <v>207</v>
      </c>
      <c r="AX30" s="120">
        <v>245</v>
      </c>
      <c r="AY30" s="120">
        <v>335</v>
      </c>
      <c r="AZ30" s="120">
        <v>149</v>
      </c>
      <c r="BA30" s="120">
        <v>26</v>
      </c>
      <c r="BB30" s="120">
        <v>146</v>
      </c>
      <c r="BC30" s="120"/>
      <c r="BD30" s="120"/>
      <c r="BE30" s="120"/>
      <c r="BF30" s="120"/>
      <c r="BG30" s="132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</row>
    <row r="31" spans="1:84" s="134" customFormat="1" ht="15">
      <c r="A31" s="119">
        <v>70327</v>
      </c>
      <c r="B31" s="120" t="s">
        <v>293</v>
      </c>
      <c r="C31" s="120">
        <v>46924</v>
      </c>
      <c r="D31" s="120">
        <v>49621</v>
      </c>
      <c r="E31" s="121">
        <f t="shared" si="2"/>
        <v>1.1167851998559597</v>
      </c>
      <c r="F31" s="122">
        <f t="shared" si="3"/>
        <v>52404.028718041052</v>
      </c>
      <c r="G31" s="121">
        <f t="shared" si="4"/>
        <v>7.0716477708635237</v>
      </c>
      <c r="H31" s="123">
        <f t="shared" si="5"/>
        <v>6.3321467474458011</v>
      </c>
      <c r="I31" s="124">
        <f t="shared" si="6"/>
        <v>331830</v>
      </c>
      <c r="J31" s="125">
        <f t="shared" si="7"/>
        <v>33183</v>
      </c>
      <c r="K31" s="135">
        <v>0</v>
      </c>
      <c r="L31" s="120">
        <v>7</v>
      </c>
      <c r="M31" s="124">
        <v>0</v>
      </c>
      <c r="N31" s="120">
        <v>13</v>
      </c>
      <c r="O31" s="120">
        <v>30</v>
      </c>
      <c r="P31" s="120">
        <v>27</v>
      </c>
      <c r="Q31" s="120">
        <v>39</v>
      </c>
      <c r="R31" s="124">
        <v>81</v>
      </c>
      <c r="S31" s="120">
        <v>76</v>
      </c>
      <c r="T31" s="120">
        <v>193</v>
      </c>
      <c r="U31" s="124">
        <v>194</v>
      </c>
      <c r="V31" s="124">
        <v>222</v>
      </c>
      <c r="W31" s="124">
        <v>311</v>
      </c>
      <c r="X31" s="124">
        <v>574</v>
      </c>
      <c r="Y31" s="124">
        <v>640</v>
      </c>
      <c r="Z31" s="124">
        <v>466</v>
      </c>
      <c r="AA31" s="124">
        <v>565</v>
      </c>
      <c r="AB31" s="124">
        <v>677</v>
      </c>
      <c r="AC31" s="124">
        <v>540</v>
      </c>
      <c r="AD31" s="136">
        <v>1297</v>
      </c>
      <c r="AE31" s="124">
        <v>1272</v>
      </c>
      <c r="AF31" s="137">
        <v>1347</v>
      </c>
      <c r="AG31" s="131">
        <v>1134</v>
      </c>
      <c r="AH31" s="120">
        <v>896</v>
      </c>
      <c r="AI31" s="120">
        <v>227</v>
      </c>
      <c r="AJ31" s="120">
        <v>765</v>
      </c>
      <c r="AK31" s="120">
        <v>697</v>
      </c>
      <c r="AL31" s="120">
        <v>1140</v>
      </c>
      <c r="AM31" s="120">
        <v>1119</v>
      </c>
      <c r="AN31" s="120">
        <v>1166</v>
      </c>
      <c r="AO31" s="120">
        <v>342</v>
      </c>
      <c r="AP31" s="120">
        <v>1321</v>
      </c>
      <c r="AQ31" s="120">
        <v>1617</v>
      </c>
      <c r="AR31" s="120">
        <v>1781</v>
      </c>
      <c r="AS31" s="120">
        <v>1562</v>
      </c>
      <c r="AT31" s="120">
        <v>2058</v>
      </c>
      <c r="AU31" s="120">
        <v>450</v>
      </c>
      <c r="AV31" s="120">
        <v>911</v>
      </c>
      <c r="AW31" s="120">
        <v>1377</v>
      </c>
      <c r="AX31" s="120">
        <v>1576</v>
      </c>
      <c r="AY31" s="120">
        <v>2141</v>
      </c>
      <c r="AZ31" s="120">
        <v>1254</v>
      </c>
      <c r="BA31" s="120">
        <v>356</v>
      </c>
      <c r="BB31" s="120">
        <v>722</v>
      </c>
      <c r="BC31" s="120"/>
      <c r="BD31" s="120"/>
      <c r="BE31" s="120"/>
      <c r="BF31" s="120"/>
      <c r="BG31" s="132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</row>
    <row r="32" spans="1:84" s="134" customFormat="1" ht="15">
      <c r="A32" s="119">
        <v>70335</v>
      </c>
      <c r="B32" s="120" t="s">
        <v>99</v>
      </c>
      <c r="C32" s="120">
        <v>7588</v>
      </c>
      <c r="D32" s="120">
        <v>33120</v>
      </c>
      <c r="E32" s="121">
        <f t="shared" si="2"/>
        <v>0.7454087144400432</v>
      </c>
      <c r="F32" s="122">
        <f t="shared" si="3"/>
        <v>5656.1613251710478</v>
      </c>
      <c r="G32" s="121">
        <f t="shared" si="4"/>
        <v>4.9657353716394308</v>
      </c>
      <c r="H32" s="123">
        <f t="shared" si="5"/>
        <v>6.6617618971220773</v>
      </c>
      <c r="I32" s="124">
        <f t="shared" si="6"/>
        <v>37680</v>
      </c>
      <c r="J32" s="125">
        <f t="shared" si="7"/>
        <v>3768</v>
      </c>
      <c r="K32" s="135">
        <v>0</v>
      </c>
      <c r="L32" s="120">
        <v>0</v>
      </c>
      <c r="M32" s="124">
        <v>0</v>
      </c>
      <c r="N32" s="120">
        <v>0</v>
      </c>
      <c r="O32" s="120">
        <v>7</v>
      </c>
      <c r="P32" s="120">
        <v>1</v>
      </c>
      <c r="Q32" s="120">
        <v>8</v>
      </c>
      <c r="R32" s="124">
        <v>4</v>
      </c>
      <c r="S32" s="120">
        <v>0</v>
      </c>
      <c r="T32" s="120">
        <v>62</v>
      </c>
      <c r="U32" s="124">
        <v>44</v>
      </c>
      <c r="V32" s="124">
        <v>32</v>
      </c>
      <c r="W32" s="124">
        <v>0</v>
      </c>
      <c r="X32" s="124">
        <v>142</v>
      </c>
      <c r="Y32" s="124">
        <v>60</v>
      </c>
      <c r="Z32" s="124">
        <v>88</v>
      </c>
      <c r="AA32" s="124">
        <v>74</v>
      </c>
      <c r="AB32" s="124">
        <v>126</v>
      </c>
      <c r="AC32" s="124">
        <v>0</v>
      </c>
      <c r="AD32" s="136">
        <v>197</v>
      </c>
      <c r="AE32" s="124">
        <v>220</v>
      </c>
      <c r="AF32" s="137">
        <v>203</v>
      </c>
      <c r="AG32" s="131">
        <v>175</v>
      </c>
      <c r="AH32" s="120">
        <v>50</v>
      </c>
      <c r="AI32" s="120">
        <v>0</v>
      </c>
      <c r="AJ32" s="120">
        <v>127</v>
      </c>
      <c r="AK32" s="120">
        <v>170</v>
      </c>
      <c r="AL32" s="120">
        <v>120</v>
      </c>
      <c r="AM32" s="120">
        <v>105</v>
      </c>
      <c r="AN32" s="120">
        <v>82</v>
      </c>
      <c r="AO32" s="120">
        <v>0</v>
      </c>
      <c r="AP32" s="120">
        <v>156</v>
      </c>
      <c r="AQ32" s="120">
        <v>155</v>
      </c>
      <c r="AR32" s="120">
        <v>163</v>
      </c>
      <c r="AS32" s="120">
        <v>203</v>
      </c>
      <c r="AT32" s="120">
        <v>106</v>
      </c>
      <c r="AU32" s="120">
        <v>0</v>
      </c>
      <c r="AV32" s="120">
        <v>127</v>
      </c>
      <c r="AW32" s="120">
        <v>160</v>
      </c>
      <c r="AX32" s="120">
        <v>203</v>
      </c>
      <c r="AY32" s="120">
        <v>157</v>
      </c>
      <c r="AZ32" s="120">
        <v>81</v>
      </c>
      <c r="BA32" s="120">
        <v>70</v>
      </c>
      <c r="BB32" s="120">
        <v>90</v>
      </c>
      <c r="BC32" s="120"/>
      <c r="BD32" s="120"/>
      <c r="BE32" s="120"/>
      <c r="BF32" s="120"/>
      <c r="BG32" s="132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</row>
    <row r="33" spans="1:84" s="134" customFormat="1" ht="13.5" customHeight="1">
      <c r="A33" s="119">
        <v>70343</v>
      </c>
      <c r="B33" s="120" t="s">
        <v>60</v>
      </c>
      <c r="C33" s="120">
        <v>15458</v>
      </c>
      <c r="D33" s="120">
        <v>30824</v>
      </c>
      <c r="E33" s="121">
        <f t="shared" si="2"/>
        <v>0.69373424558876484</v>
      </c>
      <c r="F33" s="122">
        <f t="shared" si="3"/>
        <v>10723.743968311126</v>
      </c>
      <c r="G33" s="121">
        <f t="shared" si="4"/>
        <v>7.17427869064562</v>
      </c>
      <c r="H33" s="123">
        <f t="shared" si="5"/>
        <v>10.341537463754419</v>
      </c>
      <c r="I33" s="124">
        <f t="shared" si="6"/>
        <v>110900</v>
      </c>
      <c r="J33" s="125">
        <f t="shared" si="7"/>
        <v>11090</v>
      </c>
      <c r="K33" s="135">
        <v>0</v>
      </c>
      <c r="L33" s="120">
        <v>0</v>
      </c>
      <c r="M33" s="124">
        <v>0</v>
      </c>
      <c r="N33" s="120">
        <v>0</v>
      </c>
      <c r="O33" s="120">
        <v>5</v>
      </c>
      <c r="P33" s="120">
        <v>0</v>
      </c>
      <c r="Q33" s="120">
        <v>13</v>
      </c>
      <c r="R33" s="124">
        <v>16</v>
      </c>
      <c r="S33" s="120">
        <v>29</v>
      </c>
      <c r="T33" s="120">
        <v>40</v>
      </c>
      <c r="U33" s="124">
        <v>87</v>
      </c>
      <c r="V33" s="124">
        <v>66</v>
      </c>
      <c r="W33" s="124">
        <v>77</v>
      </c>
      <c r="X33" s="124">
        <v>176</v>
      </c>
      <c r="Y33" s="124">
        <v>276</v>
      </c>
      <c r="Z33" s="124">
        <v>173</v>
      </c>
      <c r="AA33" s="124">
        <v>251</v>
      </c>
      <c r="AB33" s="124">
        <v>334</v>
      </c>
      <c r="AC33" s="124">
        <v>214</v>
      </c>
      <c r="AD33" s="136">
        <v>319</v>
      </c>
      <c r="AE33" s="124">
        <v>505</v>
      </c>
      <c r="AF33" s="137">
        <v>655</v>
      </c>
      <c r="AG33" s="131">
        <v>483</v>
      </c>
      <c r="AH33" s="120">
        <v>413</v>
      </c>
      <c r="AI33" s="120">
        <v>102</v>
      </c>
      <c r="AJ33" s="120">
        <v>189</v>
      </c>
      <c r="AK33" s="120">
        <v>321</v>
      </c>
      <c r="AL33" s="120">
        <v>315</v>
      </c>
      <c r="AM33" s="120">
        <v>496</v>
      </c>
      <c r="AN33" s="120">
        <v>428</v>
      </c>
      <c r="AO33" s="120">
        <v>46</v>
      </c>
      <c r="AP33" s="120">
        <v>249</v>
      </c>
      <c r="AQ33" s="120">
        <v>324</v>
      </c>
      <c r="AR33" s="120">
        <v>616</v>
      </c>
      <c r="AS33" s="120">
        <v>727</v>
      </c>
      <c r="AT33" s="120">
        <v>448</v>
      </c>
      <c r="AU33" s="120">
        <v>130</v>
      </c>
      <c r="AV33" s="120">
        <v>322</v>
      </c>
      <c r="AW33" s="120">
        <v>423</v>
      </c>
      <c r="AX33" s="120">
        <v>427</v>
      </c>
      <c r="AY33" s="120">
        <v>667</v>
      </c>
      <c r="AZ33" s="120">
        <v>455</v>
      </c>
      <c r="BA33" s="120">
        <v>112</v>
      </c>
      <c r="BB33" s="120">
        <v>161</v>
      </c>
      <c r="BC33" s="120"/>
      <c r="BD33" s="120"/>
      <c r="BE33" s="120"/>
      <c r="BF33" s="120"/>
      <c r="BG33" s="132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</row>
    <row r="34" spans="1:84" s="134" customFormat="1" ht="15">
      <c r="A34" s="119">
        <v>70351</v>
      </c>
      <c r="B34" s="120" t="s">
        <v>100</v>
      </c>
      <c r="C34" s="120">
        <v>37997</v>
      </c>
      <c r="D34" s="120">
        <v>32499</v>
      </c>
      <c r="E34" s="121">
        <f t="shared" si="2"/>
        <v>0.73143230104429235</v>
      </c>
      <c r="F34" s="122">
        <f t="shared" si="3"/>
        <v>27792.233142779976</v>
      </c>
      <c r="G34" s="121">
        <f t="shared" si="4"/>
        <v>1.5559123088664895</v>
      </c>
      <c r="H34" s="123">
        <f t="shared" si="5"/>
        <v>2.1272130129405786</v>
      </c>
      <c r="I34" s="124">
        <f t="shared" si="6"/>
        <v>59120</v>
      </c>
      <c r="J34" s="125">
        <f t="shared" si="7"/>
        <v>5912</v>
      </c>
      <c r="K34" s="135">
        <v>0</v>
      </c>
      <c r="L34" s="120">
        <v>0</v>
      </c>
      <c r="M34" s="124">
        <v>0</v>
      </c>
      <c r="N34" s="120">
        <v>13</v>
      </c>
      <c r="O34" s="120">
        <v>25</v>
      </c>
      <c r="P34" s="120">
        <v>33</v>
      </c>
      <c r="Q34" s="120">
        <v>20</v>
      </c>
      <c r="R34" s="124">
        <v>3</v>
      </c>
      <c r="S34" s="120">
        <v>2</v>
      </c>
      <c r="T34" s="120">
        <v>31</v>
      </c>
      <c r="U34" s="124">
        <v>56</v>
      </c>
      <c r="V34" s="124">
        <v>0</v>
      </c>
      <c r="W34" s="124">
        <v>15</v>
      </c>
      <c r="X34" s="124">
        <v>142</v>
      </c>
      <c r="Y34" s="124">
        <v>65</v>
      </c>
      <c r="Z34" s="124">
        <v>116</v>
      </c>
      <c r="AA34" s="124">
        <v>108</v>
      </c>
      <c r="AB34" s="124">
        <v>181</v>
      </c>
      <c r="AC34" s="124">
        <v>118</v>
      </c>
      <c r="AD34" s="136">
        <v>330</v>
      </c>
      <c r="AE34" s="124">
        <v>409</v>
      </c>
      <c r="AF34" s="137">
        <v>256</v>
      </c>
      <c r="AG34" s="131">
        <v>281</v>
      </c>
      <c r="AH34" s="120">
        <v>244</v>
      </c>
      <c r="AI34" s="120">
        <v>94</v>
      </c>
      <c r="AJ34" s="120">
        <v>119</v>
      </c>
      <c r="AK34" s="120">
        <v>215</v>
      </c>
      <c r="AL34" s="120">
        <v>166</v>
      </c>
      <c r="AM34" s="120">
        <v>128</v>
      </c>
      <c r="AN34" s="120">
        <v>131</v>
      </c>
      <c r="AO34" s="120">
        <v>60</v>
      </c>
      <c r="AP34" s="120">
        <v>176</v>
      </c>
      <c r="AQ34" s="120">
        <v>182</v>
      </c>
      <c r="AR34" s="120">
        <v>272</v>
      </c>
      <c r="AS34" s="120">
        <v>291</v>
      </c>
      <c r="AT34" s="120">
        <v>281</v>
      </c>
      <c r="AU34" s="120">
        <v>47</v>
      </c>
      <c r="AV34" s="120">
        <v>212</v>
      </c>
      <c r="AW34" s="120">
        <v>212</v>
      </c>
      <c r="AX34" s="120">
        <v>239</v>
      </c>
      <c r="AY34" s="120">
        <v>300</v>
      </c>
      <c r="AZ34" s="120">
        <v>220</v>
      </c>
      <c r="BA34" s="120">
        <v>31</v>
      </c>
      <c r="BB34" s="120">
        <v>88</v>
      </c>
      <c r="BC34" s="120"/>
      <c r="BD34" s="120"/>
      <c r="BE34" s="120"/>
      <c r="BF34" s="120"/>
      <c r="BG34" s="132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</row>
    <row r="35" spans="1:84" s="134" customFormat="1" ht="13.5" customHeight="1">
      <c r="A35" s="119">
        <v>70360</v>
      </c>
      <c r="B35" s="120" t="s">
        <v>294</v>
      </c>
      <c r="C35" s="120">
        <v>87944</v>
      </c>
      <c r="D35" s="120">
        <v>37886</v>
      </c>
      <c r="E35" s="121">
        <f t="shared" si="2"/>
        <v>0.85267374864962187</v>
      </c>
      <c r="F35" s="122">
        <f t="shared" si="3"/>
        <v>74987.540151242341</v>
      </c>
      <c r="G35" s="121">
        <f t="shared" si="4"/>
        <v>8.6154825798235244</v>
      </c>
      <c r="H35" s="123">
        <f t="shared" si="5"/>
        <v>10.104078603883199</v>
      </c>
      <c r="I35" s="124">
        <f t="shared" si="6"/>
        <v>757680</v>
      </c>
      <c r="J35" s="125">
        <f t="shared" si="7"/>
        <v>75768</v>
      </c>
      <c r="K35" s="135">
        <v>0</v>
      </c>
      <c r="L35" s="120">
        <v>0</v>
      </c>
      <c r="M35" s="124">
        <v>10</v>
      </c>
      <c r="N35" s="120">
        <v>72</v>
      </c>
      <c r="O35" s="120">
        <v>164</v>
      </c>
      <c r="P35" s="120">
        <v>124</v>
      </c>
      <c r="Q35" s="120">
        <v>231</v>
      </c>
      <c r="R35" s="124">
        <v>203</v>
      </c>
      <c r="S35" s="120">
        <v>32</v>
      </c>
      <c r="T35" s="120">
        <v>764</v>
      </c>
      <c r="U35" s="124">
        <v>742</v>
      </c>
      <c r="V35" s="124">
        <v>716</v>
      </c>
      <c r="W35" s="124">
        <v>398</v>
      </c>
      <c r="X35" s="124">
        <v>1659</v>
      </c>
      <c r="Y35" s="124">
        <v>1471</v>
      </c>
      <c r="Z35" s="124">
        <v>1498</v>
      </c>
      <c r="AA35" s="124">
        <v>1441</v>
      </c>
      <c r="AB35" s="124">
        <v>1700</v>
      </c>
      <c r="AC35" s="124">
        <v>1317</v>
      </c>
      <c r="AD35" s="136">
        <v>2871</v>
      </c>
      <c r="AE35" s="124">
        <v>3622</v>
      </c>
      <c r="AF35" s="137">
        <v>3202</v>
      </c>
      <c r="AG35" s="131">
        <v>3515</v>
      </c>
      <c r="AH35" s="120">
        <v>2479</v>
      </c>
      <c r="AI35" s="120">
        <v>467</v>
      </c>
      <c r="AJ35" s="120">
        <v>1515</v>
      </c>
      <c r="AK35" s="120">
        <v>2346</v>
      </c>
      <c r="AL35" s="120">
        <v>2455</v>
      </c>
      <c r="AM35" s="120">
        <v>2954</v>
      </c>
      <c r="AN35" s="120">
        <v>3014</v>
      </c>
      <c r="AO35" s="120">
        <v>663</v>
      </c>
      <c r="AP35" s="120">
        <v>1978</v>
      </c>
      <c r="AQ35" s="120">
        <v>2899</v>
      </c>
      <c r="AR35" s="120">
        <v>3308</v>
      </c>
      <c r="AS35" s="120">
        <v>3868</v>
      </c>
      <c r="AT35" s="120">
        <v>3488</v>
      </c>
      <c r="AU35" s="120">
        <v>828</v>
      </c>
      <c r="AV35" s="120">
        <v>2402</v>
      </c>
      <c r="AW35" s="120">
        <v>2861</v>
      </c>
      <c r="AX35" s="120">
        <v>3293</v>
      </c>
      <c r="AY35" s="120">
        <v>3992</v>
      </c>
      <c r="AZ35" s="120">
        <v>2845</v>
      </c>
      <c r="BA35" s="120">
        <v>380</v>
      </c>
      <c r="BB35" s="120">
        <v>1981</v>
      </c>
      <c r="BC35" s="120"/>
      <c r="BD35" s="120"/>
      <c r="BE35" s="120"/>
      <c r="BF35" s="120"/>
      <c r="BG35" s="132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</row>
    <row r="36" spans="1:84" s="134" customFormat="1" ht="15">
      <c r="A36" s="119">
        <v>70378</v>
      </c>
      <c r="B36" s="120" t="s">
        <v>61</v>
      </c>
      <c r="C36" s="120">
        <v>17086</v>
      </c>
      <c r="D36" s="120">
        <v>32640</v>
      </c>
      <c r="E36" s="121">
        <f t="shared" si="2"/>
        <v>0.73460568959308603</v>
      </c>
      <c r="F36" s="122">
        <f t="shared" si="3"/>
        <v>12551.472812387468</v>
      </c>
      <c r="G36" s="121">
        <f t="shared" si="4"/>
        <v>5.9879433454290059</v>
      </c>
      <c r="H36" s="123">
        <f t="shared" si="5"/>
        <v>8.1512346422825246</v>
      </c>
      <c r="I36" s="124">
        <f t="shared" si="6"/>
        <v>102310</v>
      </c>
      <c r="J36" s="125">
        <f t="shared" si="7"/>
        <v>10231</v>
      </c>
      <c r="K36" s="135">
        <v>0</v>
      </c>
      <c r="L36" s="120">
        <v>0</v>
      </c>
      <c r="M36" s="124">
        <v>0</v>
      </c>
      <c r="N36" s="120">
        <v>6</v>
      </c>
      <c r="O36" s="120">
        <v>18</v>
      </c>
      <c r="P36" s="120">
        <v>16</v>
      </c>
      <c r="Q36" s="120">
        <v>14</v>
      </c>
      <c r="R36" s="124">
        <v>27</v>
      </c>
      <c r="S36" s="120">
        <v>35</v>
      </c>
      <c r="T36" s="120">
        <v>36</v>
      </c>
      <c r="U36" s="124">
        <v>64</v>
      </c>
      <c r="V36" s="124">
        <v>47</v>
      </c>
      <c r="W36" s="124">
        <v>24</v>
      </c>
      <c r="X36" s="124">
        <v>300</v>
      </c>
      <c r="Y36" s="124">
        <v>251</v>
      </c>
      <c r="Z36" s="124">
        <v>272</v>
      </c>
      <c r="AA36" s="124">
        <v>192</v>
      </c>
      <c r="AB36" s="124">
        <v>385</v>
      </c>
      <c r="AC36" s="124">
        <v>90</v>
      </c>
      <c r="AD36" s="136">
        <v>463</v>
      </c>
      <c r="AE36" s="124">
        <v>583</v>
      </c>
      <c r="AF36" s="137">
        <v>532</v>
      </c>
      <c r="AG36" s="131">
        <v>438</v>
      </c>
      <c r="AH36" s="120">
        <v>240</v>
      </c>
      <c r="AI36" s="120">
        <v>28</v>
      </c>
      <c r="AJ36" s="120">
        <v>238</v>
      </c>
      <c r="AK36" s="120">
        <v>335</v>
      </c>
      <c r="AL36" s="120">
        <v>360</v>
      </c>
      <c r="AM36" s="120">
        <v>314</v>
      </c>
      <c r="AN36" s="120">
        <v>320</v>
      </c>
      <c r="AO36" s="120">
        <v>66</v>
      </c>
      <c r="AP36" s="120">
        <v>362</v>
      </c>
      <c r="AQ36" s="120">
        <v>446</v>
      </c>
      <c r="AR36" s="120">
        <v>502</v>
      </c>
      <c r="AS36" s="120">
        <v>616</v>
      </c>
      <c r="AT36" s="120">
        <v>474</v>
      </c>
      <c r="AU36" s="120">
        <v>42</v>
      </c>
      <c r="AV36" s="120">
        <v>288</v>
      </c>
      <c r="AW36" s="120">
        <v>345</v>
      </c>
      <c r="AX36" s="120">
        <v>481</v>
      </c>
      <c r="AY36" s="120">
        <v>374</v>
      </c>
      <c r="AZ36" s="120">
        <v>458</v>
      </c>
      <c r="BA36" s="120">
        <v>49</v>
      </c>
      <c r="BB36" s="120">
        <v>100</v>
      </c>
      <c r="BC36" s="120"/>
      <c r="BD36" s="120"/>
      <c r="BE36" s="120"/>
      <c r="BF36" s="120"/>
      <c r="BG36" s="132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</row>
    <row r="37" spans="1:84" s="134" customFormat="1" ht="13.5" customHeight="1">
      <c r="A37" s="119">
        <v>70386</v>
      </c>
      <c r="B37" s="120" t="s">
        <v>98</v>
      </c>
      <c r="C37" s="120">
        <v>39231</v>
      </c>
      <c r="D37" s="120">
        <v>35843</v>
      </c>
      <c r="E37" s="121">
        <f t="shared" si="2"/>
        <v>0.8066933741447605</v>
      </c>
      <c r="F37" s="122">
        <f t="shared" si="3"/>
        <v>31647.3877610731</v>
      </c>
      <c r="G37" s="121">
        <f t="shared" si="4"/>
        <v>6.3906094670031353</v>
      </c>
      <c r="H37" s="123">
        <f t="shared" si="5"/>
        <v>7.9219808564540726</v>
      </c>
      <c r="I37" s="124">
        <f t="shared" si="6"/>
        <v>250710</v>
      </c>
      <c r="J37" s="125">
        <f t="shared" si="7"/>
        <v>25071</v>
      </c>
      <c r="K37" s="135">
        <v>0</v>
      </c>
      <c r="L37" s="120">
        <v>0</v>
      </c>
      <c r="M37" s="124">
        <v>2</v>
      </c>
      <c r="N37" s="120">
        <v>6</v>
      </c>
      <c r="O37" s="120">
        <v>8</v>
      </c>
      <c r="P37" s="120">
        <v>5</v>
      </c>
      <c r="Q37" s="120">
        <v>57</v>
      </c>
      <c r="R37" s="124">
        <v>41</v>
      </c>
      <c r="S37" s="120">
        <v>18</v>
      </c>
      <c r="T37" s="120">
        <v>117</v>
      </c>
      <c r="U37" s="124">
        <v>134</v>
      </c>
      <c r="V37" s="124">
        <v>194</v>
      </c>
      <c r="W37" s="124">
        <v>95</v>
      </c>
      <c r="X37" s="124">
        <v>626</v>
      </c>
      <c r="Y37" s="124">
        <v>505</v>
      </c>
      <c r="Z37" s="124">
        <v>552</v>
      </c>
      <c r="AA37" s="124">
        <v>431</v>
      </c>
      <c r="AB37" s="124">
        <v>635</v>
      </c>
      <c r="AC37" s="124">
        <v>235</v>
      </c>
      <c r="AD37" s="136">
        <v>1034</v>
      </c>
      <c r="AE37" s="124">
        <v>1036</v>
      </c>
      <c r="AF37" s="137">
        <v>1331</v>
      </c>
      <c r="AG37" s="131">
        <v>949</v>
      </c>
      <c r="AH37" s="120">
        <v>702</v>
      </c>
      <c r="AI37" s="120">
        <v>113</v>
      </c>
      <c r="AJ37" s="120">
        <v>633</v>
      </c>
      <c r="AK37" s="120">
        <v>837</v>
      </c>
      <c r="AL37" s="120">
        <v>961</v>
      </c>
      <c r="AM37" s="120">
        <v>1078</v>
      </c>
      <c r="AN37" s="120">
        <v>909</v>
      </c>
      <c r="AO37" s="120">
        <v>201</v>
      </c>
      <c r="AP37" s="120">
        <v>835</v>
      </c>
      <c r="AQ37" s="120">
        <v>1048</v>
      </c>
      <c r="AR37" s="120">
        <v>1370</v>
      </c>
      <c r="AS37" s="120">
        <v>1311</v>
      </c>
      <c r="AT37" s="120">
        <v>1091</v>
      </c>
      <c r="AU37" s="120">
        <v>111</v>
      </c>
      <c r="AV37" s="120">
        <v>741</v>
      </c>
      <c r="AW37" s="120">
        <v>996</v>
      </c>
      <c r="AX37" s="120">
        <v>1267</v>
      </c>
      <c r="AY37" s="120">
        <v>1346</v>
      </c>
      <c r="AZ37" s="120">
        <v>889</v>
      </c>
      <c r="BA37" s="120">
        <v>110</v>
      </c>
      <c r="BB37" s="120">
        <v>511</v>
      </c>
      <c r="BC37" s="120"/>
      <c r="BD37" s="120"/>
      <c r="BE37" s="120"/>
      <c r="BF37" s="120"/>
      <c r="BG37" s="132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</row>
    <row r="38" spans="1:84" s="134" customFormat="1" ht="15">
      <c r="A38" s="119">
        <v>70394</v>
      </c>
      <c r="B38" s="120" t="s">
        <v>75</v>
      </c>
      <c r="C38" s="120">
        <v>16714</v>
      </c>
      <c r="D38" s="120">
        <v>31130</v>
      </c>
      <c r="E38" s="121">
        <f t="shared" si="2"/>
        <v>0.70062117392870005</v>
      </c>
      <c r="F38" s="122">
        <f t="shared" si="3"/>
        <v>11710.182301044293</v>
      </c>
      <c r="G38" s="121">
        <f t="shared" si="4"/>
        <v>7.9753500059830085</v>
      </c>
      <c r="H38" s="123">
        <f t="shared" si="5"/>
        <v>11.383255748982879</v>
      </c>
      <c r="I38" s="124">
        <f t="shared" si="6"/>
        <v>133300</v>
      </c>
      <c r="J38" s="125">
        <f t="shared" si="7"/>
        <v>13330</v>
      </c>
      <c r="K38" s="135"/>
      <c r="L38" s="120">
        <v>2</v>
      </c>
      <c r="M38" s="124">
        <v>0</v>
      </c>
      <c r="N38" s="120">
        <v>7</v>
      </c>
      <c r="O38" s="120">
        <v>2</v>
      </c>
      <c r="P38" s="120">
        <v>2</v>
      </c>
      <c r="Q38" s="120">
        <v>13</v>
      </c>
      <c r="R38" s="124">
        <v>35</v>
      </c>
      <c r="S38" s="120">
        <v>14</v>
      </c>
      <c r="T38" s="120">
        <v>99</v>
      </c>
      <c r="U38" s="124">
        <v>128</v>
      </c>
      <c r="V38" s="124">
        <v>73</v>
      </c>
      <c r="W38" s="124">
        <v>78</v>
      </c>
      <c r="X38" s="124">
        <v>279</v>
      </c>
      <c r="Y38" s="124">
        <v>237</v>
      </c>
      <c r="Z38" s="124">
        <v>265</v>
      </c>
      <c r="AA38" s="124">
        <v>286</v>
      </c>
      <c r="AB38" s="124">
        <v>298</v>
      </c>
      <c r="AC38" s="124">
        <v>173</v>
      </c>
      <c r="AD38" s="136">
        <v>852</v>
      </c>
      <c r="AE38" s="124">
        <v>551</v>
      </c>
      <c r="AF38" s="137">
        <v>694</v>
      </c>
      <c r="AG38" s="131">
        <v>496</v>
      </c>
      <c r="AH38" s="120">
        <v>444</v>
      </c>
      <c r="AI38" s="120">
        <v>30</v>
      </c>
      <c r="AJ38" s="120">
        <v>302</v>
      </c>
      <c r="AK38" s="120">
        <v>391</v>
      </c>
      <c r="AL38" s="120">
        <v>310</v>
      </c>
      <c r="AM38" s="120">
        <v>350</v>
      </c>
      <c r="AN38" s="120">
        <v>571</v>
      </c>
      <c r="AO38" s="120">
        <v>71</v>
      </c>
      <c r="AP38" s="120">
        <v>392</v>
      </c>
      <c r="AQ38" s="120">
        <v>504</v>
      </c>
      <c r="AR38" s="120">
        <v>545</v>
      </c>
      <c r="AS38" s="120">
        <v>892</v>
      </c>
      <c r="AT38" s="120">
        <v>623</v>
      </c>
      <c r="AU38" s="120">
        <v>125</v>
      </c>
      <c r="AV38" s="120">
        <v>367</v>
      </c>
      <c r="AW38" s="120">
        <v>498</v>
      </c>
      <c r="AX38" s="120">
        <v>631</v>
      </c>
      <c r="AY38" s="120">
        <v>762</v>
      </c>
      <c r="AZ38" s="120">
        <v>635</v>
      </c>
      <c r="BA38" s="120">
        <v>103</v>
      </c>
      <c r="BB38" s="120">
        <v>200</v>
      </c>
      <c r="BC38" s="120"/>
      <c r="BD38" s="120"/>
      <c r="BE38" s="120"/>
      <c r="BF38" s="120"/>
      <c r="BG38" s="132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</row>
    <row r="39" spans="1:84" s="134" customFormat="1" ht="15">
      <c r="A39" s="119">
        <v>70408</v>
      </c>
      <c r="B39" s="120" t="s">
        <v>48</v>
      </c>
      <c r="C39" s="120">
        <v>16534</v>
      </c>
      <c r="D39" s="120">
        <v>29458</v>
      </c>
      <c r="E39" s="121">
        <f t="shared" si="2"/>
        <v>0.66299063737846597</v>
      </c>
      <c r="F39" s="122">
        <f t="shared" si="3"/>
        <v>10961.887198415556</v>
      </c>
      <c r="G39" s="121">
        <f t="shared" si="4"/>
        <v>5.6677150114914721</v>
      </c>
      <c r="H39" s="123">
        <f t="shared" si="5"/>
        <v>8.5487104824016935</v>
      </c>
      <c r="I39" s="124">
        <f t="shared" si="6"/>
        <v>93710</v>
      </c>
      <c r="J39" s="125">
        <f t="shared" si="7"/>
        <v>9371</v>
      </c>
      <c r="K39" s="135"/>
      <c r="L39" s="120">
        <v>0</v>
      </c>
      <c r="M39" s="124">
        <v>0</v>
      </c>
      <c r="N39" s="120">
        <v>3</v>
      </c>
      <c r="O39" s="120">
        <v>0</v>
      </c>
      <c r="P39" s="120">
        <v>24</v>
      </c>
      <c r="Q39" s="120">
        <v>3</v>
      </c>
      <c r="R39" s="124">
        <v>32</v>
      </c>
      <c r="S39" s="120">
        <v>6</v>
      </c>
      <c r="T39" s="120">
        <v>84</v>
      </c>
      <c r="U39" s="124">
        <v>86</v>
      </c>
      <c r="V39" s="124">
        <v>168</v>
      </c>
      <c r="W39" s="124">
        <v>61</v>
      </c>
      <c r="X39" s="124">
        <v>166</v>
      </c>
      <c r="Y39" s="124">
        <v>192</v>
      </c>
      <c r="Z39" s="124">
        <v>255</v>
      </c>
      <c r="AA39" s="124">
        <v>422</v>
      </c>
      <c r="AB39" s="124">
        <v>246</v>
      </c>
      <c r="AC39" s="124">
        <v>124</v>
      </c>
      <c r="AD39" s="136">
        <v>466</v>
      </c>
      <c r="AE39" s="124">
        <v>493</v>
      </c>
      <c r="AF39" s="137">
        <v>507</v>
      </c>
      <c r="AG39" s="131">
        <v>379</v>
      </c>
      <c r="AH39" s="120">
        <v>209</v>
      </c>
      <c r="AI39" s="120">
        <v>91</v>
      </c>
      <c r="AJ39" s="120">
        <v>165</v>
      </c>
      <c r="AK39" s="120">
        <v>336</v>
      </c>
      <c r="AL39" s="120">
        <v>271</v>
      </c>
      <c r="AM39" s="120">
        <v>454</v>
      </c>
      <c r="AN39" s="120">
        <v>310</v>
      </c>
      <c r="AO39" s="120">
        <v>136</v>
      </c>
      <c r="AP39" s="120">
        <v>227</v>
      </c>
      <c r="AQ39" s="120">
        <v>341</v>
      </c>
      <c r="AR39" s="120">
        <v>557</v>
      </c>
      <c r="AS39" s="120">
        <v>361</v>
      </c>
      <c r="AT39" s="120">
        <v>316</v>
      </c>
      <c r="AU39" s="120">
        <v>68</v>
      </c>
      <c r="AV39" s="120">
        <v>266</v>
      </c>
      <c r="AW39" s="120">
        <v>351</v>
      </c>
      <c r="AX39" s="120">
        <v>318</v>
      </c>
      <c r="AY39" s="120">
        <v>452</v>
      </c>
      <c r="AZ39" s="120">
        <v>244</v>
      </c>
      <c r="BA39" s="120">
        <v>43</v>
      </c>
      <c r="BB39" s="120">
        <v>138</v>
      </c>
      <c r="BC39" s="120"/>
      <c r="BD39" s="120"/>
      <c r="BE39" s="120"/>
      <c r="BF39" s="120"/>
      <c r="BG39" s="132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</row>
    <row r="40" spans="1:84" s="134" customFormat="1" ht="15" customHeight="1">
      <c r="A40" s="119">
        <v>70416</v>
      </c>
      <c r="B40" s="120" t="s">
        <v>101</v>
      </c>
      <c r="C40" s="120">
        <v>19718</v>
      </c>
      <c r="D40" s="120">
        <v>30197</v>
      </c>
      <c r="E40" s="121">
        <f t="shared" si="2"/>
        <v>0.67962279438242712</v>
      </c>
      <c r="F40" s="122">
        <f t="shared" si="3"/>
        <v>13400.802259632697</v>
      </c>
      <c r="G40" s="121">
        <f t="shared" si="4"/>
        <v>4.9553707272542855</v>
      </c>
      <c r="H40" s="123">
        <f t="shared" si="5"/>
        <v>7.291354510493175</v>
      </c>
      <c r="I40" s="124">
        <f t="shared" si="6"/>
        <v>97710</v>
      </c>
      <c r="J40" s="125">
        <f t="shared" si="7"/>
        <v>9771</v>
      </c>
      <c r="K40" s="135">
        <v>0</v>
      </c>
      <c r="L40" s="120">
        <v>0</v>
      </c>
      <c r="M40" s="124">
        <v>0</v>
      </c>
      <c r="N40" s="120">
        <v>7</v>
      </c>
      <c r="O40" s="120">
        <v>1</v>
      </c>
      <c r="P40" s="120">
        <v>6</v>
      </c>
      <c r="Q40" s="120">
        <v>17</v>
      </c>
      <c r="R40" s="124">
        <v>11</v>
      </c>
      <c r="S40" s="120">
        <v>6</v>
      </c>
      <c r="T40" s="120">
        <v>40</v>
      </c>
      <c r="U40" s="124">
        <v>71</v>
      </c>
      <c r="V40" s="124">
        <v>69</v>
      </c>
      <c r="W40" s="124">
        <v>87</v>
      </c>
      <c r="X40" s="124">
        <v>163</v>
      </c>
      <c r="Y40" s="124">
        <v>145</v>
      </c>
      <c r="Z40" s="124">
        <v>181</v>
      </c>
      <c r="AA40" s="124">
        <v>263</v>
      </c>
      <c r="AB40" s="124">
        <v>329</v>
      </c>
      <c r="AC40" s="124">
        <v>140</v>
      </c>
      <c r="AD40" s="136">
        <v>474</v>
      </c>
      <c r="AE40" s="124">
        <v>342</v>
      </c>
      <c r="AF40" s="137">
        <v>525</v>
      </c>
      <c r="AG40" s="131">
        <v>452</v>
      </c>
      <c r="AH40" s="120">
        <v>280</v>
      </c>
      <c r="AI40" s="120">
        <v>55</v>
      </c>
      <c r="AJ40" s="120">
        <v>255</v>
      </c>
      <c r="AK40" s="120">
        <v>228</v>
      </c>
      <c r="AL40" s="120">
        <v>348</v>
      </c>
      <c r="AM40" s="120">
        <v>239</v>
      </c>
      <c r="AN40" s="120">
        <v>450</v>
      </c>
      <c r="AO40" s="120">
        <v>178</v>
      </c>
      <c r="AP40" s="120">
        <v>323</v>
      </c>
      <c r="AQ40" s="120">
        <v>306</v>
      </c>
      <c r="AR40" s="120">
        <v>582</v>
      </c>
      <c r="AS40" s="120">
        <v>546</v>
      </c>
      <c r="AT40" s="120">
        <v>395</v>
      </c>
      <c r="AU40" s="120">
        <v>117</v>
      </c>
      <c r="AV40" s="120">
        <v>334</v>
      </c>
      <c r="AW40" s="120">
        <v>318</v>
      </c>
      <c r="AX40" s="120">
        <v>391</v>
      </c>
      <c r="AY40" s="120">
        <v>394</v>
      </c>
      <c r="AZ40" s="120">
        <v>430</v>
      </c>
      <c r="BA40" s="120">
        <v>105</v>
      </c>
      <c r="BB40" s="120">
        <v>168</v>
      </c>
      <c r="BC40" s="120"/>
      <c r="BD40" s="120"/>
      <c r="BE40" s="120"/>
      <c r="BF40" s="120"/>
      <c r="BG40" s="132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</row>
    <row r="41" spans="1:84" s="139" customFormat="1" ht="15">
      <c r="A41" s="119">
        <v>70424</v>
      </c>
      <c r="B41" s="120" t="s">
        <v>86</v>
      </c>
      <c r="C41" s="120">
        <v>28631</v>
      </c>
      <c r="D41" s="120">
        <v>29742</v>
      </c>
      <c r="E41" s="121">
        <f t="shared" si="2"/>
        <v>0.66938242707958229</v>
      </c>
      <c r="F41" s="122">
        <f t="shared" si="3"/>
        <v>19165.088269715521</v>
      </c>
      <c r="G41" s="121">
        <f t="shared" si="4"/>
        <v>9.6636512870664664</v>
      </c>
      <c r="H41" s="123">
        <f t="shared" si="5"/>
        <v>14.436667136942278</v>
      </c>
      <c r="I41" s="124">
        <f t="shared" si="6"/>
        <v>276680</v>
      </c>
      <c r="J41" s="125">
        <f t="shared" si="7"/>
        <v>27668</v>
      </c>
      <c r="K41" s="135">
        <v>0</v>
      </c>
      <c r="L41" s="120">
        <v>10</v>
      </c>
      <c r="M41" s="124">
        <v>0</v>
      </c>
      <c r="N41" s="120">
        <v>37</v>
      </c>
      <c r="O41" s="120">
        <v>0</v>
      </c>
      <c r="P41" s="120">
        <v>51</v>
      </c>
      <c r="Q41" s="120">
        <v>60</v>
      </c>
      <c r="R41" s="124">
        <v>113</v>
      </c>
      <c r="S41" s="120">
        <v>28</v>
      </c>
      <c r="T41" s="120">
        <v>360</v>
      </c>
      <c r="U41" s="124">
        <v>110</v>
      </c>
      <c r="V41" s="124">
        <v>176</v>
      </c>
      <c r="W41" s="124">
        <v>132</v>
      </c>
      <c r="X41" s="124">
        <v>961</v>
      </c>
      <c r="Y41" s="124">
        <v>109</v>
      </c>
      <c r="Z41" s="124">
        <v>618</v>
      </c>
      <c r="AA41" s="124">
        <v>543</v>
      </c>
      <c r="AB41" s="124">
        <v>1420</v>
      </c>
      <c r="AC41" s="124">
        <v>259</v>
      </c>
      <c r="AD41" s="136">
        <v>1500</v>
      </c>
      <c r="AE41" s="124">
        <v>1419</v>
      </c>
      <c r="AF41" s="137">
        <v>650</v>
      </c>
      <c r="AG41" s="131">
        <v>2220</v>
      </c>
      <c r="AH41" s="120">
        <v>864</v>
      </c>
      <c r="AI41" s="120">
        <v>145</v>
      </c>
      <c r="AJ41" s="120">
        <v>713</v>
      </c>
      <c r="AK41" s="120">
        <v>550</v>
      </c>
      <c r="AL41" s="120">
        <v>1196</v>
      </c>
      <c r="AM41" s="120">
        <v>456</v>
      </c>
      <c r="AN41" s="120">
        <v>1100</v>
      </c>
      <c r="AO41" s="120">
        <v>100</v>
      </c>
      <c r="AP41" s="120">
        <v>863</v>
      </c>
      <c r="AQ41" s="120">
        <v>281</v>
      </c>
      <c r="AR41" s="120">
        <v>1448</v>
      </c>
      <c r="AS41" s="120">
        <v>1917</v>
      </c>
      <c r="AT41" s="120">
        <v>1064</v>
      </c>
      <c r="AU41" s="120">
        <v>30</v>
      </c>
      <c r="AV41" s="120">
        <v>977</v>
      </c>
      <c r="AW41" s="120">
        <v>748</v>
      </c>
      <c r="AX41" s="120">
        <v>1283</v>
      </c>
      <c r="AY41" s="120">
        <v>1395</v>
      </c>
      <c r="AZ41" s="120">
        <v>1058</v>
      </c>
      <c r="BA41" s="120">
        <v>170</v>
      </c>
      <c r="BB41" s="120">
        <v>534</v>
      </c>
      <c r="BC41" s="120"/>
      <c r="BD41" s="120"/>
      <c r="BE41" s="120"/>
      <c r="BF41" s="120"/>
      <c r="BG41" s="132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</row>
    <row r="42" spans="1:84" s="134" customFormat="1" ht="15">
      <c r="A42" s="119">
        <v>70432</v>
      </c>
      <c r="B42" s="120" t="s">
        <v>295</v>
      </c>
      <c r="C42" s="120">
        <v>72856</v>
      </c>
      <c r="D42" s="120">
        <v>33156</v>
      </c>
      <c r="E42" s="121">
        <f t="shared" si="2"/>
        <v>0.74621894130356503</v>
      </c>
      <c r="F42" s="122">
        <f t="shared" si="3"/>
        <v>54366.527187612533</v>
      </c>
      <c r="G42" s="121">
        <f t="shared" si="4"/>
        <v>18.185873503898101</v>
      </c>
      <c r="H42" s="123">
        <f t="shared" si="5"/>
        <v>24.370694038038376</v>
      </c>
      <c r="I42" s="124">
        <f t="shared" si="6"/>
        <v>1324950</v>
      </c>
      <c r="J42" s="125">
        <f t="shared" si="7"/>
        <v>132495</v>
      </c>
      <c r="K42" s="135">
        <v>0</v>
      </c>
      <c r="L42" s="120">
        <v>2</v>
      </c>
      <c r="M42" s="124">
        <v>1</v>
      </c>
      <c r="N42" s="120">
        <v>40</v>
      </c>
      <c r="O42" s="120">
        <v>85</v>
      </c>
      <c r="P42" s="120">
        <v>179</v>
      </c>
      <c r="Q42" s="120">
        <v>133</v>
      </c>
      <c r="R42" s="124">
        <v>142</v>
      </c>
      <c r="S42" s="120">
        <v>390</v>
      </c>
      <c r="T42" s="120">
        <v>593</v>
      </c>
      <c r="U42" s="124">
        <v>1143</v>
      </c>
      <c r="V42" s="124">
        <v>1046</v>
      </c>
      <c r="W42" s="124">
        <v>1337</v>
      </c>
      <c r="X42" s="124">
        <v>1738</v>
      </c>
      <c r="Y42" s="124">
        <v>2070</v>
      </c>
      <c r="Z42" s="124">
        <v>2168</v>
      </c>
      <c r="AA42" s="124">
        <v>2778</v>
      </c>
      <c r="AB42" s="124">
        <v>3447</v>
      </c>
      <c r="AC42" s="124">
        <v>3607</v>
      </c>
      <c r="AD42" s="136">
        <v>3918</v>
      </c>
      <c r="AE42" s="124">
        <v>4278</v>
      </c>
      <c r="AF42" s="137">
        <v>5544</v>
      </c>
      <c r="AG42" s="131">
        <v>5530</v>
      </c>
      <c r="AH42" s="120">
        <v>4356</v>
      </c>
      <c r="AI42" s="120">
        <v>1062</v>
      </c>
      <c r="AJ42" s="120">
        <v>3644</v>
      </c>
      <c r="AK42" s="120">
        <v>3772</v>
      </c>
      <c r="AL42" s="120">
        <v>5265</v>
      </c>
      <c r="AM42" s="120">
        <v>5739</v>
      </c>
      <c r="AN42" s="120">
        <v>4685</v>
      </c>
      <c r="AO42" s="120">
        <v>2072</v>
      </c>
      <c r="AP42" s="120">
        <v>4438</v>
      </c>
      <c r="AQ42" s="120">
        <v>4233</v>
      </c>
      <c r="AR42" s="120">
        <v>6294</v>
      </c>
      <c r="AS42" s="120">
        <v>7224</v>
      </c>
      <c r="AT42" s="120">
        <v>7653</v>
      </c>
      <c r="AU42" s="120">
        <v>1330</v>
      </c>
      <c r="AV42" s="120">
        <v>3844</v>
      </c>
      <c r="AW42" s="120">
        <v>6062</v>
      </c>
      <c r="AX42" s="120">
        <v>5354</v>
      </c>
      <c r="AY42" s="120">
        <v>6591</v>
      </c>
      <c r="AZ42" s="120">
        <v>6235</v>
      </c>
      <c r="BA42" s="120">
        <v>901</v>
      </c>
      <c r="BB42" s="120">
        <v>1572</v>
      </c>
      <c r="BC42" s="120"/>
      <c r="BD42" s="120"/>
      <c r="BE42" s="120"/>
      <c r="BF42" s="120"/>
      <c r="BG42" s="132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</row>
    <row r="43" spans="1:84" s="134" customFormat="1" ht="15">
      <c r="A43" s="119">
        <v>70459</v>
      </c>
      <c r="B43" s="120" t="s">
        <v>64</v>
      </c>
      <c r="C43" s="120">
        <v>26751</v>
      </c>
      <c r="D43" s="120">
        <v>33704</v>
      </c>
      <c r="E43" s="121">
        <f t="shared" si="2"/>
        <v>0.75855239467050772</v>
      </c>
      <c r="F43" s="122">
        <f t="shared" si="3"/>
        <v>20292.035109830751</v>
      </c>
      <c r="G43" s="121">
        <f t="shared" si="4"/>
        <v>8.5219244140405959</v>
      </c>
      <c r="H43" s="123">
        <f t="shared" si="5"/>
        <v>11.234457202843929</v>
      </c>
      <c r="I43" s="124">
        <f t="shared" si="6"/>
        <v>227970</v>
      </c>
      <c r="J43" s="125">
        <f t="shared" si="7"/>
        <v>22797</v>
      </c>
      <c r="K43" s="135">
        <v>2</v>
      </c>
      <c r="L43" s="120">
        <v>2</v>
      </c>
      <c r="M43" s="124">
        <v>10</v>
      </c>
      <c r="N43" s="120">
        <v>18</v>
      </c>
      <c r="O43" s="120">
        <v>25</v>
      </c>
      <c r="P43" s="120">
        <v>56</v>
      </c>
      <c r="Q43" s="120">
        <v>49</v>
      </c>
      <c r="R43" s="124">
        <v>49</v>
      </c>
      <c r="S43" s="120">
        <v>33</v>
      </c>
      <c r="T43" s="120">
        <v>194</v>
      </c>
      <c r="U43" s="124">
        <v>143</v>
      </c>
      <c r="V43" s="124">
        <v>235</v>
      </c>
      <c r="W43" s="124">
        <v>223</v>
      </c>
      <c r="X43" s="124">
        <v>552</v>
      </c>
      <c r="Y43" s="124">
        <v>544</v>
      </c>
      <c r="Z43" s="124">
        <v>420</v>
      </c>
      <c r="AA43" s="124">
        <v>479</v>
      </c>
      <c r="AB43" s="124">
        <v>592</v>
      </c>
      <c r="AC43" s="124">
        <v>449</v>
      </c>
      <c r="AD43" s="136">
        <v>923</v>
      </c>
      <c r="AE43" s="124">
        <v>617</v>
      </c>
      <c r="AF43" s="137">
        <v>1174</v>
      </c>
      <c r="AG43" s="131">
        <v>698</v>
      </c>
      <c r="AH43" s="120">
        <v>754</v>
      </c>
      <c r="AI43" s="120">
        <v>164</v>
      </c>
      <c r="AJ43" s="120">
        <v>560</v>
      </c>
      <c r="AK43" s="120">
        <v>595</v>
      </c>
      <c r="AL43" s="120">
        <v>821</v>
      </c>
      <c r="AM43" s="120">
        <v>883</v>
      </c>
      <c r="AN43" s="120">
        <v>978</v>
      </c>
      <c r="AO43" s="120">
        <v>256</v>
      </c>
      <c r="AP43" s="120">
        <v>719</v>
      </c>
      <c r="AQ43" s="120">
        <v>1031</v>
      </c>
      <c r="AR43" s="120">
        <v>1229</v>
      </c>
      <c r="AS43" s="120">
        <v>1301</v>
      </c>
      <c r="AT43" s="120">
        <v>685</v>
      </c>
      <c r="AU43" s="120">
        <v>384</v>
      </c>
      <c r="AV43" s="120">
        <v>607</v>
      </c>
      <c r="AW43" s="120">
        <v>833</v>
      </c>
      <c r="AX43" s="120">
        <v>1003</v>
      </c>
      <c r="AY43" s="120">
        <v>1053</v>
      </c>
      <c r="AZ43" s="120">
        <v>750</v>
      </c>
      <c r="BA43" s="120">
        <v>354</v>
      </c>
      <c r="BB43" s="120">
        <v>350</v>
      </c>
      <c r="BC43" s="120"/>
      <c r="BD43" s="120"/>
      <c r="BE43" s="120"/>
      <c r="BF43" s="120"/>
      <c r="BG43" s="132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</row>
    <row r="44" spans="1:84" s="134" customFormat="1" ht="13.5" customHeight="1">
      <c r="A44" s="119">
        <v>70467</v>
      </c>
      <c r="B44" s="120" t="s">
        <v>90</v>
      </c>
      <c r="C44" s="120">
        <v>7535</v>
      </c>
      <c r="D44" s="120">
        <v>28366</v>
      </c>
      <c r="E44" s="121">
        <f t="shared" si="2"/>
        <v>0.63841375585163851</v>
      </c>
      <c r="F44" s="122">
        <f t="shared" si="3"/>
        <v>4810.4476503420965</v>
      </c>
      <c r="G44" s="121">
        <f t="shared" si="4"/>
        <v>3.5713337757133377</v>
      </c>
      <c r="H44" s="123">
        <f t="shared" si="5"/>
        <v>5.5940739731543045</v>
      </c>
      <c r="I44" s="124">
        <f t="shared" si="6"/>
        <v>26910</v>
      </c>
      <c r="J44" s="125">
        <f t="shared" si="7"/>
        <v>2691</v>
      </c>
      <c r="K44" s="135">
        <v>0</v>
      </c>
      <c r="L44" s="120">
        <v>0</v>
      </c>
      <c r="M44" s="124">
        <v>0</v>
      </c>
      <c r="N44" s="120">
        <v>0</v>
      </c>
      <c r="O44" s="120">
        <v>3</v>
      </c>
      <c r="P44" s="120">
        <v>0</v>
      </c>
      <c r="Q44" s="120">
        <v>0</v>
      </c>
      <c r="R44" s="124">
        <v>13</v>
      </c>
      <c r="S44" s="120">
        <v>4</v>
      </c>
      <c r="T44" s="120">
        <v>18</v>
      </c>
      <c r="U44" s="124">
        <v>0</v>
      </c>
      <c r="V44" s="124">
        <v>14</v>
      </c>
      <c r="W44" s="124">
        <v>8</v>
      </c>
      <c r="X44" s="124">
        <v>56</v>
      </c>
      <c r="Y44" s="124">
        <v>8</v>
      </c>
      <c r="Z44" s="124">
        <v>66</v>
      </c>
      <c r="AA44" s="124">
        <v>35</v>
      </c>
      <c r="AB44" s="124">
        <v>106</v>
      </c>
      <c r="AC44" s="124">
        <v>19</v>
      </c>
      <c r="AD44" s="136">
        <v>112</v>
      </c>
      <c r="AE44" s="124">
        <v>123</v>
      </c>
      <c r="AF44" s="137">
        <v>140</v>
      </c>
      <c r="AG44" s="131">
        <v>33</v>
      </c>
      <c r="AH44" s="120">
        <v>90</v>
      </c>
      <c r="AI44" s="120">
        <v>0</v>
      </c>
      <c r="AJ44" s="120">
        <v>77</v>
      </c>
      <c r="AK44" s="120">
        <v>46</v>
      </c>
      <c r="AL44" s="120">
        <v>161</v>
      </c>
      <c r="AM44" s="120">
        <v>132</v>
      </c>
      <c r="AN44" s="120">
        <v>91</v>
      </c>
      <c r="AO44" s="120">
        <v>7</v>
      </c>
      <c r="AP44" s="120">
        <v>83</v>
      </c>
      <c r="AQ44" s="120">
        <v>140</v>
      </c>
      <c r="AR44" s="120">
        <v>175</v>
      </c>
      <c r="AS44" s="120">
        <v>82</v>
      </c>
      <c r="AT44" s="120">
        <v>135</v>
      </c>
      <c r="AU44" s="120">
        <v>48</v>
      </c>
      <c r="AV44" s="120">
        <v>122</v>
      </c>
      <c r="AW44" s="120">
        <v>110</v>
      </c>
      <c r="AX44" s="120">
        <v>77</v>
      </c>
      <c r="AY44" s="120">
        <v>170</v>
      </c>
      <c r="AZ44" s="120">
        <v>129</v>
      </c>
      <c r="BA44" s="120">
        <v>15</v>
      </c>
      <c r="BB44" s="120">
        <v>43</v>
      </c>
      <c r="BC44" s="120"/>
      <c r="BD44" s="120"/>
      <c r="BE44" s="120"/>
      <c r="BF44" s="120"/>
      <c r="BG44" s="132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</row>
    <row r="45" spans="1:84" s="134" customFormat="1" ht="15">
      <c r="A45" s="119">
        <v>70475</v>
      </c>
      <c r="B45" s="120" t="s">
        <v>76</v>
      </c>
      <c r="C45" s="120">
        <v>7795</v>
      </c>
      <c r="D45" s="120">
        <v>26074</v>
      </c>
      <c r="E45" s="121">
        <f t="shared" si="2"/>
        <v>0.58682931220741807</v>
      </c>
      <c r="F45" s="122">
        <f t="shared" si="3"/>
        <v>4574.3344886568239</v>
      </c>
      <c r="G45" s="121">
        <f t="shared" si="4"/>
        <v>9.6728672225785761</v>
      </c>
      <c r="H45" s="123">
        <f t="shared" si="5"/>
        <v>16.483272088425686</v>
      </c>
      <c r="I45" s="124">
        <f t="shared" si="6"/>
        <v>75400</v>
      </c>
      <c r="J45" s="125">
        <f t="shared" si="7"/>
        <v>7540</v>
      </c>
      <c r="K45" s="135"/>
      <c r="L45" s="120">
        <v>0</v>
      </c>
      <c r="M45" s="124">
        <v>0</v>
      </c>
      <c r="N45" s="120">
        <v>0</v>
      </c>
      <c r="O45" s="120">
        <v>1</v>
      </c>
      <c r="P45" s="120">
        <v>8</v>
      </c>
      <c r="Q45" s="120">
        <v>15</v>
      </c>
      <c r="R45" s="124">
        <v>39</v>
      </c>
      <c r="S45" s="120">
        <v>15</v>
      </c>
      <c r="T45" s="120">
        <v>50</v>
      </c>
      <c r="U45" s="124">
        <v>26</v>
      </c>
      <c r="V45" s="124">
        <v>81</v>
      </c>
      <c r="W45" s="124">
        <v>57</v>
      </c>
      <c r="X45" s="124">
        <v>147</v>
      </c>
      <c r="Y45" s="124">
        <v>195</v>
      </c>
      <c r="Z45" s="124">
        <v>142</v>
      </c>
      <c r="AA45" s="124">
        <v>157</v>
      </c>
      <c r="AB45" s="124">
        <v>235</v>
      </c>
      <c r="AC45" s="124">
        <v>143</v>
      </c>
      <c r="AD45" s="136">
        <v>379</v>
      </c>
      <c r="AE45" s="124">
        <v>341</v>
      </c>
      <c r="AF45" s="137">
        <v>307</v>
      </c>
      <c r="AG45" s="131">
        <v>314</v>
      </c>
      <c r="AH45" s="120">
        <v>202</v>
      </c>
      <c r="AI45" s="120">
        <v>29</v>
      </c>
      <c r="AJ45" s="120">
        <v>255</v>
      </c>
      <c r="AK45" s="120">
        <v>253</v>
      </c>
      <c r="AL45" s="120">
        <v>194</v>
      </c>
      <c r="AM45" s="120">
        <v>271</v>
      </c>
      <c r="AN45" s="120">
        <v>264</v>
      </c>
      <c r="AO45" s="120">
        <v>58</v>
      </c>
      <c r="AP45" s="120">
        <v>202</v>
      </c>
      <c r="AQ45" s="120">
        <v>300</v>
      </c>
      <c r="AR45" s="120">
        <v>317</v>
      </c>
      <c r="AS45" s="120">
        <v>433</v>
      </c>
      <c r="AT45" s="120">
        <v>316</v>
      </c>
      <c r="AU45" s="120">
        <v>28</v>
      </c>
      <c r="AV45" s="120">
        <v>171</v>
      </c>
      <c r="AW45" s="120">
        <v>254</v>
      </c>
      <c r="AX45" s="120">
        <v>336</v>
      </c>
      <c r="AY45" s="120">
        <v>486</v>
      </c>
      <c r="AZ45" s="120">
        <v>341</v>
      </c>
      <c r="BA45" s="120">
        <v>21</v>
      </c>
      <c r="BB45" s="120">
        <v>157</v>
      </c>
      <c r="BC45" s="120"/>
      <c r="BD45" s="120"/>
      <c r="BE45" s="120"/>
      <c r="BF45" s="120"/>
      <c r="BG45" s="132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  <c r="CB45" s="133"/>
      <c r="CC45" s="133"/>
      <c r="CD45" s="133"/>
      <c r="CE45" s="133"/>
      <c r="CF45" s="133"/>
    </row>
    <row r="46" spans="1:84" s="134" customFormat="1" ht="15">
      <c r="A46" s="119">
        <v>70483</v>
      </c>
      <c r="B46" s="120" t="s">
        <v>296</v>
      </c>
      <c r="C46" s="120">
        <v>42730</v>
      </c>
      <c r="D46" s="120">
        <v>39835</v>
      </c>
      <c r="E46" s="121">
        <f t="shared" si="2"/>
        <v>0.89653853078862078</v>
      </c>
      <c r="F46" s="122">
        <f t="shared" si="3"/>
        <v>38309.091420597768</v>
      </c>
      <c r="G46" s="121">
        <f t="shared" si="4"/>
        <v>7.0816756377252519</v>
      </c>
      <c r="H46" s="123">
        <f t="shared" si="5"/>
        <v>7.8989082951025082</v>
      </c>
      <c r="I46" s="124">
        <f t="shared" si="6"/>
        <v>302600</v>
      </c>
      <c r="J46" s="125">
        <f t="shared" si="7"/>
        <v>30260</v>
      </c>
      <c r="K46" s="135">
        <v>1</v>
      </c>
      <c r="L46" s="120">
        <v>1</v>
      </c>
      <c r="M46" s="124">
        <v>0</v>
      </c>
      <c r="N46" s="120">
        <v>6</v>
      </c>
      <c r="O46" s="120">
        <v>51</v>
      </c>
      <c r="P46" s="120">
        <v>20</v>
      </c>
      <c r="Q46" s="120">
        <v>27</v>
      </c>
      <c r="R46" s="124">
        <v>37</v>
      </c>
      <c r="S46" s="120">
        <v>20</v>
      </c>
      <c r="T46" s="120">
        <v>185</v>
      </c>
      <c r="U46" s="124">
        <v>110</v>
      </c>
      <c r="V46" s="124">
        <v>225</v>
      </c>
      <c r="W46" s="124">
        <v>197</v>
      </c>
      <c r="X46" s="124">
        <v>526</v>
      </c>
      <c r="Y46" s="124">
        <v>526</v>
      </c>
      <c r="Z46" s="124">
        <v>613</v>
      </c>
      <c r="AA46" s="124">
        <v>515</v>
      </c>
      <c r="AB46" s="124">
        <v>830</v>
      </c>
      <c r="AC46" s="124">
        <v>399</v>
      </c>
      <c r="AD46" s="136">
        <v>1103</v>
      </c>
      <c r="AE46" s="124">
        <v>1413</v>
      </c>
      <c r="AF46" s="137">
        <v>1330</v>
      </c>
      <c r="AG46" s="131">
        <v>1105</v>
      </c>
      <c r="AH46" s="120">
        <v>942</v>
      </c>
      <c r="AI46" s="120">
        <v>237</v>
      </c>
      <c r="AJ46" s="120">
        <v>705</v>
      </c>
      <c r="AK46" s="120">
        <v>735</v>
      </c>
      <c r="AL46" s="120">
        <v>1264</v>
      </c>
      <c r="AM46" s="120">
        <v>992</v>
      </c>
      <c r="AN46" s="120">
        <v>1632</v>
      </c>
      <c r="AO46" s="120">
        <v>321</v>
      </c>
      <c r="AP46" s="120">
        <v>879</v>
      </c>
      <c r="AQ46" s="120">
        <v>1233</v>
      </c>
      <c r="AR46" s="120">
        <v>1367</v>
      </c>
      <c r="AS46" s="120">
        <v>1858</v>
      </c>
      <c r="AT46" s="120">
        <v>1539</v>
      </c>
      <c r="AU46" s="120">
        <v>233</v>
      </c>
      <c r="AV46" s="120">
        <v>964</v>
      </c>
      <c r="AW46" s="120">
        <v>1015</v>
      </c>
      <c r="AX46" s="120">
        <v>1435</v>
      </c>
      <c r="AY46" s="120">
        <v>1363</v>
      </c>
      <c r="AZ46" s="120">
        <v>1484</v>
      </c>
      <c r="BA46" s="120">
        <v>195</v>
      </c>
      <c r="BB46" s="120">
        <v>627</v>
      </c>
      <c r="BC46" s="120"/>
      <c r="BD46" s="120"/>
      <c r="BE46" s="120"/>
      <c r="BF46" s="120"/>
      <c r="BG46" s="132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</row>
    <row r="47" spans="1:84" s="139" customFormat="1" ht="13.5" customHeight="1">
      <c r="A47" s="119">
        <v>70491</v>
      </c>
      <c r="B47" s="120" t="s">
        <v>55</v>
      </c>
      <c r="C47" s="120">
        <v>21722</v>
      </c>
      <c r="D47" s="120">
        <v>38583</v>
      </c>
      <c r="E47" s="121">
        <f t="shared" si="2"/>
        <v>0.8683606409794743</v>
      </c>
      <c r="F47" s="122">
        <f t="shared" si="3"/>
        <v>18862.52984335614</v>
      </c>
      <c r="G47" s="121">
        <f t="shared" si="4"/>
        <v>6.444157996501243</v>
      </c>
      <c r="H47" s="123">
        <f t="shared" si="5"/>
        <v>7.4210618173947909</v>
      </c>
      <c r="I47" s="124">
        <f t="shared" si="6"/>
        <v>139980</v>
      </c>
      <c r="J47" s="125">
        <f t="shared" si="7"/>
        <v>13998</v>
      </c>
      <c r="K47" s="135">
        <v>2</v>
      </c>
      <c r="L47" s="120">
        <v>1</v>
      </c>
      <c r="M47" s="124">
        <v>0</v>
      </c>
      <c r="N47" s="120">
        <v>0</v>
      </c>
      <c r="O47" s="120">
        <v>13</v>
      </c>
      <c r="P47" s="120">
        <v>2</v>
      </c>
      <c r="Q47" s="120">
        <v>10</v>
      </c>
      <c r="R47" s="124">
        <v>35</v>
      </c>
      <c r="S47" s="120">
        <v>14</v>
      </c>
      <c r="T47" s="120">
        <v>103</v>
      </c>
      <c r="U47" s="124">
        <v>94</v>
      </c>
      <c r="V47" s="124">
        <v>90</v>
      </c>
      <c r="W47" s="124">
        <v>35</v>
      </c>
      <c r="X47" s="124">
        <v>349</v>
      </c>
      <c r="Y47" s="124">
        <v>314</v>
      </c>
      <c r="Z47" s="124">
        <v>321</v>
      </c>
      <c r="AA47" s="124">
        <v>244</v>
      </c>
      <c r="AB47" s="124">
        <v>498</v>
      </c>
      <c r="AC47" s="124">
        <v>129</v>
      </c>
      <c r="AD47" s="136">
        <v>708</v>
      </c>
      <c r="AE47" s="124">
        <v>734</v>
      </c>
      <c r="AF47" s="137">
        <v>662</v>
      </c>
      <c r="AG47" s="131">
        <v>580</v>
      </c>
      <c r="AH47" s="120">
        <v>457</v>
      </c>
      <c r="AI47" s="120">
        <v>34</v>
      </c>
      <c r="AJ47" s="120">
        <v>381</v>
      </c>
      <c r="AK47" s="120">
        <v>352</v>
      </c>
      <c r="AL47" s="120">
        <v>569</v>
      </c>
      <c r="AM47" s="120">
        <v>382</v>
      </c>
      <c r="AN47" s="120">
        <v>511</v>
      </c>
      <c r="AO47" s="120">
        <v>54</v>
      </c>
      <c r="AP47" s="120">
        <v>526</v>
      </c>
      <c r="AQ47" s="120">
        <v>542</v>
      </c>
      <c r="AR47" s="120">
        <v>624</v>
      </c>
      <c r="AS47" s="120">
        <v>723</v>
      </c>
      <c r="AT47" s="120">
        <v>592</v>
      </c>
      <c r="AU47" s="120">
        <v>26</v>
      </c>
      <c r="AV47" s="120">
        <v>460</v>
      </c>
      <c r="AW47" s="120">
        <v>563</v>
      </c>
      <c r="AX47" s="120">
        <v>723</v>
      </c>
      <c r="AY47" s="120">
        <v>754</v>
      </c>
      <c r="AZ47" s="120">
        <v>515</v>
      </c>
      <c r="BA47" s="120">
        <v>39</v>
      </c>
      <c r="BB47" s="120">
        <v>233</v>
      </c>
      <c r="BC47" s="120"/>
      <c r="BD47" s="120"/>
      <c r="BE47" s="120"/>
      <c r="BF47" s="120"/>
      <c r="BG47" s="132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</row>
    <row r="48" spans="1:84" s="134" customFormat="1" ht="13.5" customHeight="1">
      <c r="A48" s="119">
        <v>70505</v>
      </c>
      <c r="B48" s="120" t="s">
        <v>97</v>
      </c>
      <c r="C48" s="120">
        <v>9623</v>
      </c>
      <c r="D48" s="120">
        <v>30566</v>
      </c>
      <c r="E48" s="121">
        <f t="shared" si="2"/>
        <v>0.68792761973352534</v>
      </c>
      <c r="F48" s="122">
        <f t="shared" si="3"/>
        <v>6619.9274846957142</v>
      </c>
      <c r="G48" s="121">
        <f t="shared" si="4"/>
        <v>15.25719630052998</v>
      </c>
      <c r="H48" s="123">
        <f t="shared" si="5"/>
        <v>22.178490676737162</v>
      </c>
      <c r="I48" s="124">
        <f t="shared" si="6"/>
        <v>146820</v>
      </c>
      <c r="J48" s="125">
        <f t="shared" si="7"/>
        <v>14682</v>
      </c>
      <c r="K48" s="135">
        <v>0</v>
      </c>
      <c r="L48" s="120">
        <v>6</v>
      </c>
      <c r="M48" s="124">
        <v>0</v>
      </c>
      <c r="N48" s="120">
        <v>17</v>
      </c>
      <c r="O48" s="120">
        <v>19</v>
      </c>
      <c r="P48" s="120">
        <v>22</v>
      </c>
      <c r="Q48" s="120">
        <v>23</v>
      </c>
      <c r="R48" s="124">
        <v>60</v>
      </c>
      <c r="S48" s="120">
        <v>25</v>
      </c>
      <c r="T48" s="120">
        <v>124</v>
      </c>
      <c r="U48" s="124">
        <v>141</v>
      </c>
      <c r="V48" s="124">
        <v>187</v>
      </c>
      <c r="W48" s="124">
        <v>85</v>
      </c>
      <c r="X48" s="124">
        <v>323</v>
      </c>
      <c r="Y48" s="124">
        <v>347</v>
      </c>
      <c r="Z48" s="124">
        <v>321</v>
      </c>
      <c r="AA48" s="124">
        <v>358</v>
      </c>
      <c r="AB48" s="124">
        <v>292</v>
      </c>
      <c r="AC48" s="124">
        <v>184</v>
      </c>
      <c r="AD48" s="136">
        <v>639</v>
      </c>
      <c r="AE48" s="124">
        <v>578</v>
      </c>
      <c r="AF48" s="137">
        <v>498</v>
      </c>
      <c r="AG48" s="131">
        <v>429</v>
      </c>
      <c r="AH48" s="120">
        <v>249</v>
      </c>
      <c r="AI48" s="120">
        <v>29</v>
      </c>
      <c r="AJ48" s="120">
        <v>410</v>
      </c>
      <c r="AK48" s="120">
        <v>478</v>
      </c>
      <c r="AL48" s="120">
        <v>616</v>
      </c>
      <c r="AM48" s="120">
        <v>658</v>
      </c>
      <c r="AN48" s="120">
        <v>435</v>
      </c>
      <c r="AO48" s="120">
        <v>49</v>
      </c>
      <c r="AP48" s="120">
        <v>620</v>
      </c>
      <c r="AQ48" s="120">
        <v>597</v>
      </c>
      <c r="AR48" s="120">
        <v>889</v>
      </c>
      <c r="AS48" s="120">
        <v>842</v>
      </c>
      <c r="AT48" s="120">
        <v>671</v>
      </c>
      <c r="AU48" s="120">
        <v>49</v>
      </c>
      <c r="AV48" s="120">
        <v>555</v>
      </c>
      <c r="AW48" s="120">
        <v>544</v>
      </c>
      <c r="AX48" s="120">
        <v>811</v>
      </c>
      <c r="AY48" s="120">
        <v>532</v>
      </c>
      <c r="AZ48" s="120">
        <v>547</v>
      </c>
      <c r="BA48" s="120">
        <v>85</v>
      </c>
      <c r="BB48" s="120">
        <v>338</v>
      </c>
      <c r="BC48" s="120"/>
      <c r="BD48" s="120"/>
      <c r="BE48" s="120"/>
      <c r="BF48" s="120"/>
      <c r="BG48" s="132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</row>
    <row r="49" spans="1:84" s="134" customFormat="1" ht="15">
      <c r="A49" s="119">
        <v>70513</v>
      </c>
      <c r="B49" s="120" t="s">
        <v>91</v>
      </c>
      <c r="C49" s="120">
        <v>18208</v>
      </c>
      <c r="D49" s="120">
        <v>30927</v>
      </c>
      <c r="E49" s="121">
        <f t="shared" si="2"/>
        <v>0.69605239467050772</v>
      </c>
      <c r="F49" s="122">
        <f t="shared" si="3"/>
        <v>12673.722002160604</v>
      </c>
      <c r="G49" s="121">
        <f t="shared" si="4"/>
        <v>3.507249560632689</v>
      </c>
      <c r="H49" s="123">
        <f t="shared" si="5"/>
        <v>5.0387723503098147</v>
      </c>
      <c r="I49" s="124">
        <f t="shared" si="6"/>
        <v>63860</v>
      </c>
      <c r="J49" s="125">
        <f t="shared" si="7"/>
        <v>6386</v>
      </c>
      <c r="K49" s="135">
        <v>0</v>
      </c>
      <c r="L49" s="120">
        <v>3</v>
      </c>
      <c r="M49" s="124">
        <v>0</v>
      </c>
      <c r="N49" s="120">
        <v>17</v>
      </c>
      <c r="O49" s="120">
        <v>11</v>
      </c>
      <c r="P49" s="120">
        <v>9</v>
      </c>
      <c r="Q49" s="120">
        <v>6</v>
      </c>
      <c r="R49" s="124">
        <v>4</v>
      </c>
      <c r="S49" s="120">
        <v>0</v>
      </c>
      <c r="T49" s="120">
        <v>21</v>
      </c>
      <c r="U49" s="124">
        <v>26</v>
      </c>
      <c r="V49" s="124">
        <v>47</v>
      </c>
      <c r="W49" s="124">
        <v>25</v>
      </c>
      <c r="X49" s="124">
        <v>111</v>
      </c>
      <c r="Y49" s="124">
        <v>103</v>
      </c>
      <c r="Z49" s="124">
        <v>98</v>
      </c>
      <c r="AA49" s="124">
        <v>79</v>
      </c>
      <c r="AB49" s="124">
        <v>177</v>
      </c>
      <c r="AC49" s="124">
        <v>34</v>
      </c>
      <c r="AD49" s="136">
        <v>265</v>
      </c>
      <c r="AE49" s="124">
        <v>259</v>
      </c>
      <c r="AF49" s="137">
        <v>179</v>
      </c>
      <c r="AG49" s="131">
        <v>344</v>
      </c>
      <c r="AH49" s="120">
        <v>154</v>
      </c>
      <c r="AI49" s="120">
        <v>22</v>
      </c>
      <c r="AJ49" s="120">
        <v>215</v>
      </c>
      <c r="AK49" s="120">
        <v>182</v>
      </c>
      <c r="AL49" s="120">
        <v>242</v>
      </c>
      <c r="AM49" s="120">
        <v>194</v>
      </c>
      <c r="AN49" s="120">
        <v>219</v>
      </c>
      <c r="AO49" s="120">
        <v>40</v>
      </c>
      <c r="AP49" s="120">
        <v>220</v>
      </c>
      <c r="AQ49" s="120">
        <v>229</v>
      </c>
      <c r="AR49" s="120">
        <v>388</v>
      </c>
      <c r="AS49" s="120">
        <v>297</v>
      </c>
      <c r="AT49" s="120">
        <v>243</v>
      </c>
      <c r="AU49" s="120">
        <v>61</v>
      </c>
      <c r="AV49" s="120">
        <v>350</v>
      </c>
      <c r="AW49" s="120">
        <v>322</v>
      </c>
      <c r="AX49" s="120">
        <v>343</v>
      </c>
      <c r="AY49" s="120">
        <v>288</v>
      </c>
      <c r="AZ49" s="120">
        <v>255</v>
      </c>
      <c r="BA49" s="120">
        <v>11</v>
      </c>
      <c r="BB49" s="120">
        <v>293</v>
      </c>
      <c r="BC49" s="120"/>
      <c r="BD49" s="120"/>
      <c r="BE49" s="120"/>
      <c r="BF49" s="120"/>
      <c r="BG49" s="132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</row>
    <row r="50" spans="1:84" s="139" customFormat="1" ht="15">
      <c r="A50" s="119">
        <v>70521</v>
      </c>
      <c r="B50" s="120" t="s">
        <v>77</v>
      </c>
      <c r="C50" s="120">
        <v>10378</v>
      </c>
      <c r="D50" s="120">
        <v>27524</v>
      </c>
      <c r="E50" s="121">
        <f t="shared" si="2"/>
        <v>0.61946344976593448</v>
      </c>
      <c r="F50" s="122">
        <f t="shared" si="3"/>
        <v>6428.7916816708685</v>
      </c>
      <c r="G50" s="121">
        <f t="shared" si="4"/>
        <v>4.3129697436885719</v>
      </c>
      <c r="H50" s="123">
        <f t="shared" si="5"/>
        <v>6.9624281227863181</v>
      </c>
      <c r="I50" s="124">
        <f t="shared" si="6"/>
        <v>44760</v>
      </c>
      <c r="J50" s="125">
        <f t="shared" si="7"/>
        <v>4476</v>
      </c>
      <c r="K50" s="135"/>
      <c r="L50" s="120">
        <v>0</v>
      </c>
      <c r="M50" s="124">
        <v>0</v>
      </c>
      <c r="N50" s="120">
        <v>6</v>
      </c>
      <c r="O50" s="120">
        <v>3</v>
      </c>
      <c r="P50" s="120">
        <v>2</v>
      </c>
      <c r="Q50" s="120">
        <v>5</v>
      </c>
      <c r="R50" s="124">
        <v>7</v>
      </c>
      <c r="S50" s="120">
        <v>3</v>
      </c>
      <c r="T50" s="120">
        <v>6</v>
      </c>
      <c r="U50" s="124">
        <v>7</v>
      </c>
      <c r="V50" s="124">
        <v>59</v>
      </c>
      <c r="W50" s="124">
        <v>43</v>
      </c>
      <c r="X50" s="124">
        <v>130</v>
      </c>
      <c r="Y50" s="124">
        <v>72</v>
      </c>
      <c r="Z50" s="124">
        <v>88</v>
      </c>
      <c r="AA50" s="124">
        <v>127</v>
      </c>
      <c r="AB50" s="124">
        <v>116</v>
      </c>
      <c r="AC50" s="124">
        <v>60</v>
      </c>
      <c r="AD50" s="136">
        <v>208</v>
      </c>
      <c r="AE50" s="124">
        <v>233</v>
      </c>
      <c r="AF50" s="137">
        <v>241</v>
      </c>
      <c r="AG50" s="131">
        <v>253</v>
      </c>
      <c r="AH50" s="120">
        <v>153</v>
      </c>
      <c r="AI50" s="120">
        <v>15</v>
      </c>
      <c r="AJ50" s="120">
        <v>70</v>
      </c>
      <c r="AK50" s="120">
        <v>148</v>
      </c>
      <c r="AL50" s="120">
        <v>218</v>
      </c>
      <c r="AM50" s="120">
        <v>142</v>
      </c>
      <c r="AN50" s="120">
        <v>160</v>
      </c>
      <c r="AO50" s="120">
        <v>30</v>
      </c>
      <c r="AP50" s="120">
        <v>100</v>
      </c>
      <c r="AQ50" s="120">
        <v>140</v>
      </c>
      <c r="AR50" s="120">
        <v>150</v>
      </c>
      <c r="AS50" s="120">
        <v>244</v>
      </c>
      <c r="AT50" s="120">
        <v>293</v>
      </c>
      <c r="AU50" s="120">
        <v>33</v>
      </c>
      <c r="AV50" s="120">
        <v>144</v>
      </c>
      <c r="AW50" s="120">
        <v>190</v>
      </c>
      <c r="AX50" s="120">
        <v>205</v>
      </c>
      <c r="AY50" s="120">
        <v>229</v>
      </c>
      <c r="AZ50" s="120">
        <v>81</v>
      </c>
      <c r="BA50" s="120">
        <v>21</v>
      </c>
      <c r="BB50" s="120">
        <v>41</v>
      </c>
      <c r="BC50" s="120"/>
      <c r="BD50" s="120"/>
      <c r="BE50" s="120"/>
      <c r="BF50" s="120"/>
      <c r="BG50" s="132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</row>
    <row r="51" spans="1:84" s="134" customFormat="1" ht="15">
      <c r="A51" s="119">
        <v>70530</v>
      </c>
      <c r="B51" s="120" t="s">
        <v>78</v>
      </c>
      <c r="C51" s="120">
        <v>11899</v>
      </c>
      <c r="D51" s="120">
        <v>36415</v>
      </c>
      <c r="E51" s="121">
        <f t="shared" si="2"/>
        <v>0.81956697875405116</v>
      </c>
      <c r="F51" s="122">
        <f t="shared" si="3"/>
        <v>9752.0274801944543</v>
      </c>
      <c r="G51" s="121">
        <f t="shared" si="4"/>
        <v>5.6374485250861417</v>
      </c>
      <c r="H51" s="123">
        <f t="shared" si="5"/>
        <v>6.8785696242380183</v>
      </c>
      <c r="I51" s="124">
        <f t="shared" si="6"/>
        <v>67080</v>
      </c>
      <c r="J51" s="125">
        <f t="shared" si="7"/>
        <v>6708</v>
      </c>
      <c r="K51" s="135">
        <v>0</v>
      </c>
      <c r="L51" s="120">
        <v>0</v>
      </c>
      <c r="M51" s="124">
        <v>0</v>
      </c>
      <c r="N51" s="120">
        <v>1</v>
      </c>
      <c r="O51" s="120">
        <v>2</v>
      </c>
      <c r="P51" s="120">
        <v>2</v>
      </c>
      <c r="Q51" s="120">
        <v>1</v>
      </c>
      <c r="R51" s="124">
        <v>14</v>
      </c>
      <c r="S51" s="120">
        <v>0</v>
      </c>
      <c r="T51" s="120">
        <v>36</v>
      </c>
      <c r="U51" s="124">
        <v>52</v>
      </c>
      <c r="V51" s="124">
        <v>33</v>
      </c>
      <c r="W51" s="124">
        <v>6</v>
      </c>
      <c r="X51" s="124">
        <v>129</v>
      </c>
      <c r="Y51" s="124">
        <v>139</v>
      </c>
      <c r="Z51" s="124">
        <v>126</v>
      </c>
      <c r="AA51" s="124">
        <v>124</v>
      </c>
      <c r="AB51" s="124">
        <v>115</v>
      </c>
      <c r="AC51" s="124">
        <v>34</v>
      </c>
      <c r="AD51" s="136">
        <v>192</v>
      </c>
      <c r="AE51" s="124">
        <v>342</v>
      </c>
      <c r="AF51" s="137">
        <v>454</v>
      </c>
      <c r="AG51" s="131">
        <v>316</v>
      </c>
      <c r="AH51" s="120">
        <v>143</v>
      </c>
      <c r="AI51" s="120">
        <v>48</v>
      </c>
      <c r="AJ51" s="120">
        <v>131</v>
      </c>
      <c r="AK51" s="120">
        <v>247</v>
      </c>
      <c r="AL51" s="120">
        <v>214</v>
      </c>
      <c r="AM51" s="120">
        <v>270</v>
      </c>
      <c r="AN51" s="120">
        <v>207</v>
      </c>
      <c r="AO51" s="120">
        <v>42</v>
      </c>
      <c r="AP51" s="120">
        <v>197</v>
      </c>
      <c r="AQ51" s="120">
        <v>278</v>
      </c>
      <c r="AR51" s="120">
        <v>385</v>
      </c>
      <c r="AS51" s="120">
        <v>509</v>
      </c>
      <c r="AT51" s="120">
        <v>254</v>
      </c>
      <c r="AU51" s="120">
        <v>100</v>
      </c>
      <c r="AV51" s="120">
        <v>183</v>
      </c>
      <c r="AW51" s="120">
        <v>246</v>
      </c>
      <c r="AX51" s="120">
        <v>290</v>
      </c>
      <c r="AY51" s="120">
        <v>457</v>
      </c>
      <c r="AZ51" s="120">
        <v>294</v>
      </c>
      <c r="BA51" s="120">
        <v>24</v>
      </c>
      <c r="BB51" s="120">
        <v>71</v>
      </c>
      <c r="BC51" s="120"/>
      <c r="BD51" s="120"/>
      <c r="BE51" s="120"/>
      <c r="BF51" s="120"/>
      <c r="BG51" s="132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</row>
    <row r="52" spans="1:84" s="134" customFormat="1" ht="13.5" customHeight="1">
      <c r="A52" s="119">
        <v>70548</v>
      </c>
      <c r="B52" s="120" t="s">
        <v>107</v>
      </c>
      <c r="C52" s="120">
        <v>15602</v>
      </c>
      <c r="D52" s="120">
        <v>33921</v>
      </c>
      <c r="E52" s="121">
        <f t="shared" si="2"/>
        <v>0.76343626215340299</v>
      </c>
      <c r="F52" s="122">
        <f t="shared" si="3"/>
        <v>11911.132562117393</v>
      </c>
      <c r="G52" s="121">
        <f t="shared" si="4"/>
        <v>3.6642738110498656</v>
      </c>
      <c r="H52" s="123">
        <f t="shared" si="5"/>
        <v>4.7997115053379211</v>
      </c>
      <c r="I52" s="124">
        <f t="shared" si="6"/>
        <v>57170</v>
      </c>
      <c r="J52" s="125">
        <f t="shared" si="7"/>
        <v>5717</v>
      </c>
      <c r="K52" s="135"/>
      <c r="L52" s="120">
        <v>0</v>
      </c>
      <c r="M52" s="124">
        <v>0</v>
      </c>
      <c r="N52" s="120">
        <v>15</v>
      </c>
      <c r="O52" s="120">
        <v>3</v>
      </c>
      <c r="P52" s="120">
        <v>10</v>
      </c>
      <c r="Q52" s="120">
        <v>17</v>
      </c>
      <c r="R52" s="124">
        <v>1</v>
      </c>
      <c r="S52" s="120">
        <v>6</v>
      </c>
      <c r="T52" s="120">
        <v>71</v>
      </c>
      <c r="U52" s="124">
        <v>38</v>
      </c>
      <c r="V52" s="124">
        <v>66</v>
      </c>
      <c r="W52" s="124">
        <v>9</v>
      </c>
      <c r="X52" s="124">
        <v>249</v>
      </c>
      <c r="Y52" s="124">
        <v>88</v>
      </c>
      <c r="Z52" s="124">
        <v>180</v>
      </c>
      <c r="AA52" s="124">
        <v>139</v>
      </c>
      <c r="AB52" s="124">
        <v>92</v>
      </c>
      <c r="AC52" s="124">
        <v>27</v>
      </c>
      <c r="AD52" s="136">
        <v>155</v>
      </c>
      <c r="AE52" s="124">
        <v>254</v>
      </c>
      <c r="AF52" s="137">
        <v>239</v>
      </c>
      <c r="AG52" s="131">
        <v>129</v>
      </c>
      <c r="AH52" s="120">
        <v>353</v>
      </c>
      <c r="AI52" s="120">
        <v>15</v>
      </c>
      <c r="AJ52" s="120">
        <v>182</v>
      </c>
      <c r="AK52" s="120">
        <v>161</v>
      </c>
      <c r="AL52" s="120">
        <v>249</v>
      </c>
      <c r="AM52" s="120">
        <v>242</v>
      </c>
      <c r="AN52" s="120">
        <v>147</v>
      </c>
      <c r="AO52" s="120">
        <v>20</v>
      </c>
      <c r="AP52" s="120">
        <v>186</v>
      </c>
      <c r="AQ52" s="120">
        <v>203</v>
      </c>
      <c r="AR52" s="120">
        <v>257</v>
      </c>
      <c r="AS52" s="120">
        <v>284</v>
      </c>
      <c r="AT52" s="120">
        <v>240</v>
      </c>
      <c r="AU52" s="120">
        <v>25</v>
      </c>
      <c r="AV52" s="120">
        <v>134</v>
      </c>
      <c r="AW52" s="120">
        <v>266</v>
      </c>
      <c r="AX52" s="120">
        <v>331</v>
      </c>
      <c r="AY52" s="120">
        <v>304</v>
      </c>
      <c r="AZ52" s="120">
        <v>181</v>
      </c>
      <c r="BA52" s="120">
        <v>9</v>
      </c>
      <c r="BB52" s="120">
        <v>140</v>
      </c>
      <c r="BC52" s="120"/>
      <c r="BD52" s="120"/>
      <c r="BE52" s="120"/>
      <c r="BF52" s="120"/>
      <c r="BG52" s="132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</row>
    <row r="53" spans="1:84" s="134" customFormat="1" ht="13.5" customHeight="1">
      <c r="A53" s="119">
        <v>70556</v>
      </c>
      <c r="B53" s="120" t="s">
        <v>297</v>
      </c>
      <c r="C53" s="120">
        <v>56714</v>
      </c>
      <c r="D53" s="120">
        <v>39222</v>
      </c>
      <c r="E53" s="121">
        <f t="shared" si="2"/>
        <v>0.882742167806986</v>
      </c>
      <c r="F53" s="122">
        <f t="shared" si="3"/>
        <v>50063.839305005407</v>
      </c>
      <c r="G53" s="121">
        <f t="shared" si="4"/>
        <v>7.8946997214091761</v>
      </c>
      <c r="H53" s="123">
        <f t="shared" si="5"/>
        <v>8.9433812151764958</v>
      </c>
      <c r="I53" s="124">
        <f t="shared" si="6"/>
        <v>447740</v>
      </c>
      <c r="J53" s="125">
        <f t="shared" si="7"/>
        <v>44774</v>
      </c>
      <c r="K53" s="135">
        <v>0</v>
      </c>
      <c r="L53" s="120">
        <v>8</v>
      </c>
      <c r="M53" s="124">
        <v>7</v>
      </c>
      <c r="N53" s="120">
        <v>13</v>
      </c>
      <c r="O53" s="120">
        <v>36</v>
      </c>
      <c r="P53" s="120">
        <v>30</v>
      </c>
      <c r="Q53" s="120">
        <v>47</v>
      </c>
      <c r="R53" s="124">
        <v>152</v>
      </c>
      <c r="S53" s="120">
        <v>30</v>
      </c>
      <c r="T53" s="120">
        <v>442</v>
      </c>
      <c r="U53" s="124">
        <v>283</v>
      </c>
      <c r="V53" s="124">
        <v>68</v>
      </c>
      <c r="W53" s="124">
        <v>730</v>
      </c>
      <c r="X53" s="124">
        <v>810</v>
      </c>
      <c r="Y53" s="124">
        <v>616</v>
      </c>
      <c r="Z53" s="124">
        <v>844</v>
      </c>
      <c r="AA53" s="124">
        <v>959</v>
      </c>
      <c r="AB53" s="124">
        <v>997</v>
      </c>
      <c r="AC53" s="124">
        <v>472</v>
      </c>
      <c r="AD53" s="136">
        <v>2471</v>
      </c>
      <c r="AE53" s="124">
        <v>1618</v>
      </c>
      <c r="AF53" s="137">
        <v>1556</v>
      </c>
      <c r="AG53" s="131">
        <v>1384</v>
      </c>
      <c r="AH53" s="120">
        <v>1362</v>
      </c>
      <c r="AI53" s="120">
        <v>306</v>
      </c>
      <c r="AJ53" s="120">
        <v>925</v>
      </c>
      <c r="AK53" s="120">
        <v>1159</v>
      </c>
      <c r="AL53" s="120">
        <v>1028</v>
      </c>
      <c r="AM53" s="120">
        <v>1729</v>
      </c>
      <c r="AN53" s="120">
        <v>1584</v>
      </c>
      <c r="AO53" s="120">
        <v>175</v>
      </c>
      <c r="AP53" s="120">
        <v>2294</v>
      </c>
      <c r="AQ53" s="120">
        <v>1778</v>
      </c>
      <c r="AR53" s="120">
        <v>2742</v>
      </c>
      <c r="AS53" s="120">
        <v>2250</v>
      </c>
      <c r="AT53" s="120">
        <v>2234</v>
      </c>
      <c r="AU53" s="120">
        <v>532</v>
      </c>
      <c r="AV53" s="120">
        <v>1878</v>
      </c>
      <c r="AW53" s="120">
        <v>2227</v>
      </c>
      <c r="AX53" s="120">
        <v>1523</v>
      </c>
      <c r="AY53" s="120">
        <v>2780</v>
      </c>
      <c r="AZ53" s="120">
        <v>1120</v>
      </c>
      <c r="BA53" s="120">
        <v>363</v>
      </c>
      <c r="BB53" s="120">
        <v>1212</v>
      </c>
      <c r="BC53" s="120"/>
      <c r="BD53" s="120"/>
      <c r="BE53" s="120"/>
      <c r="BF53" s="120"/>
      <c r="BG53" s="132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</row>
    <row r="54" spans="1:84" s="134" customFormat="1" ht="15">
      <c r="A54" s="119">
        <v>70564</v>
      </c>
      <c r="B54" s="120" t="s">
        <v>53</v>
      </c>
      <c r="C54" s="120">
        <v>30718</v>
      </c>
      <c r="D54" s="120">
        <v>30227</v>
      </c>
      <c r="E54" s="121">
        <f t="shared" si="2"/>
        <v>0.68029798343536185</v>
      </c>
      <c r="F54" s="122">
        <f t="shared" si="3"/>
        <v>20897.393455167447</v>
      </c>
      <c r="G54" s="121">
        <f t="shared" si="4"/>
        <v>4.7903509343056188</v>
      </c>
      <c r="H54" s="123">
        <f t="shared" si="5"/>
        <v>7.0415480435725435</v>
      </c>
      <c r="I54" s="124">
        <f t="shared" si="6"/>
        <v>147150</v>
      </c>
      <c r="J54" s="125">
        <f t="shared" si="7"/>
        <v>14715</v>
      </c>
      <c r="K54" s="135">
        <v>0</v>
      </c>
      <c r="L54" s="120">
        <v>0</v>
      </c>
      <c r="M54" s="124">
        <v>0</v>
      </c>
      <c r="N54" s="120">
        <v>2</v>
      </c>
      <c r="O54" s="120">
        <v>46</v>
      </c>
      <c r="P54" s="120">
        <v>45</v>
      </c>
      <c r="Q54" s="120">
        <v>27</v>
      </c>
      <c r="R54" s="124">
        <v>35</v>
      </c>
      <c r="S54" s="120">
        <v>7</v>
      </c>
      <c r="T54" s="120">
        <v>68</v>
      </c>
      <c r="U54" s="124">
        <v>92</v>
      </c>
      <c r="V54" s="124">
        <v>85</v>
      </c>
      <c r="W54" s="124">
        <v>35</v>
      </c>
      <c r="X54" s="124">
        <v>307</v>
      </c>
      <c r="Y54" s="124">
        <v>203</v>
      </c>
      <c r="Z54" s="124">
        <v>320</v>
      </c>
      <c r="AA54" s="124">
        <v>296</v>
      </c>
      <c r="AB54" s="124">
        <v>367</v>
      </c>
      <c r="AC54" s="124">
        <v>44</v>
      </c>
      <c r="AD54" s="136">
        <v>748</v>
      </c>
      <c r="AE54" s="124">
        <v>629</v>
      </c>
      <c r="AF54" s="137">
        <v>688</v>
      </c>
      <c r="AG54" s="131">
        <v>600</v>
      </c>
      <c r="AH54" s="120">
        <v>44</v>
      </c>
      <c r="AI54" s="120">
        <v>17</v>
      </c>
      <c r="AJ54" s="120">
        <v>729</v>
      </c>
      <c r="AK54" s="120">
        <v>396</v>
      </c>
      <c r="AL54" s="120">
        <v>415</v>
      </c>
      <c r="AM54" s="120">
        <v>578</v>
      </c>
      <c r="AN54" s="120">
        <v>715</v>
      </c>
      <c r="AO54" s="120">
        <v>47</v>
      </c>
      <c r="AP54" s="120">
        <v>358</v>
      </c>
      <c r="AQ54" s="120">
        <v>652</v>
      </c>
      <c r="AR54" s="120">
        <v>618</v>
      </c>
      <c r="AS54" s="120">
        <v>892</v>
      </c>
      <c r="AT54" s="120">
        <v>830</v>
      </c>
      <c r="AU54" s="120">
        <v>137</v>
      </c>
      <c r="AV54" s="120">
        <v>666</v>
      </c>
      <c r="AW54" s="120">
        <v>888</v>
      </c>
      <c r="AX54" s="120">
        <v>448</v>
      </c>
      <c r="AY54" s="120">
        <v>632</v>
      </c>
      <c r="AZ54" s="120">
        <v>508</v>
      </c>
      <c r="BA54" s="120">
        <v>138</v>
      </c>
      <c r="BB54" s="120">
        <v>363</v>
      </c>
      <c r="BC54" s="120"/>
      <c r="BD54" s="120"/>
      <c r="BE54" s="120"/>
      <c r="BF54" s="120"/>
      <c r="BG54" s="132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</row>
    <row r="55" spans="1:84" s="139" customFormat="1" ht="15">
      <c r="A55" s="119">
        <v>70572</v>
      </c>
      <c r="B55" s="120" t="s">
        <v>72</v>
      </c>
      <c r="C55" s="120">
        <v>19532</v>
      </c>
      <c r="D55" s="120">
        <v>40693</v>
      </c>
      <c r="E55" s="121">
        <f t="shared" si="2"/>
        <v>0.91584893770255671</v>
      </c>
      <c r="F55" s="122">
        <f t="shared" si="3"/>
        <v>17888.361451206336</v>
      </c>
      <c r="G55" s="121">
        <f t="shared" si="4"/>
        <v>7.9177759574032356</v>
      </c>
      <c r="H55" s="123">
        <f t="shared" si="5"/>
        <v>8.6452859543248355</v>
      </c>
      <c r="I55" s="124">
        <f t="shared" si="6"/>
        <v>154650</v>
      </c>
      <c r="J55" s="125">
        <f t="shared" si="7"/>
        <v>15465</v>
      </c>
      <c r="K55" s="135"/>
      <c r="L55" s="120">
        <v>1</v>
      </c>
      <c r="M55" s="124">
        <v>2</v>
      </c>
      <c r="N55" s="120">
        <v>29</v>
      </c>
      <c r="O55" s="120">
        <v>19</v>
      </c>
      <c r="P55" s="120">
        <v>39</v>
      </c>
      <c r="Q55" s="120">
        <v>34</v>
      </c>
      <c r="R55" s="124">
        <v>45</v>
      </c>
      <c r="S55" s="120">
        <v>22</v>
      </c>
      <c r="T55" s="120">
        <v>60</v>
      </c>
      <c r="U55" s="124">
        <v>232</v>
      </c>
      <c r="V55" s="124">
        <v>146</v>
      </c>
      <c r="W55" s="124">
        <v>196</v>
      </c>
      <c r="X55" s="124">
        <v>294</v>
      </c>
      <c r="Y55" s="124">
        <v>268</v>
      </c>
      <c r="Z55" s="124">
        <v>235</v>
      </c>
      <c r="AA55" s="124">
        <v>206</v>
      </c>
      <c r="AB55" s="124">
        <v>401</v>
      </c>
      <c r="AC55" s="124">
        <v>134</v>
      </c>
      <c r="AD55" s="136">
        <v>532</v>
      </c>
      <c r="AE55" s="124">
        <v>479</v>
      </c>
      <c r="AF55" s="137">
        <v>610</v>
      </c>
      <c r="AG55" s="131">
        <v>794</v>
      </c>
      <c r="AH55" s="120">
        <v>554</v>
      </c>
      <c r="AI55" s="120">
        <v>110</v>
      </c>
      <c r="AJ55" s="120">
        <v>361</v>
      </c>
      <c r="AK55" s="120">
        <v>273</v>
      </c>
      <c r="AL55" s="120">
        <v>428</v>
      </c>
      <c r="AM55" s="120">
        <v>578</v>
      </c>
      <c r="AN55" s="120">
        <v>444</v>
      </c>
      <c r="AO55" s="120">
        <v>198</v>
      </c>
      <c r="AP55" s="120">
        <v>563</v>
      </c>
      <c r="AQ55" s="120">
        <v>542</v>
      </c>
      <c r="AR55" s="120">
        <v>945</v>
      </c>
      <c r="AS55" s="120">
        <v>902</v>
      </c>
      <c r="AT55" s="120">
        <v>687</v>
      </c>
      <c r="AU55" s="120">
        <v>149</v>
      </c>
      <c r="AV55" s="120">
        <v>629</v>
      </c>
      <c r="AW55" s="120">
        <v>503</v>
      </c>
      <c r="AX55" s="120">
        <v>1066</v>
      </c>
      <c r="AY55" s="120">
        <v>791</v>
      </c>
      <c r="AZ55" s="120">
        <v>557</v>
      </c>
      <c r="BA55" s="120">
        <v>181</v>
      </c>
      <c r="BB55" s="120">
        <v>226</v>
      </c>
      <c r="BC55" s="120"/>
      <c r="BD55" s="120"/>
      <c r="BE55" s="120"/>
      <c r="BF55" s="120"/>
      <c r="BG55" s="132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</row>
    <row r="56" spans="1:84" s="134" customFormat="1" ht="15">
      <c r="A56" s="119">
        <v>70599</v>
      </c>
      <c r="B56" s="120" t="s">
        <v>68</v>
      </c>
      <c r="C56" s="120">
        <v>13456</v>
      </c>
      <c r="D56" s="120">
        <v>33586</v>
      </c>
      <c r="E56" s="121">
        <f t="shared" si="2"/>
        <v>0.75589665106229742</v>
      </c>
      <c r="F56" s="122">
        <f t="shared" si="3"/>
        <v>10171.345336694274</v>
      </c>
      <c r="G56" s="121">
        <f t="shared" si="4"/>
        <v>3.9001189060642094</v>
      </c>
      <c r="H56" s="123">
        <f t="shared" si="5"/>
        <v>5.1595927837267004</v>
      </c>
      <c r="I56" s="124">
        <f t="shared" si="6"/>
        <v>52480</v>
      </c>
      <c r="J56" s="125">
        <f t="shared" si="7"/>
        <v>5248</v>
      </c>
      <c r="K56" s="135">
        <v>0</v>
      </c>
      <c r="L56" s="120">
        <v>0</v>
      </c>
      <c r="M56" s="124">
        <v>0</v>
      </c>
      <c r="N56" s="120">
        <v>0</v>
      </c>
      <c r="O56" s="120">
        <v>1</v>
      </c>
      <c r="P56" s="120">
        <v>6</v>
      </c>
      <c r="Q56" s="120">
        <v>3</v>
      </c>
      <c r="R56" s="124">
        <v>7</v>
      </c>
      <c r="S56" s="120">
        <v>5</v>
      </c>
      <c r="T56" s="120">
        <v>4</v>
      </c>
      <c r="U56" s="124">
        <v>54</v>
      </c>
      <c r="V56" s="124">
        <v>12</v>
      </c>
      <c r="W56" s="124">
        <v>3</v>
      </c>
      <c r="X56" s="124">
        <v>94</v>
      </c>
      <c r="Y56" s="124">
        <v>142</v>
      </c>
      <c r="Z56" s="124">
        <v>91</v>
      </c>
      <c r="AA56" s="124">
        <v>128</v>
      </c>
      <c r="AB56" s="124">
        <v>145</v>
      </c>
      <c r="AC56" s="124">
        <v>0</v>
      </c>
      <c r="AD56" s="136">
        <v>317</v>
      </c>
      <c r="AE56" s="124">
        <v>213</v>
      </c>
      <c r="AF56" s="137">
        <v>209</v>
      </c>
      <c r="AG56" s="131">
        <v>259</v>
      </c>
      <c r="AH56" s="120">
        <v>158</v>
      </c>
      <c r="AI56" s="120">
        <v>0</v>
      </c>
      <c r="AJ56" s="120">
        <v>221</v>
      </c>
      <c r="AK56" s="120">
        <v>180</v>
      </c>
      <c r="AL56" s="120">
        <v>210</v>
      </c>
      <c r="AM56" s="120">
        <v>246</v>
      </c>
      <c r="AN56" s="120">
        <v>197</v>
      </c>
      <c r="AO56" s="120">
        <v>0</v>
      </c>
      <c r="AP56" s="120">
        <v>151</v>
      </c>
      <c r="AQ56" s="120">
        <v>166</v>
      </c>
      <c r="AR56" s="120">
        <v>262</v>
      </c>
      <c r="AS56" s="120">
        <v>192</v>
      </c>
      <c r="AT56" s="120">
        <v>322</v>
      </c>
      <c r="AU56" s="120">
        <v>0</v>
      </c>
      <c r="AV56" s="120">
        <v>148</v>
      </c>
      <c r="AW56" s="120">
        <v>172</v>
      </c>
      <c r="AX56" s="120">
        <v>234</v>
      </c>
      <c r="AY56" s="120">
        <v>287</v>
      </c>
      <c r="AZ56" s="120">
        <v>265</v>
      </c>
      <c r="BA56" s="120">
        <v>0</v>
      </c>
      <c r="BB56" s="120">
        <v>144</v>
      </c>
      <c r="BC56" s="120"/>
      <c r="BD56" s="120"/>
      <c r="BE56" s="120"/>
      <c r="BF56" s="120"/>
      <c r="BG56" s="132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</row>
    <row r="57" spans="1:84" s="134" customFormat="1" ht="15">
      <c r="A57" s="119">
        <v>70602</v>
      </c>
      <c r="B57" s="120" t="s">
        <v>83</v>
      </c>
      <c r="C57" s="120">
        <v>29413</v>
      </c>
      <c r="D57" s="120">
        <v>31165</v>
      </c>
      <c r="E57" s="121">
        <f t="shared" si="2"/>
        <v>0.70140889449045729</v>
      </c>
      <c r="F57" s="122">
        <f t="shared" si="3"/>
        <v>20630.539813647822</v>
      </c>
      <c r="G57" s="121">
        <f t="shared" si="4"/>
        <v>6.3329140176112606</v>
      </c>
      <c r="H57" s="123">
        <f t="shared" si="5"/>
        <v>9.0288476056635183</v>
      </c>
      <c r="I57" s="124">
        <f t="shared" si="6"/>
        <v>186270</v>
      </c>
      <c r="J57" s="125">
        <f t="shared" si="7"/>
        <v>18627</v>
      </c>
      <c r="K57" s="135">
        <v>0</v>
      </c>
      <c r="L57" s="120">
        <v>0</v>
      </c>
      <c r="M57" s="124">
        <v>1</v>
      </c>
      <c r="N57" s="120">
        <v>26</v>
      </c>
      <c r="O57" s="120">
        <v>13</v>
      </c>
      <c r="P57" s="120">
        <v>46</v>
      </c>
      <c r="Q57" s="120">
        <v>4</v>
      </c>
      <c r="R57" s="124">
        <v>91</v>
      </c>
      <c r="S57" s="120">
        <v>11</v>
      </c>
      <c r="T57" s="120">
        <v>176</v>
      </c>
      <c r="U57" s="124">
        <v>157</v>
      </c>
      <c r="V57" s="124">
        <v>205</v>
      </c>
      <c r="W57" s="124">
        <v>206</v>
      </c>
      <c r="X57" s="124">
        <v>159</v>
      </c>
      <c r="Y57" s="124">
        <v>319</v>
      </c>
      <c r="Z57" s="124">
        <v>608</v>
      </c>
      <c r="AA57" s="124">
        <v>280</v>
      </c>
      <c r="AB57" s="124">
        <v>519</v>
      </c>
      <c r="AC57" s="124">
        <v>410</v>
      </c>
      <c r="AD57" s="136">
        <v>705</v>
      </c>
      <c r="AE57" s="124">
        <v>918</v>
      </c>
      <c r="AF57" s="137">
        <v>1164</v>
      </c>
      <c r="AG57" s="131">
        <v>769</v>
      </c>
      <c r="AH57" s="120">
        <v>618</v>
      </c>
      <c r="AI57" s="120">
        <v>76</v>
      </c>
      <c r="AJ57" s="120">
        <v>307</v>
      </c>
      <c r="AK57" s="120">
        <v>548</v>
      </c>
      <c r="AL57" s="120">
        <v>696</v>
      </c>
      <c r="AM57" s="120">
        <v>687</v>
      </c>
      <c r="AN57" s="120">
        <v>597</v>
      </c>
      <c r="AO57" s="120">
        <v>125</v>
      </c>
      <c r="AP57" s="120">
        <v>491</v>
      </c>
      <c r="AQ57" s="120">
        <v>586</v>
      </c>
      <c r="AR57" s="120">
        <v>693</v>
      </c>
      <c r="AS57" s="120">
        <v>1000</v>
      </c>
      <c r="AT57" s="120">
        <v>1035</v>
      </c>
      <c r="AU57" s="120">
        <v>161</v>
      </c>
      <c r="AV57" s="120">
        <v>398</v>
      </c>
      <c r="AW57" s="120">
        <v>719</v>
      </c>
      <c r="AX57" s="120">
        <v>1068</v>
      </c>
      <c r="AY57" s="120">
        <v>890</v>
      </c>
      <c r="AZ57" s="120">
        <v>601</v>
      </c>
      <c r="BA57" s="120">
        <v>107</v>
      </c>
      <c r="BB57" s="120">
        <v>437</v>
      </c>
      <c r="BC57" s="120"/>
      <c r="BD57" s="120"/>
      <c r="BE57" s="120"/>
      <c r="BF57" s="120"/>
      <c r="BG57" s="132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</row>
    <row r="58" spans="1:84" s="134" customFormat="1" ht="15">
      <c r="A58" s="119">
        <v>70629</v>
      </c>
      <c r="B58" s="120" t="s">
        <v>35</v>
      </c>
      <c r="C58" s="120">
        <v>11341</v>
      </c>
      <c r="D58" s="120">
        <v>49844</v>
      </c>
      <c r="E58" s="121">
        <f t="shared" si="2"/>
        <v>1.1218041051494418</v>
      </c>
      <c r="F58" s="122">
        <f t="shared" si="3"/>
        <v>12722.38035649982</v>
      </c>
      <c r="G58" s="121">
        <f t="shared" si="4"/>
        <v>6.091173617846751</v>
      </c>
      <c r="H58" s="123">
        <f t="shared" si="5"/>
        <v>5.4298015044572434</v>
      </c>
      <c r="I58" s="124">
        <f t="shared" si="6"/>
        <v>69080</v>
      </c>
      <c r="J58" s="125">
        <f t="shared" si="7"/>
        <v>6908</v>
      </c>
      <c r="K58" s="135">
        <v>0</v>
      </c>
      <c r="L58" s="120">
        <v>0</v>
      </c>
      <c r="M58" s="124">
        <v>0</v>
      </c>
      <c r="N58" s="120">
        <v>11</v>
      </c>
      <c r="O58" s="120">
        <v>5</v>
      </c>
      <c r="P58" s="120">
        <v>11</v>
      </c>
      <c r="Q58" s="120">
        <v>2</v>
      </c>
      <c r="R58" s="124">
        <v>16</v>
      </c>
      <c r="S58" s="120">
        <v>0</v>
      </c>
      <c r="T58" s="120">
        <v>36</v>
      </c>
      <c r="U58" s="124">
        <v>101</v>
      </c>
      <c r="V58" s="124">
        <v>56</v>
      </c>
      <c r="W58" s="124">
        <v>0</v>
      </c>
      <c r="X58" s="124">
        <v>191</v>
      </c>
      <c r="Y58" s="124">
        <v>117</v>
      </c>
      <c r="Z58" s="124">
        <v>164</v>
      </c>
      <c r="AA58" s="124">
        <v>115</v>
      </c>
      <c r="AB58" s="124">
        <v>232</v>
      </c>
      <c r="AC58" s="124">
        <v>0</v>
      </c>
      <c r="AD58" s="136">
        <v>301</v>
      </c>
      <c r="AE58" s="124">
        <v>230</v>
      </c>
      <c r="AF58" s="137">
        <v>292</v>
      </c>
      <c r="AG58" s="131">
        <v>205</v>
      </c>
      <c r="AH58" s="120">
        <v>263</v>
      </c>
      <c r="AI58" s="120">
        <v>0</v>
      </c>
      <c r="AJ58" s="120">
        <v>249</v>
      </c>
      <c r="AK58" s="120">
        <v>163</v>
      </c>
      <c r="AL58" s="120">
        <v>210</v>
      </c>
      <c r="AM58" s="120">
        <v>230</v>
      </c>
      <c r="AN58" s="120">
        <v>257</v>
      </c>
      <c r="AO58" s="120">
        <v>0</v>
      </c>
      <c r="AP58" s="120">
        <v>237</v>
      </c>
      <c r="AQ58" s="120">
        <v>228</v>
      </c>
      <c r="AR58" s="120">
        <v>306</v>
      </c>
      <c r="AS58" s="120">
        <v>409</v>
      </c>
      <c r="AT58" s="120">
        <v>396</v>
      </c>
      <c r="AU58" s="120">
        <v>0</v>
      </c>
      <c r="AV58" s="120">
        <v>243</v>
      </c>
      <c r="AW58" s="120">
        <v>345</v>
      </c>
      <c r="AX58" s="120">
        <v>339</v>
      </c>
      <c r="AY58" s="120">
        <v>404</v>
      </c>
      <c r="AZ58" s="120">
        <v>258</v>
      </c>
      <c r="BA58" s="120">
        <v>0</v>
      </c>
      <c r="BB58" s="120">
        <v>286</v>
      </c>
      <c r="BC58" s="120"/>
      <c r="BD58" s="120"/>
      <c r="BE58" s="120"/>
      <c r="BF58" s="120"/>
      <c r="BG58" s="132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</row>
    <row r="59" spans="1:84" s="134" customFormat="1" ht="13.5" customHeight="1">
      <c r="A59" s="119">
        <v>70637</v>
      </c>
      <c r="B59" s="120" t="s">
        <v>49</v>
      </c>
      <c r="C59" s="120">
        <v>12331</v>
      </c>
      <c r="D59" s="120">
        <v>39178</v>
      </c>
      <c r="E59" s="121">
        <f t="shared" si="2"/>
        <v>0.88175189052934821</v>
      </c>
      <c r="F59" s="122">
        <f t="shared" si="3"/>
        <v>10872.882562117393</v>
      </c>
      <c r="G59" s="121">
        <f t="shared" si="4"/>
        <v>5.246938610007299</v>
      </c>
      <c r="H59" s="123">
        <f t="shared" si="5"/>
        <v>5.9505839072909366</v>
      </c>
      <c r="I59" s="124">
        <f t="shared" si="6"/>
        <v>64700</v>
      </c>
      <c r="J59" s="125">
        <f t="shared" si="7"/>
        <v>6470</v>
      </c>
      <c r="K59" s="135"/>
      <c r="L59" s="120">
        <v>8</v>
      </c>
      <c r="M59" s="124">
        <v>0</v>
      </c>
      <c r="N59" s="120">
        <v>2</v>
      </c>
      <c r="O59" s="120">
        <v>0</v>
      </c>
      <c r="P59" s="120">
        <v>6</v>
      </c>
      <c r="Q59" s="120">
        <v>2</v>
      </c>
      <c r="R59" s="124">
        <v>1</v>
      </c>
      <c r="S59" s="120">
        <v>0</v>
      </c>
      <c r="T59" s="120">
        <v>5</v>
      </c>
      <c r="U59" s="124">
        <v>108</v>
      </c>
      <c r="V59" s="124">
        <v>44</v>
      </c>
      <c r="W59" s="124">
        <v>16</v>
      </c>
      <c r="X59" s="124">
        <v>133</v>
      </c>
      <c r="Y59" s="124">
        <v>125</v>
      </c>
      <c r="Z59" s="124">
        <v>192</v>
      </c>
      <c r="AA59" s="124">
        <v>123</v>
      </c>
      <c r="AB59" s="124">
        <v>205</v>
      </c>
      <c r="AC59" s="124">
        <v>72</v>
      </c>
      <c r="AD59" s="136">
        <v>367</v>
      </c>
      <c r="AE59" s="124">
        <v>224</v>
      </c>
      <c r="AF59" s="137">
        <v>292</v>
      </c>
      <c r="AG59" s="131">
        <v>302</v>
      </c>
      <c r="AH59" s="120">
        <v>186</v>
      </c>
      <c r="AI59" s="120">
        <v>24</v>
      </c>
      <c r="AJ59" s="120">
        <v>99</v>
      </c>
      <c r="AK59" s="120">
        <v>183</v>
      </c>
      <c r="AL59" s="120">
        <v>248</v>
      </c>
      <c r="AM59" s="120">
        <v>238</v>
      </c>
      <c r="AN59" s="120">
        <v>215</v>
      </c>
      <c r="AO59" s="120">
        <v>21</v>
      </c>
      <c r="AP59" s="120">
        <v>200</v>
      </c>
      <c r="AQ59" s="120">
        <v>203</v>
      </c>
      <c r="AR59" s="120">
        <v>315</v>
      </c>
      <c r="AS59" s="120">
        <v>387</v>
      </c>
      <c r="AT59" s="120">
        <v>283</v>
      </c>
      <c r="AU59" s="120">
        <v>34</v>
      </c>
      <c r="AV59" s="120">
        <v>106</v>
      </c>
      <c r="AW59" s="120">
        <v>293</v>
      </c>
      <c r="AX59" s="120">
        <v>297</v>
      </c>
      <c r="AY59" s="120">
        <v>550</v>
      </c>
      <c r="AZ59" s="120">
        <v>247</v>
      </c>
      <c r="BA59" s="120">
        <v>22</v>
      </c>
      <c r="BB59" s="120">
        <v>92</v>
      </c>
      <c r="BC59" s="120"/>
      <c r="BD59" s="120"/>
      <c r="BE59" s="120"/>
      <c r="BF59" s="120"/>
      <c r="BG59" s="132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</row>
    <row r="60" spans="1:84" s="134" customFormat="1" ht="13.5" customHeight="1">
      <c r="A60" s="119">
        <v>70645</v>
      </c>
      <c r="B60" s="120" t="s">
        <v>298</v>
      </c>
      <c r="C60" s="120">
        <v>178610</v>
      </c>
      <c r="D60" s="120">
        <v>40964</v>
      </c>
      <c r="E60" s="121">
        <f t="shared" si="2"/>
        <v>0.92194814548073456</v>
      </c>
      <c r="F60" s="122">
        <f t="shared" si="3"/>
        <v>164669.158264314</v>
      </c>
      <c r="G60" s="121">
        <f t="shared" si="4"/>
        <v>9.5394994681148866</v>
      </c>
      <c r="H60" s="123">
        <f t="shared" si="5"/>
        <v>10.347110642693112</v>
      </c>
      <c r="I60" s="124">
        <f t="shared" si="6"/>
        <v>1703850</v>
      </c>
      <c r="J60" s="125">
        <f t="shared" si="7"/>
        <v>170385</v>
      </c>
      <c r="K60" s="135">
        <v>0</v>
      </c>
      <c r="L60" s="120">
        <v>48</v>
      </c>
      <c r="M60" s="124">
        <v>18</v>
      </c>
      <c r="N60" s="120">
        <v>119</v>
      </c>
      <c r="O60" s="120">
        <v>203</v>
      </c>
      <c r="P60" s="120">
        <v>237</v>
      </c>
      <c r="Q60" s="120">
        <v>291</v>
      </c>
      <c r="R60" s="124">
        <v>444</v>
      </c>
      <c r="S60" s="120">
        <v>453</v>
      </c>
      <c r="T60" s="120">
        <v>1392</v>
      </c>
      <c r="U60" s="124">
        <v>1439</v>
      </c>
      <c r="V60" s="124">
        <v>1476</v>
      </c>
      <c r="W60" s="124">
        <v>1999</v>
      </c>
      <c r="X60" s="124">
        <v>3055</v>
      </c>
      <c r="Y60" s="124">
        <v>3297</v>
      </c>
      <c r="Z60" s="124">
        <v>3015</v>
      </c>
      <c r="AA60" s="124">
        <v>3905</v>
      </c>
      <c r="AB60" s="124">
        <v>4390</v>
      </c>
      <c r="AC60" s="124">
        <v>3005</v>
      </c>
      <c r="AD60" s="136">
        <v>6277</v>
      </c>
      <c r="AE60" s="124">
        <v>6816</v>
      </c>
      <c r="AF60" s="137">
        <v>7383</v>
      </c>
      <c r="AG60" s="131">
        <v>6470</v>
      </c>
      <c r="AH60" s="120">
        <v>4627</v>
      </c>
      <c r="AI60" s="120">
        <v>1466</v>
      </c>
      <c r="AJ60" s="120">
        <v>3929</v>
      </c>
      <c r="AK60" s="120">
        <v>5086</v>
      </c>
      <c r="AL60" s="120">
        <v>5531</v>
      </c>
      <c r="AM60" s="120">
        <v>6466</v>
      </c>
      <c r="AN60" s="120">
        <v>6265</v>
      </c>
      <c r="AO60" s="120">
        <v>2261</v>
      </c>
      <c r="AP60" s="120">
        <v>5372</v>
      </c>
      <c r="AQ60" s="120">
        <v>6777</v>
      </c>
      <c r="AR60" s="120">
        <v>7386</v>
      </c>
      <c r="AS60" s="120">
        <v>9044</v>
      </c>
      <c r="AT60" s="120">
        <v>7768</v>
      </c>
      <c r="AU60" s="120">
        <v>1933</v>
      </c>
      <c r="AV60" s="120">
        <v>5065</v>
      </c>
      <c r="AW60" s="120">
        <v>6634</v>
      </c>
      <c r="AX60" s="120">
        <v>7200</v>
      </c>
      <c r="AY60" s="120">
        <v>9173</v>
      </c>
      <c r="AZ60" s="120">
        <v>6970</v>
      </c>
      <c r="BA60" s="120">
        <v>1855</v>
      </c>
      <c r="BB60" s="120">
        <v>3845</v>
      </c>
      <c r="BC60" s="120"/>
      <c r="BD60" s="120"/>
      <c r="BE60" s="120"/>
      <c r="BF60" s="120"/>
      <c r="BG60" s="132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</row>
    <row r="61" spans="1:84" s="134" customFormat="1" ht="15">
      <c r="A61" s="119">
        <v>70653</v>
      </c>
      <c r="B61" s="120" t="s">
        <v>299</v>
      </c>
      <c r="C61" s="120">
        <v>121766</v>
      </c>
      <c r="D61" s="120">
        <v>36304</v>
      </c>
      <c r="E61" s="121">
        <f t="shared" si="2"/>
        <v>0.81706877925819232</v>
      </c>
      <c r="F61" s="122">
        <f t="shared" si="3"/>
        <v>99491.196975153041</v>
      </c>
      <c r="G61" s="121">
        <f t="shared" si="4"/>
        <v>9.8498759916561269</v>
      </c>
      <c r="H61" s="123">
        <f t="shared" si="5"/>
        <v>12.05513690120276</v>
      </c>
      <c r="I61" s="124">
        <f t="shared" si="6"/>
        <v>1199380</v>
      </c>
      <c r="J61" s="125">
        <f t="shared" si="7"/>
        <v>119938</v>
      </c>
      <c r="K61" s="135">
        <v>3</v>
      </c>
      <c r="L61" s="120">
        <v>8</v>
      </c>
      <c r="M61" s="124">
        <v>22</v>
      </c>
      <c r="N61" s="120">
        <v>53</v>
      </c>
      <c r="O61" s="120">
        <v>95</v>
      </c>
      <c r="P61" s="120">
        <v>289</v>
      </c>
      <c r="Q61" s="120">
        <v>232</v>
      </c>
      <c r="R61" s="124">
        <v>284</v>
      </c>
      <c r="S61" s="120">
        <v>244</v>
      </c>
      <c r="T61" s="120">
        <v>879</v>
      </c>
      <c r="U61" s="124">
        <v>880</v>
      </c>
      <c r="V61" s="124">
        <v>967</v>
      </c>
      <c r="W61" s="124">
        <v>1274</v>
      </c>
      <c r="X61" s="124">
        <v>2370</v>
      </c>
      <c r="Y61" s="124">
        <v>2953</v>
      </c>
      <c r="Z61" s="124">
        <v>2304</v>
      </c>
      <c r="AA61" s="124">
        <v>3091</v>
      </c>
      <c r="AB61" s="124">
        <v>3190</v>
      </c>
      <c r="AC61" s="124">
        <v>1222</v>
      </c>
      <c r="AD61" s="136">
        <v>5734</v>
      </c>
      <c r="AE61" s="124">
        <v>5836</v>
      </c>
      <c r="AF61" s="137">
        <v>4303</v>
      </c>
      <c r="AG61" s="131">
        <v>5583</v>
      </c>
      <c r="AH61" s="120">
        <v>2926</v>
      </c>
      <c r="AI61" s="120">
        <v>803</v>
      </c>
      <c r="AJ61" s="120">
        <v>2841</v>
      </c>
      <c r="AK61" s="120">
        <v>3084</v>
      </c>
      <c r="AL61" s="120">
        <v>4370</v>
      </c>
      <c r="AM61" s="120">
        <v>4157</v>
      </c>
      <c r="AN61" s="120">
        <v>4230</v>
      </c>
      <c r="AO61" s="120">
        <v>1036</v>
      </c>
      <c r="AP61" s="120">
        <v>3787</v>
      </c>
      <c r="AQ61" s="120">
        <v>4717</v>
      </c>
      <c r="AR61" s="120">
        <v>5436</v>
      </c>
      <c r="AS61" s="120">
        <v>6431</v>
      </c>
      <c r="AT61" s="120">
        <v>4862</v>
      </c>
      <c r="AU61" s="120">
        <v>933</v>
      </c>
      <c r="AV61" s="120">
        <v>3550</v>
      </c>
      <c r="AW61" s="120">
        <v>4680</v>
      </c>
      <c r="AX61" s="120">
        <v>5602</v>
      </c>
      <c r="AY61" s="120">
        <v>6458</v>
      </c>
      <c r="AZ61" s="120">
        <v>4997</v>
      </c>
      <c r="BA61" s="120">
        <v>780</v>
      </c>
      <c r="BB61" s="120">
        <v>2442</v>
      </c>
      <c r="BC61" s="120"/>
      <c r="BD61" s="120"/>
      <c r="BE61" s="120"/>
      <c r="BF61" s="120"/>
      <c r="BG61" s="132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</row>
    <row r="62" spans="1:84" s="134" customFormat="1" ht="13.5" customHeight="1">
      <c r="A62" s="119">
        <v>70661</v>
      </c>
      <c r="B62" s="120" t="s">
        <v>50</v>
      </c>
      <c r="C62" s="120">
        <v>16226</v>
      </c>
      <c r="D62" s="120">
        <v>30586</v>
      </c>
      <c r="E62" s="121">
        <f t="shared" si="2"/>
        <v>0.68837774576881527</v>
      </c>
      <c r="F62" s="122">
        <f t="shared" si="3"/>
        <v>11169.617302844797</v>
      </c>
      <c r="G62" s="121">
        <f t="shared" si="4"/>
        <v>3.8080857882410943</v>
      </c>
      <c r="H62" s="123">
        <f t="shared" si="5"/>
        <v>5.5319710894895806</v>
      </c>
      <c r="I62" s="124">
        <f t="shared" si="6"/>
        <v>61790</v>
      </c>
      <c r="J62" s="125">
        <f t="shared" si="7"/>
        <v>6179</v>
      </c>
      <c r="K62" s="135">
        <v>0</v>
      </c>
      <c r="L62" s="120">
        <v>0</v>
      </c>
      <c r="M62" s="124">
        <v>0</v>
      </c>
      <c r="N62" s="120">
        <v>0</v>
      </c>
      <c r="O62" s="120">
        <v>0</v>
      </c>
      <c r="P62" s="120">
        <v>0</v>
      </c>
      <c r="Q62" s="120">
        <v>10</v>
      </c>
      <c r="R62" s="124">
        <v>0</v>
      </c>
      <c r="S62" s="120">
        <v>0</v>
      </c>
      <c r="T62" s="120">
        <v>40</v>
      </c>
      <c r="U62" s="124">
        <v>16</v>
      </c>
      <c r="V62" s="124">
        <v>38</v>
      </c>
      <c r="W62" s="124">
        <v>18</v>
      </c>
      <c r="X62" s="124">
        <v>91</v>
      </c>
      <c r="Y62" s="124">
        <v>98</v>
      </c>
      <c r="Z62" s="124">
        <v>127</v>
      </c>
      <c r="AA62" s="124">
        <v>133</v>
      </c>
      <c r="AB62" s="124">
        <v>100</v>
      </c>
      <c r="AC62" s="124">
        <v>81</v>
      </c>
      <c r="AD62" s="136">
        <v>154</v>
      </c>
      <c r="AE62" s="124">
        <v>280</v>
      </c>
      <c r="AF62" s="137">
        <v>234</v>
      </c>
      <c r="AG62" s="131">
        <v>216</v>
      </c>
      <c r="AH62" s="120">
        <v>183</v>
      </c>
      <c r="AI62" s="120">
        <v>69</v>
      </c>
      <c r="AJ62" s="120">
        <v>119</v>
      </c>
      <c r="AK62" s="120">
        <v>180</v>
      </c>
      <c r="AL62" s="120">
        <v>294</v>
      </c>
      <c r="AM62" s="120">
        <v>247</v>
      </c>
      <c r="AN62" s="120">
        <v>194</v>
      </c>
      <c r="AO62" s="120">
        <v>54</v>
      </c>
      <c r="AP62" s="120">
        <v>193</v>
      </c>
      <c r="AQ62" s="120">
        <v>270</v>
      </c>
      <c r="AR62" s="120">
        <v>292</v>
      </c>
      <c r="AS62" s="120">
        <v>315</v>
      </c>
      <c r="AT62" s="120">
        <v>321</v>
      </c>
      <c r="AU62" s="120">
        <v>184</v>
      </c>
      <c r="AV62" s="120">
        <v>230</v>
      </c>
      <c r="AW62" s="120">
        <v>237</v>
      </c>
      <c r="AX62" s="120">
        <v>373</v>
      </c>
      <c r="AY62" s="120">
        <v>355</v>
      </c>
      <c r="AZ62" s="120">
        <v>212</v>
      </c>
      <c r="BA62" s="120">
        <v>73</v>
      </c>
      <c r="BB62" s="120">
        <v>148</v>
      </c>
      <c r="BC62" s="120"/>
      <c r="BD62" s="120"/>
      <c r="BE62" s="120"/>
      <c r="BF62" s="120"/>
      <c r="BG62" s="132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</row>
    <row r="63" spans="1:84" s="134" customFormat="1" ht="15">
      <c r="A63" s="119">
        <v>70670</v>
      </c>
      <c r="B63" s="120" t="s">
        <v>300</v>
      </c>
      <c r="C63" s="120">
        <v>124795</v>
      </c>
      <c r="D63" s="120">
        <v>37528</v>
      </c>
      <c r="E63" s="121">
        <f t="shared" si="2"/>
        <v>0.84461649261793303</v>
      </c>
      <c r="F63" s="122">
        <f t="shared" si="3"/>
        <v>105403.91519625495</v>
      </c>
      <c r="G63" s="121">
        <f t="shared" si="4"/>
        <v>7.4680075323530586</v>
      </c>
      <c r="H63" s="123">
        <f t="shared" si="5"/>
        <v>8.841891672284989</v>
      </c>
      <c r="I63" s="124">
        <f t="shared" si="6"/>
        <v>931970</v>
      </c>
      <c r="J63" s="125">
        <f t="shared" si="7"/>
        <v>93197</v>
      </c>
      <c r="K63" s="135">
        <v>0</v>
      </c>
      <c r="L63" s="120">
        <v>9</v>
      </c>
      <c r="M63" s="124">
        <v>18</v>
      </c>
      <c r="N63" s="120">
        <v>51</v>
      </c>
      <c r="O63" s="120">
        <v>86</v>
      </c>
      <c r="P63" s="120">
        <v>145</v>
      </c>
      <c r="Q63" s="120">
        <v>209</v>
      </c>
      <c r="R63" s="124">
        <v>133</v>
      </c>
      <c r="S63" s="120">
        <v>142</v>
      </c>
      <c r="T63" s="120">
        <v>811</v>
      </c>
      <c r="U63" s="124">
        <v>495</v>
      </c>
      <c r="V63" s="124">
        <v>638</v>
      </c>
      <c r="W63" s="124">
        <v>997</v>
      </c>
      <c r="X63" s="124">
        <v>2060</v>
      </c>
      <c r="Y63" s="124">
        <v>1385</v>
      </c>
      <c r="Z63" s="124">
        <v>1659</v>
      </c>
      <c r="AA63" s="124">
        <v>2054</v>
      </c>
      <c r="AB63" s="124">
        <v>2311</v>
      </c>
      <c r="AC63" s="124">
        <v>929</v>
      </c>
      <c r="AD63" s="136">
        <v>4238</v>
      </c>
      <c r="AE63" s="124">
        <v>4036</v>
      </c>
      <c r="AF63" s="137">
        <v>4146</v>
      </c>
      <c r="AG63" s="131">
        <v>3858</v>
      </c>
      <c r="AH63" s="120">
        <v>3072</v>
      </c>
      <c r="AI63" s="120">
        <v>338</v>
      </c>
      <c r="AJ63" s="120">
        <v>2481</v>
      </c>
      <c r="AK63" s="120">
        <v>2905</v>
      </c>
      <c r="AL63" s="120">
        <v>3168</v>
      </c>
      <c r="AM63" s="120">
        <v>3328</v>
      </c>
      <c r="AN63" s="120">
        <v>3649</v>
      </c>
      <c r="AO63" s="120">
        <v>581</v>
      </c>
      <c r="AP63" s="120">
        <v>3310</v>
      </c>
      <c r="AQ63" s="120">
        <v>3415</v>
      </c>
      <c r="AR63" s="120">
        <v>4129</v>
      </c>
      <c r="AS63" s="120">
        <v>5587</v>
      </c>
      <c r="AT63" s="120">
        <v>3833</v>
      </c>
      <c r="AU63" s="120">
        <v>667</v>
      </c>
      <c r="AV63" s="120">
        <v>2627</v>
      </c>
      <c r="AW63" s="120">
        <v>3593</v>
      </c>
      <c r="AX63" s="120">
        <v>4400</v>
      </c>
      <c r="AY63" s="120">
        <v>4247</v>
      </c>
      <c r="AZ63" s="120">
        <v>3630</v>
      </c>
      <c r="BA63" s="120">
        <v>1791</v>
      </c>
      <c r="BB63" s="120">
        <v>2036</v>
      </c>
      <c r="BC63" s="120"/>
      <c r="BD63" s="120"/>
      <c r="BE63" s="120"/>
      <c r="BF63" s="120"/>
      <c r="BG63" s="132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</row>
    <row r="64" spans="1:84" s="134" customFormat="1" ht="13.5" customHeight="1">
      <c r="A64" s="119">
        <v>70688</v>
      </c>
      <c r="B64" s="120" t="s">
        <v>108</v>
      </c>
      <c r="C64" s="120">
        <v>18262</v>
      </c>
      <c r="D64" s="120">
        <v>34703</v>
      </c>
      <c r="E64" s="121">
        <f t="shared" si="2"/>
        <v>0.78103619013323733</v>
      </c>
      <c r="F64" s="122">
        <f t="shared" si="3"/>
        <v>14263.28290421318</v>
      </c>
      <c r="G64" s="121">
        <f t="shared" si="4"/>
        <v>7.9131529952907673</v>
      </c>
      <c r="H64" s="123">
        <f t="shared" si="5"/>
        <v>10.131608618469855</v>
      </c>
      <c r="I64" s="124">
        <f t="shared" si="6"/>
        <v>144510</v>
      </c>
      <c r="J64" s="125">
        <f t="shared" si="7"/>
        <v>14451</v>
      </c>
      <c r="K64" s="135">
        <v>0</v>
      </c>
      <c r="L64" s="120">
        <v>0</v>
      </c>
      <c r="M64" s="124">
        <v>0</v>
      </c>
      <c r="N64" s="120">
        <v>6</v>
      </c>
      <c r="O64" s="120">
        <v>9</v>
      </c>
      <c r="P64" s="120">
        <v>2</v>
      </c>
      <c r="Q64" s="120">
        <v>40</v>
      </c>
      <c r="R64" s="124">
        <v>31</v>
      </c>
      <c r="S64" s="120">
        <v>15</v>
      </c>
      <c r="T64" s="120">
        <v>63</v>
      </c>
      <c r="U64" s="124">
        <v>88</v>
      </c>
      <c r="V64" s="124">
        <v>142</v>
      </c>
      <c r="W64" s="124">
        <v>93</v>
      </c>
      <c r="X64" s="124">
        <v>308</v>
      </c>
      <c r="Y64" s="124">
        <v>320</v>
      </c>
      <c r="Z64" s="124">
        <v>356</v>
      </c>
      <c r="AA64" s="124">
        <v>350</v>
      </c>
      <c r="AB64" s="124">
        <v>472</v>
      </c>
      <c r="AC64" s="124">
        <v>196</v>
      </c>
      <c r="AD64" s="136">
        <v>708</v>
      </c>
      <c r="AE64" s="124">
        <v>638</v>
      </c>
      <c r="AF64" s="137">
        <v>635</v>
      </c>
      <c r="AG64" s="131">
        <v>686</v>
      </c>
      <c r="AH64" s="120">
        <v>479</v>
      </c>
      <c r="AI64" s="120">
        <v>68</v>
      </c>
      <c r="AJ64" s="120">
        <v>291</v>
      </c>
      <c r="AK64" s="120">
        <v>395</v>
      </c>
      <c r="AL64" s="120">
        <v>424</v>
      </c>
      <c r="AM64" s="120">
        <v>560</v>
      </c>
      <c r="AN64" s="120">
        <v>599</v>
      </c>
      <c r="AO64" s="120">
        <v>134</v>
      </c>
      <c r="AP64" s="120">
        <v>478</v>
      </c>
      <c r="AQ64" s="120">
        <v>451</v>
      </c>
      <c r="AR64" s="120">
        <v>517</v>
      </c>
      <c r="AS64" s="120">
        <v>775</v>
      </c>
      <c r="AT64" s="120">
        <v>732</v>
      </c>
      <c r="AU64" s="120">
        <v>136</v>
      </c>
      <c r="AV64" s="120">
        <v>288</v>
      </c>
      <c r="AW64" s="120">
        <v>718</v>
      </c>
      <c r="AX64" s="120">
        <v>615</v>
      </c>
      <c r="AY64" s="120">
        <v>750</v>
      </c>
      <c r="AZ64" s="120">
        <v>510</v>
      </c>
      <c r="BA64" s="120">
        <v>128</v>
      </c>
      <c r="BB64" s="120">
        <v>245</v>
      </c>
      <c r="BC64" s="120"/>
      <c r="BD64" s="120"/>
      <c r="BE64" s="120"/>
      <c r="BF64" s="120"/>
      <c r="BG64" s="132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</row>
    <row r="65" spans="1:84" s="134" customFormat="1" ht="15">
      <c r="A65" s="119">
        <v>70696</v>
      </c>
      <c r="B65" s="120" t="s">
        <v>79</v>
      </c>
      <c r="C65" s="120">
        <v>14192</v>
      </c>
      <c r="D65" s="120">
        <v>33719</v>
      </c>
      <c r="E65" s="121">
        <f t="shared" si="2"/>
        <v>0.75888998919697515</v>
      </c>
      <c r="F65" s="122">
        <f t="shared" si="3"/>
        <v>10770.166726683472</v>
      </c>
      <c r="G65" s="121">
        <f t="shared" si="4"/>
        <v>5.2184329199549042</v>
      </c>
      <c r="H65" s="123">
        <f t="shared" si="5"/>
        <v>6.876402369567197</v>
      </c>
      <c r="I65" s="124">
        <f t="shared" si="6"/>
        <v>74060</v>
      </c>
      <c r="J65" s="125">
        <f t="shared" si="7"/>
        <v>7406</v>
      </c>
      <c r="K65" s="135">
        <v>0</v>
      </c>
      <c r="L65" s="120">
        <v>1</v>
      </c>
      <c r="M65" s="124">
        <v>0</v>
      </c>
      <c r="N65" s="120">
        <v>5</v>
      </c>
      <c r="O65" s="120">
        <v>2</v>
      </c>
      <c r="P65" s="120">
        <v>5</v>
      </c>
      <c r="Q65" s="120">
        <v>15</v>
      </c>
      <c r="R65" s="124">
        <v>36</v>
      </c>
      <c r="S65" s="120">
        <v>20</v>
      </c>
      <c r="T65" s="120">
        <v>57</v>
      </c>
      <c r="U65" s="124">
        <v>103</v>
      </c>
      <c r="V65" s="124">
        <v>61</v>
      </c>
      <c r="W65" s="124">
        <v>26</v>
      </c>
      <c r="X65" s="124">
        <v>126</v>
      </c>
      <c r="Y65" s="124">
        <v>80</v>
      </c>
      <c r="Z65" s="124">
        <v>150</v>
      </c>
      <c r="AA65" s="124">
        <v>138</v>
      </c>
      <c r="AB65" s="124">
        <v>176</v>
      </c>
      <c r="AC65" s="124">
        <v>27</v>
      </c>
      <c r="AD65" s="136">
        <v>130</v>
      </c>
      <c r="AE65" s="124">
        <v>451</v>
      </c>
      <c r="AF65" s="137">
        <v>195</v>
      </c>
      <c r="AG65" s="131">
        <v>500</v>
      </c>
      <c r="AH65" s="120">
        <v>153</v>
      </c>
      <c r="AI65" s="120">
        <v>19</v>
      </c>
      <c r="AJ65" s="120">
        <v>202</v>
      </c>
      <c r="AK65" s="120">
        <v>209</v>
      </c>
      <c r="AL65" s="120">
        <v>199</v>
      </c>
      <c r="AM65" s="120">
        <v>294</v>
      </c>
      <c r="AN65" s="120">
        <v>213</v>
      </c>
      <c r="AO65" s="120">
        <v>60</v>
      </c>
      <c r="AP65" s="120">
        <v>273</v>
      </c>
      <c r="AQ65" s="120">
        <v>268</v>
      </c>
      <c r="AR65" s="120">
        <v>328</v>
      </c>
      <c r="AS65" s="120">
        <v>372</v>
      </c>
      <c r="AT65" s="120">
        <v>342</v>
      </c>
      <c r="AU65" s="120">
        <v>44</v>
      </c>
      <c r="AV65" s="120">
        <v>220</v>
      </c>
      <c r="AW65" s="120">
        <v>364</v>
      </c>
      <c r="AX65" s="120">
        <v>423</v>
      </c>
      <c r="AY65" s="120">
        <v>482</v>
      </c>
      <c r="AZ65" s="120">
        <v>271</v>
      </c>
      <c r="BA65" s="120">
        <v>192</v>
      </c>
      <c r="BB65" s="120">
        <v>174</v>
      </c>
      <c r="BC65" s="120"/>
      <c r="BD65" s="120"/>
      <c r="BE65" s="120"/>
      <c r="BF65" s="120"/>
      <c r="BG65" s="132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</row>
    <row r="66" spans="1:84" s="134" customFormat="1" ht="15">
      <c r="A66" s="119">
        <v>70700</v>
      </c>
      <c r="B66" s="120" t="s">
        <v>42</v>
      </c>
      <c r="C66" s="120">
        <v>15046</v>
      </c>
      <c r="D66" s="120">
        <v>61516</v>
      </c>
      <c r="E66" s="121">
        <f t="shared" si="2"/>
        <v>1.3844976593446165</v>
      </c>
      <c r="F66" s="122">
        <f t="shared" si="3"/>
        <v>20831.151782499102</v>
      </c>
      <c r="G66" s="121">
        <f t="shared" si="4"/>
        <v>4.5899242323541136</v>
      </c>
      <c r="H66" s="123">
        <f t="shared" si="5"/>
        <v>3.3152271521548533</v>
      </c>
      <c r="I66" s="124">
        <f t="shared" si="6"/>
        <v>69060</v>
      </c>
      <c r="J66" s="125">
        <f t="shared" si="7"/>
        <v>6906</v>
      </c>
      <c r="K66" s="135">
        <v>0</v>
      </c>
      <c r="L66" s="120">
        <v>0</v>
      </c>
      <c r="M66" s="124">
        <v>0</v>
      </c>
      <c r="N66" s="120">
        <v>11</v>
      </c>
      <c r="O66" s="120">
        <v>0</v>
      </c>
      <c r="P66" s="120">
        <v>3</v>
      </c>
      <c r="Q66" s="120">
        <v>6</v>
      </c>
      <c r="R66" s="124">
        <v>13</v>
      </c>
      <c r="S66" s="120">
        <v>0</v>
      </c>
      <c r="T66" s="120">
        <v>42</v>
      </c>
      <c r="U66" s="124">
        <v>36</v>
      </c>
      <c r="V66" s="124">
        <v>34</v>
      </c>
      <c r="W66" s="124">
        <v>0</v>
      </c>
      <c r="X66" s="124">
        <v>237</v>
      </c>
      <c r="Y66" s="124">
        <v>190</v>
      </c>
      <c r="Z66" s="124">
        <v>108</v>
      </c>
      <c r="AA66" s="124">
        <v>92</v>
      </c>
      <c r="AB66" s="124">
        <v>193</v>
      </c>
      <c r="AC66" s="124">
        <v>0</v>
      </c>
      <c r="AD66" s="136">
        <v>398</v>
      </c>
      <c r="AE66" s="124">
        <v>288</v>
      </c>
      <c r="AF66" s="137">
        <v>330</v>
      </c>
      <c r="AG66" s="131">
        <v>200</v>
      </c>
      <c r="AH66" s="120">
        <v>152</v>
      </c>
      <c r="AI66" s="120">
        <v>0</v>
      </c>
      <c r="AJ66" s="120">
        <v>219</v>
      </c>
      <c r="AK66" s="120">
        <v>191</v>
      </c>
      <c r="AL66" s="120">
        <v>254</v>
      </c>
      <c r="AM66" s="120">
        <v>284</v>
      </c>
      <c r="AN66" s="120">
        <v>225</v>
      </c>
      <c r="AO66" s="120">
        <v>0</v>
      </c>
      <c r="AP66" s="120">
        <v>303</v>
      </c>
      <c r="AQ66" s="120">
        <v>239</v>
      </c>
      <c r="AR66" s="120">
        <v>345</v>
      </c>
      <c r="AS66" s="120">
        <v>400</v>
      </c>
      <c r="AT66" s="120">
        <v>284</v>
      </c>
      <c r="AU66" s="120">
        <v>0</v>
      </c>
      <c r="AV66" s="120">
        <v>268</v>
      </c>
      <c r="AW66" s="120">
        <v>230</v>
      </c>
      <c r="AX66" s="120">
        <v>395</v>
      </c>
      <c r="AY66" s="120">
        <v>525</v>
      </c>
      <c r="AZ66" s="120">
        <v>216</v>
      </c>
      <c r="BA66" s="120">
        <v>0</v>
      </c>
      <c r="BB66" s="120">
        <v>195</v>
      </c>
      <c r="BC66" s="120"/>
      <c r="BD66" s="120"/>
      <c r="BE66" s="120"/>
      <c r="BF66" s="120"/>
      <c r="BG66" s="132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</row>
    <row r="67" spans="1:84" s="134" customFormat="1" ht="13.5" customHeight="1">
      <c r="A67" s="119">
        <v>70718</v>
      </c>
      <c r="B67" s="120" t="s">
        <v>87</v>
      </c>
      <c r="C67" s="120">
        <v>20621</v>
      </c>
      <c r="D67" s="120">
        <v>30177</v>
      </c>
      <c r="E67" s="121">
        <f t="shared" ref="E67:E130" si="8">D67/D$1</f>
        <v>0.67917266834713719</v>
      </c>
      <c r="F67" s="122">
        <f t="shared" ref="F67:F130" si="9">C67*E67</f>
        <v>14005.219593986316</v>
      </c>
      <c r="G67" s="121">
        <f t="shared" ref="G67:G130" si="10">+I67/C67</f>
        <v>4.4566218903059989</v>
      </c>
      <c r="H67" s="123">
        <f t="shared" ref="H67:H130" si="11">+G67/E67</f>
        <v>6.5618392759411517</v>
      </c>
      <c r="I67" s="124">
        <f t="shared" ref="I67:I130" si="12">10*J67</f>
        <v>91900</v>
      </c>
      <c r="J67" s="125">
        <f t="shared" ref="J67:J130" si="13">SUM(K67:BG67)</f>
        <v>9190</v>
      </c>
      <c r="K67" s="135">
        <v>0</v>
      </c>
      <c r="L67" s="120">
        <v>0</v>
      </c>
      <c r="M67" s="124">
        <v>0</v>
      </c>
      <c r="N67" s="120">
        <v>13</v>
      </c>
      <c r="O67" s="120">
        <v>4</v>
      </c>
      <c r="P67" s="120">
        <v>15</v>
      </c>
      <c r="Q67" s="120">
        <v>27</v>
      </c>
      <c r="R67" s="124">
        <v>12</v>
      </c>
      <c r="S67" s="120">
        <v>11</v>
      </c>
      <c r="T67" s="120">
        <v>84</v>
      </c>
      <c r="U67" s="124">
        <v>41</v>
      </c>
      <c r="V67" s="124">
        <v>68</v>
      </c>
      <c r="W67" s="124">
        <v>83</v>
      </c>
      <c r="X67" s="124">
        <v>150</v>
      </c>
      <c r="Y67" s="124">
        <v>179</v>
      </c>
      <c r="Z67" s="124">
        <v>177</v>
      </c>
      <c r="AA67" s="124">
        <v>212</v>
      </c>
      <c r="AB67" s="124">
        <v>206</v>
      </c>
      <c r="AC67" s="124">
        <v>131</v>
      </c>
      <c r="AD67" s="136">
        <v>353</v>
      </c>
      <c r="AE67" s="124">
        <v>472</v>
      </c>
      <c r="AF67" s="137">
        <v>453</v>
      </c>
      <c r="AG67" s="131">
        <v>365</v>
      </c>
      <c r="AH67" s="120">
        <v>377</v>
      </c>
      <c r="AI67" s="120">
        <v>65</v>
      </c>
      <c r="AJ67" s="120">
        <v>206</v>
      </c>
      <c r="AK67" s="120">
        <v>203</v>
      </c>
      <c r="AL67" s="120">
        <v>334</v>
      </c>
      <c r="AM67" s="120">
        <v>361</v>
      </c>
      <c r="AN67" s="120">
        <v>307</v>
      </c>
      <c r="AO67" s="120">
        <v>55</v>
      </c>
      <c r="AP67" s="120">
        <v>241</v>
      </c>
      <c r="AQ67" s="120">
        <v>350</v>
      </c>
      <c r="AR67" s="120">
        <v>457</v>
      </c>
      <c r="AS67" s="120">
        <v>480</v>
      </c>
      <c r="AT67" s="120">
        <v>461</v>
      </c>
      <c r="AU67" s="120">
        <v>102</v>
      </c>
      <c r="AV67" s="120">
        <v>305</v>
      </c>
      <c r="AW67" s="120">
        <v>332</v>
      </c>
      <c r="AX67" s="120">
        <v>419</v>
      </c>
      <c r="AY67" s="120">
        <v>396</v>
      </c>
      <c r="AZ67" s="120">
        <v>401</v>
      </c>
      <c r="BA67" s="120">
        <v>56</v>
      </c>
      <c r="BB67" s="120">
        <v>226</v>
      </c>
      <c r="BC67" s="120"/>
      <c r="BD67" s="120"/>
      <c r="BE67" s="120"/>
      <c r="BF67" s="120"/>
      <c r="BG67" s="132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</row>
    <row r="68" spans="1:84" s="134" customFormat="1" ht="15">
      <c r="A68" s="119">
        <v>70726</v>
      </c>
      <c r="B68" s="120" t="s">
        <v>301</v>
      </c>
      <c r="C68" s="120">
        <v>139291</v>
      </c>
      <c r="D68" s="120">
        <v>34178</v>
      </c>
      <c r="E68" s="121">
        <f t="shared" si="8"/>
        <v>0.7692203817068779</v>
      </c>
      <c r="F68" s="122">
        <f t="shared" si="9"/>
        <v>107145.47618833273</v>
      </c>
      <c r="G68" s="121">
        <f t="shared" si="10"/>
        <v>7.4011242650278914</v>
      </c>
      <c r="H68" s="123">
        <f t="shared" si="11"/>
        <v>9.6215914724009384</v>
      </c>
      <c r="I68" s="124">
        <f t="shared" si="12"/>
        <v>1030910</v>
      </c>
      <c r="J68" s="125">
        <f t="shared" si="13"/>
        <v>103091</v>
      </c>
      <c r="K68" s="135">
        <v>5</v>
      </c>
      <c r="L68" s="120">
        <v>44</v>
      </c>
      <c r="M68" s="124">
        <v>10</v>
      </c>
      <c r="N68" s="120">
        <v>77</v>
      </c>
      <c r="O68" s="120">
        <v>87</v>
      </c>
      <c r="P68" s="120">
        <v>192</v>
      </c>
      <c r="Q68" s="120">
        <v>138</v>
      </c>
      <c r="R68" s="124">
        <v>285</v>
      </c>
      <c r="S68" s="120">
        <v>149</v>
      </c>
      <c r="T68" s="120">
        <v>851</v>
      </c>
      <c r="U68" s="124">
        <v>688</v>
      </c>
      <c r="V68" s="124">
        <v>756</v>
      </c>
      <c r="W68" s="124">
        <v>1011</v>
      </c>
      <c r="X68" s="124">
        <v>2144</v>
      </c>
      <c r="Y68" s="124">
        <v>1780</v>
      </c>
      <c r="Z68" s="124">
        <v>2000</v>
      </c>
      <c r="AA68" s="124">
        <v>2319</v>
      </c>
      <c r="AB68" s="124">
        <v>2944</v>
      </c>
      <c r="AC68" s="124">
        <v>1797</v>
      </c>
      <c r="AD68" s="136">
        <v>4087</v>
      </c>
      <c r="AE68" s="124">
        <v>4687</v>
      </c>
      <c r="AF68" s="137">
        <v>4863</v>
      </c>
      <c r="AG68" s="131">
        <v>4157</v>
      </c>
      <c r="AH68" s="120">
        <v>3110</v>
      </c>
      <c r="AI68" s="120">
        <v>574</v>
      </c>
      <c r="AJ68" s="120">
        <v>2713</v>
      </c>
      <c r="AK68" s="120">
        <v>2549</v>
      </c>
      <c r="AL68" s="120">
        <v>3444</v>
      </c>
      <c r="AM68" s="120">
        <v>2741</v>
      </c>
      <c r="AN68" s="120">
        <v>3811</v>
      </c>
      <c r="AO68" s="120">
        <v>993</v>
      </c>
      <c r="AP68" s="120">
        <v>2950</v>
      </c>
      <c r="AQ68" s="120">
        <v>4234</v>
      </c>
      <c r="AR68" s="120">
        <v>5691</v>
      </c>
      <c r="AS68" s="120">
        <v>5704</v>
      </c>
      <c r="AT68" s="120">
        <v>4814</v>
      </c>
      <c r="AU68" s="120">
        <v>922</v>
      </c>
      <c r="AV68" s="120">
        <v>3478</v>
      </c>
      <c r="AW68" s="120">
        <v>3655</v>
      </c>
      <c r="AX68" s="120">
        <v>4839</v>
      </c>
      <c r="AY68" s="120">
        <v>5049</v>
      </c>
      <c r="AZ68" s="120">
        <v>3869</v>
      </c>
      <c r="BA68" s="120">
        <v>676</v>
      </c>
      <c r="BB68" s="120">
        <v>2204</v>
      </c>
      <c r="BC68" s="120"/>
      <c r="BD68" s="120"/>
      <c r="BE68" s="120"/>
      <c r="BF68" s="120"/>
      <c r="BG68" s="132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</row>
    <row r="69" spans="1:84" s="134" customFormat="1" ht="13.5" customHeight="1">
      <c r="A69" s="119">
        <v>70734</v>
      </c>
      <c r="B69" s="120" t="s">
        <v>302</v>
      </c>
      <c r="C69" s="120">
        <v>76958</v>
      </c>
      <c r="D69" s="120">
        <v>32663</v>
      </c>
      <c r="E69" s="121">
        <f t="shared" si="8"/>
        <v>0.7351233345336694</v>
      </c>
      <c r="F69" s="122">
        <f t="shared" si="9"/>
        <v>56573.621579042127</v>
      </c>
      <c r="G69" s="121">
        <f t="shared" si="10"/>
        <v>7.3330907767873388</v>
      </c>
      <c r="H69" s="123">
        <f t="shared" si="11"/>
        <v>9.9753203745588301</v>
      </c>
      <c r="I69" s="124">
        <f t="shared" si="12"/>
        <v>564340</v>
      </c>
      <c r="J69" s="125">
        <f t="shared" si="13"/>
        <v>56434</v>
      </c>
      <c r="K69" s="135">
        <v>0</v>
      </c>
      <c r="L69" s="120">
        <v>1</v>
      </c>
      <c r="M69" s="124">
        <v>5</v>
      </c>
      <c r="N69" s="120">
        <v>56</v>
      </c>
      <c r="O69" s="120">
        <v>36</v>
      </c>
      <c r="P69" s="120">
        <v>45</v>
      </c>
      <c r="Q69" s="120">
        <v>77</v>
      </c>
      <c r="R69" s="124">
        <v>136</v>
      </c>
      <c r="S69" s="120">
        <v>52</v>
      </c>
      <c r="T69" s="120">
        <v>335</v>
      </c>
      <c r="U69" s="124">
        <v>422</v>
      </c>
      <c r="V69" s="124">
        <v>327</v>
      </c>
      <c r="W69" s="124">
        <v>517</v>
      </c>
      <c r="X69" s="124">
        <v>1091</v>
      </c>
      <c r="Y69" s="124">
        <v>829</v>
      </c>
      <c r="Z69" s="124">
        <v>1277</v>
      </c>
      <c r="AA69" s="124">
        <v>1135</v>
      </c>
      <c r="AB69" s="124">
        <v>1245</v>
      </c>
      <c r="AC69" s="124">
        <v>718</v>
      </c>
      <c r="AD69" s="136">
        <v>2295</v>
      </c>
      <c r="AE69" s="124">
        <v>2295</v>
      </c>
      <c r="AF69" s="137">
        <v>2053</v>
      </c>
      <c r="AG69" s="131">
        <v>1709</v>
      </c>
      <c r="AH69" s="120">
        <v>1496</v>
      </c>
      <c r="AI69" s="120">
        <v>238</v>
      </c>
      <c r="AJ69" s="120">
        <v>1026</v>
      </c>
      <c r="AK69" s="120">
        <v>1712</v>
      </c>
      <c r="AL69" s="120">
        <v>2008</v>
      </c>
      <c r="AM69" s="120">
        <v>2269</v>
      </c>
      <c r="AN69" s="120">
        <v>1761</v>
      </c>
      <c r="AO69" s="120">
        <v>439</v>
      </c>
      <c r="AP69" s="120">
        <v>1712</v>
      </c>
      <c r="AQ69" s="120">
        <v>2275</v>
      </c>
      <c r="AR69" s="120">
        <v>2204</v>
      </c>
      <c r="AS69" s="120">
        <v>3492</v>
      </c>
      <c r="AT69" s="120">
        <v>2672</v>
      </c>
      <c r="AU69" s="120">
        <v>548</v>
      </c>
      <c r="AV69" s="120">
        <v>1726</v>
      </c>
      <c r="AW69" s="120">
        <v>2322</v>
      </c>
      <c r="AX69" s="120">
        <v>3971</v>
      </c>
      <c r="AY69" s="120">
        <v>3223</v>
      </c>
      <c r="AZ69" s="120">
        <v>2901</v>
      </c>
      <c r="BA69" s="120">
        <v>523</v>
      </c>
      <c r="BB69" s="120">
        <v>1260</v>
      </c>
      <c r="BC69" s="120"/>
      <c r="BD69" s="120"/>
      <c r="BE69" s="120"/>
      <c r="BF69" s="120"/>
      <c r="BG69" s="132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</row>
    <row r="70" spans="1:84" s="134" customFormat="1" ht="15">
      <c r="A70" s="119">
        <v>70742</v>
      </c>
      <c r="B70" s="120" t="s">
        <v>54</v>
      </c>
      <c r="C70" s="120">
        <v>19625</v>
      </c>
      <c r="D70" s="120">
        <v>43998</v>
      </c>
      <c r="E70" s="121">
        <f t="shared" si="8"/>
        <v>0.99023226503420958</v>
      </c>
      <c r="F70" s="122">
        <f t="shared" si="9"/>
        <v>19433.308201296364</v>
      </c>
      <c r="G70" s="121">
        <f t="shared" si="10"/>
        <v>4.4183439490445862</v>
      </c>
      <c r="H70" s="123">
        <f t="shared" si="11"/>
        <v>4.4619268681292112</v>
      </c>
      <c r="I70" s="124">
        <f t="shared" si="12"/>
        <v>86710</v>
      </c>
      <c r="J70" s="125">
        <f t="shared" si="13"/>
        <v>8671</v>
      </c>
      <c r="K70" s="135">
        <v>0</v>
      </c>
      <c r="L70" s="120">
        <v>0</v>
      </c>
      <c r="M70" s="124">
        <v>0</v>
      </c>
      <c r="N70" s="120">
        <v>3</v>
      </c>
      <c r="O70" s="120">
        <v>0</v>
      </c>
      <c r="P70" s="120">
        <v>2</v>
      </c>
      <c r="Q70" s="120">
        <v>0</v>
      </c>
      <c r="R70" s="124">
        <v>7</v>
      </c>
      <c r="S70" s="120">
        <v>0</v>
      </c>
      <c r="T70" s="120">
        <v>40</v>
      </c>
      <c r="U70" s="124">
        <v>63</v>
      </c>
      <c r="V70" s="124">
        <v>73</v>
      </c>
      <c r="W70" s="124">
        <v>18</v>
      </c>
      <c r="X70" s="124">
        <v>207</v>
      </c>
      <c r="Y70" s="124">
        <v>117</v>
      </c>
      <c r="Z70" s="124">
        <v>209</v>
      </c>
      <c r="AA70" s="124">
        <v>188</v>
      </c>
      <c r="AB70" s="124">
        <v>221</v>
      </c>
      <c r="AC70" s="124">
        <v>13</v>
      </c>
      <c r="AD70" s="136">
        <v>397</v>
      </c>
      <c r="AE70" s="124">
        <v>370</v>
      </c>
      <c r="AF70" s="137">
        <v>306</v>
      </c>
      <c r="AG70" s="131">
        <v>232</v>
      </c>
      <c r="AH70" s="120">
        <v>200</v>
      </c>
      <c r="AI70" s="120">
        <v>0</v>
      </c>
      <c r="AJ70" s="120">
        <v>198</v>
      </c>
      <c r="AK70" s="120">
        <v>242</v>
      </c>
      <c r="AL70" s="120">
        <v>331</v>
      </c>
      <c r="AM70" s="120">
        <v>348</v>
      </c>
      <c r="AN70" s="120">
        <v>291</v>
      </c>
      <c r="AO70" s="120">
        <v>15</v>
      </c>
      <c r="AP70" s="120">
        <v>403</v>
      </c>
      <c r="AQ70" s="120">
        <v>478</v>
      </c>
      <c r="AR70" s="120">
        <v>461</v>
      </c>
      <c r="AS70" s="120">
        <v>474</v>
      </c>
      <c r="AT70" s="120">
        <v>354</v>
      </c>
      <c r="AU70" s="120">
        <v>11</v>
      </c>
      <c r="AV70" s="120">
        <v>407</v>
      </c>
      <c r="AW70" s="120">
        <v>425</v>
      </c>
      <c r="AX70" s="120">
        <v>521</v>
      </c>
      <c r="AY70" s="120">
        <v>435</v>
      </c>
      <c r="AZ70" s="120">
        <v>249</v>
      </c>
      <c r="BA70" s="120">
        <v>7</v>
      </c>
      <c r="BB70" s="120">
        <v>355</v>
      </c>
      <c r="BC70" s="120"/>
      <c r="BD70" s="120"/>
      <c r="BE70" s="120"/>
      <c r="BF70" s="120"/>
      <c r="BG70" s="132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</row>
    <row r="71" spans="1:84" s="134" customFormat="1" ht="15">
      <c r="A71" s="119">
        <v>70769</v>
      </c>
      <c r="B71" s="120" t="s">
        <v>43</v>
      </c>
      <c r="C71" s="120">
        <v>11893</v>
      </c>
      <c r="D71" s="120">
        <v>29616</v>
      </c>
      <c r="E71" s="121">
        <f t="shared" si="8"/>
        <v>0.66654663305725603</v>
      </c>
      <c r="F71" s="122">
        <f t="shared" si="9"/>
        <v>7927.2391069499463</v>
      </c>
      <c r="G71" s="121">
        <f t="shared" si="10"/>
        <v>4.0620533086689647</v>
      </c>
      <c r="H71" s="123">
        <f t="shared" si="11"/>
        <v>6.0941772221359889</v>
      </c>
      <c r="I71" s="124">
        <f t="shared" si="12"/>
        <v>48310</v>
      </c>
      <c r="J71" s="125">
        <f t="shared" si="13"/>
        <v>4831</v>
      </c>
      <c r="K71" s="135">
        <v>0</v>
      </c>
      <c r="L71" s="120">
        <v>1</v>
      </c>
      <c r="M71" s="124">
        <v>0</v>
      </c>
      <c r="N71" s="120">
        <v>0</v>
      </c>
      <c r="O71" s="120">
        <v>3</v>
      </c>
      <c r="P71" s="120">
        <v>2</v>
      </c>
      <c r="Q71" s="120">
        <v>9</v>
      </c>
      <c r="R71" s="124">
        <v>20</v>
      </c>
      <c r="S71" s="120">
        <v>0</v>
      </c>
      <c r="T71" s="120">
        <v>26</v>
      </c>
      <c r="U71" s="124">
        <v>3</v>
      </c>
      <c r="V71" s="124">
        <v>92</v>
      </c>
      <c r="W71" s="124">
        <v>0</v>
      </c>
      <c r="X71" s="124">
        <v>120</v>
      </c>
      <c r="Y71" s="124">
        <v>84</v>
      </c>
      <c r="Z71" s="124">
        <v>63</v>
      </c>
      <c r="AA71" s="124">
        <v>83</v>
      </c>
      <c r="AB71" s="124">
        <v>89</v>
      </c>
      <c r="AC71" s="124">
        <v>0</v>
      </c>
      <c r="AD71" s="136">
        <v>260</v>
      </c>
      <c r="AE71" s="124">
        <v>197</v>
      </c>
      <c r="AF71" s="137">
        <v>230</v>
      </c>
      <c r="AG71" s="131">
        <v>199</v>
      </c>
      <c r="AH71" s="120">
        <v>101</v>
      </c>
      <c r="AI71" s="120">
        <v>0</v>
      </c>
      <c r="AJ71" s="120">
        <v>114</v>
      </c>
      <c r="AK71" s="120">
        <v>146</v>
      </c>
      <c r="AL71" s="120">
        <v>245</v>
      </c>
      <c r="AM71" s="120">
        <v>182</v>
      </c>
      <c r="AN71" s="120">
        <v>204</v>
      </c>
      <c r="AO71" s="120">
        <v>0</v>
      </c>
      <c r="AP71" s="120">
        <v>315</v>
      </c>
      <c r="AQ71" s="120">
        <v>178</v>
      </c>
      <c r="AR71" s="120">
        <v>296</v>
      </c>
      <c r="AS71" s="120">
        <v>252</v>
      </c>
      <c r="AT71" s="120">
        <v>195</v>
      </c>
      <c r="AU71" s="120">
        <v>0</v>
      </c>
      <c r="AV71" s="120">
        <v>217</v>
      </c>
      <c r="AW71" s="120">
        <v>177</v>
      </c>
      <c r="AX71" s="120">
        <v>151</v>
      </c>
      <c r="AY71" s="120">
        <v>270</v>
      </c>
      <c r="AZ71" s="120">
        <v>168</v>
      </c>
      <c r="BA71" s="120">
        <v>0</v>
      </c>
      <c r="BB71" s="120">
        <v>139</v>
      </c>
      <c r="BC71" s="120"/>
      <c r="BD71" s="120"/>
      <c r="BE71" s="120"/>
      <c r="BF71" s="120"/>
      <c r="BG71" s="132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</row>
    <row r="72" spans="1:84" s="134" customFormat="1" ht="15">
      <c r="A72" s="119">
        <v>70777</v>
      </c>
      <c r="B72" s="120" t="s">
        <v>51</v>
      </c>
      <c r="C72" s="120">
        <v>13477</v>
      </c>
      <c r="D72" s="120">
        <v>37809</v>
      </c>
      <c r="E72" s="121">
        <f t="shared" si="8"/>
        <v>0.8509407634137558</v>
      </c>
      <c r="F72" s="122">
        <f t="shared" si="9"/>
        <v>11468.128668527186</v>
      </c>
      <c r="G72" s="121">
        <f t="shared" si="10"/>
        <v>4.7651554500259703</v>
      </c>
      <c r="H72" s="123">
        <f t="shared" si="11"/>
        <v>5.5998674113452864</v>
      </c>
      <c r="I72" s="124">
        <f t="shared" si="12"/>
        <v>64220</v>
      </c>
      <c r="J72" s="125">
        <f t="shared" si="13"/>
        <v>6422</v>
      </c>
      <c r="K72" s="135"/>
      <c r="L72" s="120">
        <v>0</v>
      </c>
      <c r="M72" s="124">
        <v>0</v>
      </c>
      <c r="N72" s="120">
        <v>0</v>
      </c>
      <c r="O72" s="120">
        <v>1</v>
      </c>
      <c r="P72" s="120">
        <v>5</v>
      </c>
      <c r="Q72" s="120">
        <v>21</v>
      </c>
      <c r="R72" s="124">
        <v>7</v>
      </c>
      <c r="S72" s="120">
        <v>2</v>
      </c>
      <c r="T72" s="120">
        <v>18</v>
      </c>
      <c r="U72" s="124">
        <v>36</v>
      </c>
      <c r="V72" s="124">
        <v>84</v>
      </c>
      <c r="W72" s="124">
        <v>19</v>
      </c>
      <c r="X72" s="124">
        <v>104</v>
      </c>
      <c r="Y72" s="124">
        <v>100</v>
      </c>
      <c r="Z72" s="124">
        <v>100</v>
      </c>
      <c r="AA72" s="124">
        <v>111</v>
      </c>
      <c r="AB72" s="124">
        <v>222</v>
      </c>
      <c r="AC72" s="124">
        <v>100</v>
      </c>
      <c r="AD72" s="136">
        <v>198</v>
      </c>
      <c r="AE72" s="124">
        <v>304</v>
      </c>
      <c r="AF72" s="137">
        <v>148</v>
      </c>
      <c r="AG72" s="131">
        <v>274</v>
      </c>
      <c r="AH72" s="120">
        <v>154</v>
      </c>
      <c r="AI72" s="120">
        <v>45</v>
      </c>
      <c r="AJ72" s="120">
        <v>172</v>
      </c>
      <c r="AK72" s="120">
        <v>195</v>
      </c>
      <c r="AL72" s="120">
        <v>294</v>
      </c>
      <c r="AM72" s="120">
        <v>306</v>
      </c>
      <c r="AN72" s="120">
        <v>202</v>
      </c>
      <c r="AO72" s="120">
        <v>121</v>
      </c>
      <c r="AP72" s="120">
        <v>139</v>
      </c>
      <c r="AQ72" s="120">
        <v>173</v>
      </c>
      <c r="AR72" s="120">
        <v>273</v>
      </c>
      <c r="AS72" s="120">
        <v>277</v>
      </c>
      <c r="AT72" s="120">
        <v>264</v>
      </c>
      <c r="AU72" s="120">
        <v>125</v>
      </c>
      <c r="AV72" s="120">
        <v>226</v>
      </c>
      <c r="AW72" s="120">
        <v>365</v>
      </c>
      <c r="AX72" s="120">
        <v>361</v>
      </c>
      <c r="AY72" s="120">
        <v>374</v>
      </c>
      <c r="AZ72" s="120">
        <v>269</v>
      </c>
      <c r="BA72" s="120">
        <v>63</v>
      </c>
      <c r="BB72" s="120">
        <v>170</v>
      </c>
      <c r="BC72" s="120"/>
      <c r="BD72" s="120"/>
      <c r="BE72" s="120"/>
      <c r="BF72" s="120"/>
      <c r="BG72" s="132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</row>
    <row r="73" spans="1:84" s="139" customFormat="1" ht="15">
      <c r="A73" s="119">
        <v>70785</v>
      </c>
      <c r="B73" s="120" t="s">
        <v>73</v>
      </c>
      <c r="C73" s="120">
        <v>17431</v>
      </c>
      <c r="D73" s="120">
        <v>46122</v>
      </c>
      <c r="E73" s="121">
        <f t="shared" si="8"/>
        <v>1.0380356499819949</v>
      </c>
      <c r="F73" s="122">
        <f t="shared" si="9"/>
        <v>18093.999414836155</v>
      </c>
      <c r="G73" s="121">
        <f t="shared" si="10"/>
        <v>6.2876484424301529</v>
      </c>
      <c r="H73" s="123">
        <f t="shared" si="11"/>
        <v>6.0572567450252928</v>
      </c>
      <c r="I73" s="124">
        <f t="shared" si="12"/>
        <v>109600</v>
      </c>
      <c r="J73" s="125">
        <f t="shared" si="13"/>
        <v>10960</v>
      </c>
      <c r="K73" s="135">
        <v>0</v>
      </c>
      <c r="L73" s="120">
        <v>5</v>
      </c>
      <c r="M73" s="124">
        <v>5</v>
      </c>
      <c r="N73" s="120">
        <v>27</v>
      </c>
      <c r="O73" s="120">
        <v>22</v>
      </c>
      <c r="P73" s="120">
        <v>24</v>
      </c>
      <c r="Q73" s="120">
        <v>25</v>
      </c>
      <c r="R73" s="124">
        <v>19</v>
      </c>
      <c r="S73" s="120">
        <v>11</v>
      </c>
      <c r="T73" s="120">
        <v>101</v>
      </c>
      <c r="U73" s="124">
        <v>72</v>
      </c>
      <c r="V73" s="124">
        <v>65</v>
      </c>
      <c r="W73" s="124">
        <v>61</v>
      </c>
      <c r="X73" s="124">
        <v>257</v>
      </c>
      <c r="Y73" s="124">
        <v>190</v>
      </c>
      <c r="Z73" s="124">
        <v>197</v>
      </c>
      <c r="AA73" s="124">
        <v>281</v>
      </c>
      <c r="AB73" s="124">
        <v>274</v>
      </c>
      <c r="AC73" s="124">
        <v>116</v>
      </c>
      <c r="AD73" s="136">
        <v>366</v>
      </c>
      <c r="AE73" s="124">
        <v>484</v>
      </c>
      <c r="AF73" s="137">
        <v>452</v>
      </c>
      <c r="AG73" s="131">
        <v>382</v>
      </c>
      <c r="AH73" s="120">
        <v>309</v>
      </c>
      <c r="AI73" s="120">
        <v>63</v>
      </c>
      <c r="AJ73" s="120">
        <v>319</v>
      </c>
      <c r="AK73" s="120">
        <v>436</v>
      </c>
      <c r="AL73" s="120">
        <v>479</v>
      </c>
      <c r="AM73" s="120">
        <v>465</v>
      </c>
      <c r="AN73" s="120">
        <v>211</v>
      </c>
      <c r="AO73" s="120">
        <v>101</v>
      </c>
      <c r="AP73" s="120">
        <v>311</v>
      </c>
      <c r="AQ73" s="120">
        <v>599</v>
      </c>
      <c r="AR73" s="120">
        <v>568</v>
      </c>
      <c r="AS73" s="120">
        <v>537</v>
      </c>
      <c r="AT73" s="120">
        <v>432</v>
      </c>
      <c r="AU73" s="120">
        <v>112</v>
      </c>
      <c r="AV73" s="120">
        <v>315</v>
      </c>
      <c r="AW73" s="120">
        <v>507</v>
      </c>
      <c r="AX73" s="120">
        <v>627</v>
      </c>
      <c r="AY73" s="120">
        <v>515</v>
      </c>
      <c r="AZ73" s="120">
        <v>298</v>
      </c>
      <c r="BA73" s="120">
        <v>102</v>
      </c>
      <c r="BB73" s="120">
        <v>218</v>
      </c>
      <c r="BC73" s="120"/>
      <c r="BD73" s="120"/>
      <c r="BE73" s="120"/>
      <c r="BF73" s="120"/>
      <c r="BG73" s="132"/>
      <c r="BH73" s="138"/>
      <c r="BI73" s="138"/>
      <c r="BJ73" s="138"/>
      <c r="BK73" s="138"/>
      <c r="BL73" s="138"/>
      <c r="BM73" s="138"/>
      <c r="BN73" s="138"/>
      <c r="BO73" s="138"/>
      <c r="BP73" s="138"/>
      <c r="BQ73" s="138"/>
      <c r="BR73" s="138"/>
      <c r="BS73" s="138"/>
      <c r="BT73" s="138"/>
      <c r="BU73" s="138"/>
      <c r="BV73" s="138"/>
      <c r="BW73" s="138"/>
      <c r="BX73" s="138"/>
      <c r="BY73" s="138"/>
      <c r="BZ73" s="138"/>
      <c r="CA73" s="138"/>
      <c r="CB73" s="138"/>
      <c r="CC73" s="138"/>
      <c r="CD73" s="138"/>
      <c r="CE73" s="138"/>
      <c r="CF73" s="138"/>
    </row>
    <row r="74" spans="1:84" s="134" customFormat="1" ht="15">
      <c r="A74" s="119">
        <v>70793</v>
      </c>
      <c r="B74" s="120" t="s">
        <v>52</v>
      </c>
      <c r="C74" s="120">
        <v>11853</v>
      </c>
      <c r="D74" s="120">
        <v>36375</v>
      </c>
      <c r="E74" s="121">
        <f t="shared" si="8"/>
        <v>0.8186667266834714</v>
      </c>
      <c r="F74" s="122">
        <f t="shared" si="9"/>
        <v>9703.6567113791862</v>
      </c>
      <c r="G74" s="121">
        <f t="shared" si="10"/>
        <v>6.7063190753395761</v>
      </c>
      <c r="H74" s="123">
        <f t="shared" si="11"/>
        <v>8.1917572276422828</v>
      </c>
      <c r="I74" s="124">
        <f t="shared" si="12"/>
        <v>79490</v>
      </c>
      <c r="J74" s="125">
        <f t="shared" si="13"/>
        <v>7949</v>
      </c>
      <c r="K74" s="135">
        <v>0</v>
      </c>
      <c r="L74" s="120">
        <v>0</v>
      </c>
      <c r="M74" s="124">
        <v>0</v>
      </c>
      <c r="N74" s="120">
        <v>6</v>
      </c>
      <c r="O74" s="120">
        <v>3</v>
      </c>
      <c r="P74" s="120">
        <v>20</v>
      </c>
      <c r="Q74" s="120">
        <v>6</v>
      </c>
      <c r="R74" s="124">
        <v>4</v>
      </c>
      <c r="S74" s="120">
        <v>0</v>
      </c>
      <c r="T74" s="120">
        <v>50</v>
      </c>
      <c r="U74" s="124">
        <v>36</v>
      </c>
      <c r="V74" s="124">
        <v>60</v>
      </c>
      <c r="W74" s="124">
        <v>24</v>
      </c>
      <c r="X74" s="124">
        <v>239</v>
      </c>
      <c r="Y74" s="124">
        <v>230</v>
      </c>
      <c r="Z74" s="124">
        <v>234</v>
      </c>
      <c r="AA74" s="124">
        <v>220</v>
      </c>
      <c r="AB74" s="124">
        <v>202</v>
      </c>
      <c r="AC74" s="124">
        <v>86</v>
      </c>
      <c r="AD74" s="136">
        <v>354</v>
      </c>
      <c r="AE74" s="124">
        <v>379</v>
      </c>
      <c r="AF74" s="137">
        <v>259</v>
      </c>
      <c r="AG74" s="131">
        <v>312</v>
      </c>
      <c r="AH74" s="120">
        <v>154</v>
      </c>
      <c r="AI74" s="120">
        <v>52</v>
      </c>
      <c r="AJ74" s="120">
        <v>163</v>
      </c>
      <c r="AK74" s="120">
        <v>266</v>
      </c>
      <c r="AL74" s="120">
        <v>259</v>
      </c>
      <c r="AM74" s="120">
        <v>347</v>
      </c>
      <c r="AN74" s="120">
        <v>329</v>
      </c>
      <c r="AO74" s="120">
        <v>104</v>
      </c>
      <c r="AP74" s="120">
        <v>251</v>
      </c>
      <c r="AQ74" s="120">
        <v>257</v>
      </c>
      <c r="AR74" s="120">
        <v>290</v>
      </c>
      <c r="AS74" s="120">
        <v>373</v>
      </c>
      <c r="AT74" s="120">
        <v>274</v>
      </c>
      <c r="AU74" s="120">
        <v>56</v>
      </c>
      <c r="AV74" s="120">
        <v>242</v>
      </c>
      <c r="AW74" s="120">
        <v>455</v>
      </c>
      <c r="AX74" s="120">
        <v>385</v>
      </c>
      <c r="AY74" s="120">
        <v>500</v>
      </c>
      <c r="AZ74" s="120">
        <v>282</v>
      </c>
      <c r="BA74" s="120">
        <v>40</v>
      </c>
      <c r="BB74" s="120">
        <v>146</v>
      </c>
      <c r="BC74" s="120"/>
      <c r="BD74" s="120"/>
      <c r="BE74" s="120"/>
      <c r="BF74" s="120"/>
      <c r="BG74" s="132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</row>
    <row r="75" spans="1:84" s="134" customFormat="1" ht="15">
      <c r="A75" s="119">
        <v>70807</v>
      </c>
      <c r="B75" s="120" t="s">
        <v>80</v>
      </c>
      <c r="C75" s="120">
        <v>10640</v>
      </c>
      <c r="D75" s="120">
        <v>25344</v>
      </c>
      <c r="E75" s="121">
        <f t="shared" si="8"/>
        <v>0.57039971191933736</v>
      </c>
      <c r="F75" s="122">
        <f t="shared" si="9"/>
        <v>6069.0529348217497</v>
      </c>
      <c r="G75" s="121">
        <f t="shared" si="10"/>
        <v>4.0845864661654137</v>
      </c>
      <c r="H75" s="123">
        <f t="shared" si="11"/>
        <v>7.1609195811498454</v>
      </c>
      <c r="I75" s="124">
        <f t="shared" si="12"/>
        <v>43460</v>
      </c>
      <c r="J75" s="125">
        <f t="shared" si="13"/>
        <v>4346</v>
      </c>
      <c r="K75" s="135"/>
      <c r="L75" s="120">
        <v>2</v>
      </c>
      <c r="M75" s="124">
        <v>0</v>
      </c>
      <c r="N75" s="120">
        <v>3</v>
      </c>
      <c r="O75" s="120">
        <v>0</v>
      </c>
      <c r="P75" s="120">
        <v>4</v>
      </c>
      <c r="Q75" s="120">
        <v>33</v>
      </c>
      <c r="R75" s="124">
        <v>6</v>
      </c>
      <c r="S75" s="120">
        <v>4</v>
      </c>
      <c r="T75" s="120">
        <v>65</v>
      </c>
      <c r="U75" s="124">
        <v>24</v>
      </c>
      <c r="V75" s="124">
        <v>82</v>
      </c>
      <c r="W75" s="124">
        <v>6</v>
      </c>
      <c r="X75" s="124">
        <v>107</v>
      </c>
      <c r="Y75" s="124">
        <v>83</v>
      </c>
      <c r="Z75" s="124">
        <v>60</v>
      </c>
      <c r="AA75" s="124">
        <v>86</v>
      </c>
      <c r="AB75" s="124">
        <v>103</v>
      </c>
      <c r="AC75" s="124">
        <v>13</v>
      </c>
      <c r="AD75" s="136">
        <v>139</v>
      </c>
      <c r="AE75" s="124">
        <v>261</v>
      </c>
      <c r="AF75" s="137">
        <v>279</v>
      </c>
      <c r="AG75" s="131">
        <v>282</v>
      </c>
      <c r="AH75" s="120">
        <v>101</v>
      </c>
      <c r="AI75" s="120">
        <v>9</v>
      </c>
      <c r="AJ75" s="120">
        <v>168</v>
      </c>
      <c r="AK75" s="120">
        <v>76</v>
      </c>
      <c r="AL75" s="120">
        <v>114</v>
      </c>
      <c r="AM75" s="120">
        <v>144</v>
      </c>
      <c r="AN75" s="120">
        <v>136</v>
      </c>
      <c r="AO75" s="120">
        <v>5</v>
      </c>
      <c r="AP75" s="120">
        <v>201</v>
      </c>
      <c r="AQ75" s="120">
        <v>165</v>
      </c>
      <c r="AR75" s="120">
        <v>203</v>
      </c>
      <c r="AS75" s="120">
        <v>189</v>
      </c>
      <c r="AT75" s="120">
        <v>181</v>
      </c>
      <c r="AU75" s="120">
        <v>31</v>
      </c>
      <c r="AV75" s="120">
        <v>189</v>
      </c>
      <c r="AW75" s="120">
        <v>160</v>
      </c>
      <c r="AX75" s="120">
        <v>206</v>
      </c>
      <c r="AY75" s="120">
        <v>252</v>
      </c>
      <c r="AZ75" s="120">
        <v>94</v>
      </c>
      <c r="BA75" s="120">
        <v>8</v>
      </c>
      <c r="BB75" s="120">
        <v>72</v>
      </c>
      <c r="BC75" s="120"/>
      <c r="BD75" s="120"/>
      <c r="BE75" s="120"/>
      <c r="BF75" s="120"/>
      <c r="BG75" s="132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</row>
    <row r="76" spans="1:84" s="134" customFormat="1" ht="15">
      <c r="A76" s="119">
        <v>70815</v>
      </c>
      <c r="B76" s="120" t="s">
        <v>88</v>
      </c>
      <c r="C76" s="120">
        <v>6982</v>
      </c>
      <c r="D76" s="120">
        <v>39171</v>
      </c>
      <c r="E76" s="121">
        <f t="shared" si="8"/>
        <v>0.88159434641699674</v>
      </c>
      <c r="F76" s="122">
        <f t="shared" si="9"/>
        <v>6155.2917266834711</v>
      </c>
      <c r="G76" s="121">
        <f t="shared" si="10"/>
        <v>3.5706101403609281</v>
      </c>
      <c r="H76" s="123">
        <f t="shared" si="11"/>
        <v>4.0501735915988037</v>
      </c>
      <c r="I76" s="124">
        <f t="shared" si="12"/>
        <v>24930</v>
      </c>
      <c r="J76" s="125">
        <f t="shared" si="13"/>
        <v>2493</v>
      </c>
      <c r="K76" s="135">
        <v>0</v>
      </c>
      <c r="L76" s="120">
        <v>0</v>
      </c>
      <c r="M76" s="124">
        <v>0</v>
      </c>
      <c r="N76" s="120">
        <v>0</v>
      </c>
      <c r="O76" s="120">
        <v>23</v>
      </c>
      <c r="P76" s="120">
        <v>0</v>
      </c>
      <c r="Q76" s="120">
        <v>0</v>
      </c>
      <c r="R76" s="124">
        <v>12</v>
      </c>
      <c r="S76" s="120">
        <v>0</v>
      </c>
      <c r="T76" s="120">
        <v>18</v>
      </c>
      <c r="U76" s="124">
        <v>23</v>
      </c>
      <c r="V76" s="124">
        <v>46</v>
      </c>
      <c r="W76" s="124">
        <v>0</v>
      </c>
      <c r="X76" s="124">
        <v>74</v>
      </c>
      <c r="Y76" s="124">
        <v>74</v>
      </c>
      <c r="Z76" s="124">
        <v>56</v>
      </c>
      <c r="AA76" s="124">
        <v>27</v>
      </c>
      <c r="AB76" s="124">
        <v>83</v>
      </c>
      <c r="AC76" s="124">
        <v>12</v>
      </c>
      <c r="AD76" s="136">
        <v>99</v>
      </c>
      <c r="AE76" s="124">
        <v>78</v>
      </c>
      <c r="AF76" s="137">
        <v>126</v>
      </c>
      <c r="AG76" s="131">
        <v>75</v>
      </c>
      <c r="AH76" s="120">
        <v>69</v>
      </c>
      <c r="AI76" s="120">
        <v>0</v>
      </c>
      <c r="AJ76" s="120">
        <v>85</v>
      </c>
      <c r="AK76" s="120">
        <v>35</v>
      </c>
      <c r="AL76" s="120">
        <v>117</v>
      </c>
      <c r="AM76" s="120">
        <v>121</v>
      </c>
      <c r="AN76" s="120">
        <v>75</v>
      </c>
      <c r="AO76" s="120">
        <v>24</v>
      </c>
      <c r="AP76" s="120">
        <v>139</v>
      </c>
      <c r="AQ76" s="120">
        <v>89</v>
      </c>
      <c r="AR76" s="120">
        <v>98</v>
      </c>
      <c r="AS76" s="120">
        <v>84</v>
      </c>
      <c r="AT76" s="120">
        <v>105</v>
      </c>
      <c r="AU76" s="120">
        <v>48</v>
      </c>
      <c r="AV76" s="120">
        <v>58</v>
      </c>
      <c r="AW76" s="120">
        <v>96</v>
      </c>
      <c r="AX76" s="120">
        <v>117</v>
      </c>
      <c r="AY76" s="120">
        <v>105</v>
      </c>
      <c r="AZ76" s="120">
        <v>141</v>
      </c>
      <c r="BA76" s="120">
        <v>9</v>
      </c>
      <c r="BB76" s="120">
        <v>52</v>
      </c>
      <c r="BC76" s="120"/>
      <c r="BD76" s="120"/>
      <c r="BE76" s="120"/>
      <c r="BF76" s="120"/>
      <c r="BG76" s="132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</row>
    <row r="77" spans="1:84" s="134" customFormat="1" ht="15">
      <c r="A77" s="119">
        <v>70823</v>
      </c>
      <c r="B77" s="120" t="s">
        <v>92</v>
      </c>
      <c r="C77" s="120">
        <v>13449</v>
      </c>
      <c r="D77" s="120">
        <v>34813</v>
      </c>
      <c r="E77" s="121">
        <f t="shared" si="8"/>
        <v>0.78351188332733168</v>
      </c>
      <c r="F77" s="122">
        <f t="shared" si="9"/>
        <v>10537.451318869284</v>
      </c>
      <c r="G77" s="121">
        <f t="shared" si="10"/>
        <v>2.2023942300542791</v>
      </c>
      <c r="H77" s="123">
        <f t="shared" si="11"/>
        <v>2.8109263904223059</v>
      </c>
      <c r="I77" s="124">
        <f t="shared" si="12"/>
        <v>29620</v>
      </c>
      <c r="J77" s="125">
        <f t="shared" si="13"/>
        <v>2962</v>
      </c>
      <c r="K77" s="135">
        <v>0</v>
      </c>
      <c r="L77" s="120">
        <v>1</v>
      </c>
      <c r="M77" s="124">
        <v>0</v>
      </c>
      <c r="N77" s="120">
        <v>0</v>
      </c>
      <c r="O77" s="120">
        <v>0</v>
      </c>
      <c r="P77" s="120">
        <v>6</v>
      </c>
      <c r="Q77" s="120">
        <v>2</v>
      </c>
      <c r="R77" s="124">
        <v>7</v>
      </c>
      <c r="S77" s="120">
        <v>17</v>
      </c>
      <c r="T77" s="120">
        <v>14</v>
      </c>
      <c r="U77" s="124">
        <v>35</v>
      </c>
      <c r="V77" s="124">
        <v>16</v>
      </c>
      <c r="W77" s="124">
        <v>6</v>
      </c>
      <c r="X77" s="124">
        <v>64</v>
      </c>
      <c r="Y77" s="124">
        <v>51</v>
      </c>
      <c r="Z77" s="124">
        <v>67</v>
      </c>
      <c r="AA77" s="124">
        <v>46</v>
      </c>
      <c r="AB77" s="124">
        <v>51</v>
      </c>
      <c r="AC77" s="124">
        <v>38</v>
      </c>
      <c r="AD77" s="136">
        <v>121</v>
      </c>
      <c r="AE77" s="124">
        <v>101</v>
      </c>
      <c r="AF77" s="137">
        <v>157</v>
      </c>
      <c r="AG77" s="131">
        <v>114</v>
      </c>
      <c r="AH77" s="120">
        <v>66</v>
      </c>
      <c r="AI77" s="120">
        <v>3</v>
      </c>
      <c r="AJ77" s="120">
        <v>83</v>
      </c>
      <c r="AK77" s="120">
        <v>70</v>
      </c>
      <c r="AL77" s="120">
        <v>80</v>
      </c>
      <c r="AM77" s="120">
        <v>114</v>
      </c>
      <c r="AN77" s="120">
        <v>126</v>
      </c>
      <c r="AO77" s="120">
        <v>12</v>
      </c>
      <c r="AP77" s="120">
        <v>104</v>
      </c>
      <c r="AQ77" s="120">
        <v>100</v>
      </c>
      <c r="AR77" s="120">
        <v>202</v>
      </c>
      <c r="AS77" s="120">
        <v>234</v>
      </c>
      <c r="AT77" s="120">
        <v>92</v>
      </c>
      <c r="AU77" s="120">
        <v>0</v>
      </c>
      <c r="AV77" s="120">
        <v>107</v>
      </c>
      <c r="AW77" s="120">
        <v>144</v>
      </c>
      <c r="AX77" s="120">
        <v>163</v>
      </c>
      <c r="AY77" s="120">
        <v>166</v>
      </c>
      <c r="AZ77" s="120">
        <v>100</v>
      </c>
      <c r="BA77" s="120">
        <v>8</v>
      </c>
      <c r="BB77" s="120">
        <v>74</v>
      </c>
      <c r="BC77" s="120"/>
      <c r="BD77" s="120"/>
      <c r="BE77" s="120"/>
      <c r="BF77" s="120"/>
      <c r="BG77" s="132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</row>
    <row r="78" spans="1:84" s="134" customFormat="1" ht="15">
      <c r="A78" s="119">
        <v>70831</v>
      </c>
      <c r="B78" s="120" t="s">
        <v>44</v>
      </c>
      <c r="C78" s="120">
        <v>13638</v>
      </c>
      <c r="D78" s="120">
        <v>33791</v>
      </c>
      <c r="E78" s="121">
        <f t="shared" si="8"/>
        <v>0.7605104429240187</v>
      </c>
      <c r="F78" s="122">
        <f t="shared" si="9"/>
        <v>10371.841420597768</v>
      </c>
      <c r="G78" s="121">
        <f t="shared" si="10"/>
        <v>3.1463557706408563</v>
      </c>
      <c r="H78" s="123">
        <f t="shared" si="11"/>
        <v>4.1371631381466818</v>
      </c>
      <c r="I78" s="124">
        <f t="shared" si="12"/>
        <v>42910</v>
      </c>
      <c r="J78" s="125">
        <f t="shared" si="13"/>
        <v>4291</v>
      </c>
      <c r="K78" s="135">
        <v>0</v>
      </c>
      <c r="L78" s="120">
        <v>0</v>
      </c>
      <c r="M78" s="124">
        <v>0</v>
      </c>
      <c r="N78" s="120">
        <v>0</v>
      </c>
      <c r="O78" s="120">
        <v>0</v>
      </c>
      <c r="P78" s="120">
        <v>0</v>
      </c>
      <c r="Q78" s="120">
        <v>1</v>
      </c>
      <c r="R78" s="124">
        <v>2</v>
      </c>
      <c r="S78" s="120">
        <v>0</v>
      </c>
      <c r="T78" s="120">
        <v>5</v>
      </c>
      <c r="U78" s="124">
        <v>19</v>
      </c>
      <c r="V78" s="124">
        <v>17</v>
      </c>
      <c r="W78" s="124">
        <v>0</v>
      </c>
      <c r="X78" s="124">
        <v>118</v>
      </c>
      <c r="Y78" s="124">
        <v>31</v>
      </c>
      <c r="Z78" s="124">
        <v>37</v>
      </c>
      <c r="AA78" s="124">
        <v>38</v>
      </c>
      <c r="AB78" s="124">
        <v>83</v>
      </c>
      <c r="AC78" s="124">
        <v>0</v>
      </c>
      <c r="AD78" s="136">
        <v>187</v>
      </c>
      <c r="AE78" s="124">
        <v>210</v>
      </c>
      <c r="AF78" s="137">
        <v>201</v>
      </c>
      <c r="AG78" s="131">
        <v>309</v>
      </c>
      <c r="AH78" s="120">
        <v>99</v>
      </c>
      <c r="AI78" s="120">
        <v>0</v>
      </c>
      <c r="AJ78" s="120">
        <v>178</v>
      </c>
      <c r="AK78" s="120">
        <v>115</v>
      </c>
      <c r="AL78" s="120">
        <v>180</v>
      </c>
      <c r="AM78" s="120">
        <v>180</v>
      </c>
      <c r="AN78" s="120">
        <v>175</v>
      </c>
      <c r="AO78" s="120">
        <v>0</v>
      </c>
      <c r="AP78" s="120">
        <v>157</v>
      </c>
      <c r="AQ78" s="120">
        <v>176</v>
      </c>
      <c r="AR78" s="120">
        <v>251</v>
      </c>
      <c r="AS78" s="120">
        <v>286</v>
      </c>
      <c r="AT78" s="120">
        <v>220</v>
      </c>
      <c r="AU78" s="120">
        <v>0</v>
      </c>
      <c r="AV78" s="120">
        <v>152</v>
      </c>
      <c r="AW78" s="120">
        <v>132</v>
      </c>
      <c r="AX78" s="120">
        <v>243</v>
      </c>
      <c r="AY78" s="120">
        <v>166</v>
      </c>
      <c r="AZ78" s="120">
        <v>233</v>
      </c>
      <c r="BA78" s="120">
        <v>0</v>
      </c>
      <c r="BB78" s="120">
        <v>90</v>
      </c>
      <c r="BC78" s="120"/>
      <c r="BD78" s="120"/>
      <c r="BE78" s="120"/>
      <c r="BF78" s="120"/>
      <c r="BG78" s="132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</row>
    <row r="79" spans="1:84" s="139" customFormat="1" ht="15">
      <c r="A79" s="119">
        <v>70840</v>
      </c>
      <c r="B79" s="120" t="s">
        <v>74</v>
      </c>
      <c r="C79" s="120">
        <v>34497</v>
      </c>
      <c r="D79" s="120">
        <v>38656</v>
      </c>
      <c r="E79" s="121">
        <f t="shared" si="8"/>
        <v>0.87000360100828233</v>
      </c>
      <c r="F79" s="122">
        <f t="shared" si="9"/>
        <v>30012.514223982715</v>
      </c>
      <c r="G79" s="121">
        <f t="shared" si="10"/>
        <v>7.6647244687943878</v>
      </c>
      <c r="H79" s="123">
        <f t="shared" si="11"/>
        <v>8.8099916597028205</v>
      </c>
      <c r="I79" s="124">
        <f t="shared" si="12"/>
        <v>264410</v>
      </c>
      <c r="J79" s="125">
        <f t="shared" si="13"/>
        <v>26441</v>
      </c>
      <c r="K79" s="135"/>
      <c r="L79" s="120">
        <v>12</v>
      </c>
      <c r="M79" s="124">
        <v>4</v>
      </c>
      <c r="N79" s="120">
        <v>13</v>
      </c>
      <c r="O79" s="120">
        <v>27</v>
      </c>
      <c r="P79" s="120">
        <v>45</v>
      </c>
      <c r="Q79" s="120">
        <v>30</v>
      </c>
      <c r="R79" s="124">
        <v>44</v>
      </c>
      <c r="S79" s="120">
        <v>6</v>
      </c>
      <c r="T79" s="120">
        <v>285</v>
      </c>
      <c r="U79" s="124">
        <v>185</v>
      </c>
      <c r="V79" s="124">
        <v>162</v>
      </c>
      <c r="W79" s="124">
        <v>184</v>
      </c>
      <c r="X79" s="124">
        <v>432</v>
      </c>
      <c r="Y79" s="124">
        <v>341</v>
      </c>
      <c r="Z79" s="124">
        <v>488</v>
      </c>
      <c r="AA79" s="124">
        <v>479</v>
      </c>
      <c r="AB79" s="124">
        <v>559</v>
      </c>
      <c r="AC79" s="124">
        <v>350</v>
      </c>
      <c r="AD79" s="136">
        <v>778</v>
      </c>
      <c r="AE79" s="124">
        <v>701</v>
      </c>
      <c r="AF79" s="137">
        <v>1048</v>
      </c>
      <c r="AG79" s="131">
        <v>1028</v>
      </c>
      <c r="AH79" s="120">
        <v>733</v>
      </c>
      <c r="AI79" s="120">
        <v>398</v>
      </c>
      <c r="AJ79" s="120">
        <v>730</v>
      </c>
      <c r="AK79" s="120">
        <v>819</v>
      </c>
      <c r="AL79" s="120">
        <v>1068</v>
      </c>
      <c r="AM79" s="120">
        <v>964</v>
      </c>
      <c r="AN79" s="120">
        <v>1089</v>
      </c>
      <c r="AO79" s="120">
        <v>231</v>
      </c>
      <c r="AP79" s="120">
        <v>1164</v>
      </c>
      <c r="AQ79" s="120">
        <v>1135</v>
      </c>
      <c r="AR79" s="120">
        <v>1452</v>
      </c>
      <c r="AS79" s="120">
        <v>1331</v>
      </c>
      <c r="AT79" s="120">
        <v>1046</v>
      </c>
      <c r="AU79" s="120">
        <v>416</v>
      </c>
      <c r="AV79" s="120">
        <v>731</v>
      </c>
      <c r="AW79" s="120">
        <v>1334</v>
      </c>
      <c r="AX79" s="120">
        <v>1575</v>
      </c>
      <c r="AY79" s="120">
        <v>1321</v>
      </c>
      <c r="AZ79" s="120">
        <v>818</v>
      </c>
      <c r="BA79" s="120">
        <v>300</v>
      </c>
      <c r="BB79" s="120">
        <v>585</v>
      </c>
      <c r="BC79" s="120"/>
      <c r="BD79" s="120"/>
      <c r="BE79" s="120"/>
      <c r="BF79" s="120"/>
      <c r="BG79" s="132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/>
      <c r="CA79" s="138"/>
      <c r="CB79" s="138"/>
      <c r="CC79" s="138"/>
      <c r="CD79" s="138"/>
      <c r="CE79" s="138"/>
      <c r="CF79" s="138"/>
    </row>
    <row r="80" spans="1:84" s="134" customFormat="1" ht="13.5" customHeight="1">
      <c r="A80" s="119">
        <v>70866</v>
      </c>
      <c r="B80" s="120" t="s">
        <v>36</v>
      </c>
      <c r="C80" s="120">
        <v>15444</v>
      </c>
      <c r="D80" s="120">
        <v>33860</v>
      </c>
      <c r="E80" s="121">
        <f t="shared" si="8"/>
        <v>0.76206337774576882</v>
      </c>
      <c r="F80" s="122">
        <f t="shared" si="9"/>
        <v>11769.306805905653</v>
      </c>
      <c r="G80" s="121">
        <f t="shared" si="10"/>
        <v>7.3724423724423724</v>
      </c>
      <c r="H80" s="123">
        <f t="shared" si="11"/>
        <v>9.6743165827631277</v>
      </c>
      <c r="I80" s="124">
        <f t="shared" si="12"/>
        <v>113860</v>
      </c>
      <c r="J80" s="125">
        <f t="shared" si="13"/>
        <v>11386</v>
      </c>
      <c r="K80" s="135">
        <v>0</v>
      </c>
      <c r="L80" s="120">
        <v>0</v>
      </c>
      <c r="M80" s="124">
        <v>1</v>
      </c>
      <c r="N80" s="120">
        <v>20</v>
      </c>
      <c r="O80" s="120">
        <v>41</v>
      </c>
      <c r="P80" s="120">
        <v>1</v>
      </c>
      <c r="Q80" s="120">
        <v>36</v>
      </c>
      <c r="R80" s="124">
        <v>17</v>
      </c>
      <c r="S80" s="120">
        <v>8</v>
      </c>
      <c r="T80" s="120">
        <v>85</v>
      </c>
      <c r="U80" s="124">
        <v>79</v>
      </c>
      <c r="V80" s="124">
        <v>96</v>
      </c>
      <c r="W80" s="124">
        <v>51</v>
      </c>
      <c r="X80" s="124">
        <v>366</v>
      </c>
      <c r="Y80" s="124">
        <v>261</v>
      </c>
      <c r="Z80" s="124">
        <v>245</v>
      </c>
      <c r="AA80" s="124">
        <v>315</v>
      </c>
      <c r="AB80" s="124">
        <v>414</v>
      </c>
      <c r="AC80" s="124">
        <v>134</v>
      </c>
      <c r="AD80" s="136">
        <v>585</v>
      </c>
      <c r="AE80" s="124">
        <v>423</v>
      </c>
      <c r="AF80" s="137">
        <v>623</v>
      </c>
      <c r="AG80" s="131">
        <v>373</v>
      </c>
      <c r="AH80" s="120">
        <v>304</v>
      </c>
      <c r="AI80" s="120">
        <v>27</v>
      </c>
      <c r="AJ80" s="120">
        <v>255</v>
      </c>
      <c r="AK80" s="120">
        <v>379</v>
      </c>
      <c r="AL80" s="120">
        <v>288</v>
      </c>
      <c r="AM80" s="120">
        <v>397</v>
      </c>
      <c r="AN80" s="120">
        <v>376</v>
      </c>
      <c r="AO80" s="120">
        <v>55</v>
      </c>
      <c r="AP80" s="120">
        <v>431</v>
      </c>
      <c r="AQ80" s="120">
        <v>551</v>
      </c>
      <c r="AR80" s="120">
        <v>520</v>
      </c>
      <c r="AS80" s="120">
        <v>603</v>
      </c>
      <c r="AT80" s="120">
        <v>353</v>
      </c>
      <c r="AU80" s="120">
        <v>85</v>
      </c>
      <c r="AV80" s="120">
        <v>477</v>
      </c>
      <c r="AW80" s="120">
        <v>393</v>
      </c>
      <c r="AX80" s="120">
        <v>472</v>
      </c>
      <c r="AY80" s="120">
        <v>650</v>
      </c>
      <c r="AZ80" s="120">
        <v>333</v>
      </c>
      <c r="BA80" s="120">
        <v>65</v>
      </c>
      <c r="BB80" s="120">
        <v>198</v>
      </c>
      <c r="BC80" s="120"/>
      <c r="BD80" s="120"/>
      <c r="BE80" s="120"/>
      <c r="BF80" s="120"/>
      <c r="BG80" s="132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</row>
    <row r="81" spans="1:84" s="134" customFormat="1" ht="15">
      <c r="A81" s="119">
        <v>70874</v>
      </c>
      <c r="B81" s="120" t="s">
        <v>303</v>
      </c>
      <c r="C81" s="120">
        <v>103892</v>
      </c>
      <c r="D81" s="120">
        <v>33346</v>
      </c>
      <c r="E81" s="121">
        <f t="shared" si="8"/>
        <v>0.75049513863881889</v>
      </c>
      <c r="F81" s="122">
        <f t="shared" si="9"/>
        <v>77970.440943464171</v>
      </c>
      <c r="G81" s="121">
        <f t="shared" si="10"/>
        <v>0.57675278173487854</v>
      </c>
      <c r="H81" s="123">
        <f t="shared" si="11"/>
        <v>0.76849635932478022</v>
      </c>
      <c r="I81" s="124">
        <f t="shared" si="12"/>
        <v>59920</v>
      </c>
      <c r="J81" s="125">
        <f t="shared" si="13"/>
        <v>5992</v>
      </c>
      <c r="K81" s="135">
        <v>0</v>
      </c>
      <c r="L81" s="120">
        <v>0</v>
      </c>
      <c r="M81" s="124">
        <v>0</v>
      </c>
      <c r="N81" s="120">
        <v>1</v>
      </c>
      <c r="O81" s="120">
        <v>0</v>
      </c>
      <c r="P81" s="120">
        <v>6</v>
      </c>
      <c r="Q81" s="120">
        <v>1</v>
      </c>
      <c r="R81" s="124">
        <v>10</v>
      </c>
      <c r="S81" s="120">
        <v>30</v>
      </c>
      <c r="T81" s="120">
        <v>19</v>
      </c>
      <c r="U81" s="124">
        <v>50</v>
      </c>
      <c r="V81" s="124">
        <v>36</v>
      </c>
      <c r="W81" s="124">
        <v>29</v>
      </c>
      <c r="X81" s="124">
        <v>76</v>
      </c>
      <c r="Y81" s="124">
        <v>146</v>
      </c>
      <c r="Z81" s="124">
        <v>102</v>
      </c>
      <c r="AA81" s="124">
        <v>181</v>
      </c>
      <c r="AB81" s="124">
        <v>85</v>
      </c>
      <c r="AC81" s="124">
        <v>59</v>
      </c>
      <c r="AD81" s="136">
        <v>309</v>
      </c>
      <c r="AE81" s="124">
        <v>182</v>
      </c>
      <c r="AF81" s="137">
        <v>266</v>
      </c>
      <c r="AG81" s="131">
        <v>332</v>
      </c>
      <c r="AH81" s="120">
        <v>274</v>
      </c>
      <c r="AI81" s="120">
        <v>64</v>
      </c>
      <c r="AJ81" s="120">
        <v>141</v>
      </c>
      <c r="AK81" s="120">
        <v>160</v>
      </c>
      <c r="AL81" s="120">
        <v>194</v>
      </c>
      <c r="AM81" s="120">
        <v>168</v>
      </c>
      <c r="AN81" s="120">
        <v>307</v>
      </c>
      <c r="AO81" s="120">
        <v>92</v>
      </c>
      <c r="AP81" s="120">
        <v>262</v>
      </c>
      <c r="AQ81" s="120">
        <v>219</v>
      </c>
      <c r="AR81" s="120">
        <v>217</v>
      </c>
      <c r="AS81" s="120">
        <v>205</v>
      </c>
      <c r="AT81" s="120">
        <v>333</v>
      </c>
      <c r="AU81" s="120">
        <v>85</v>
      </c>
      <c r="AV81" s="120">
        <v>116</v>
      </c>
      <c r="AW81" s="120">
        <v>237</v>
      </c>
      <c r="AX81" s="120">
        <v>415</v>
      </c>
      <c r="AY81" s="120">
        <v>283</v>
      </c>
      <c r="AZ81" s="120">
        <v>135</v>
      </c>
      <c r="BA81" s="120">
        <v>44</v>
      </c>
      <c r="BB81" s="120">
        <v>121</v>
      </c>
      <c r="BC81" s="120"/>
      <c r="BD81" s="120"/>
      <c r="BE81" s="120"/>
      <c r="BF81" s="120"/>
      <c r="BG81" s="132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</row>
    <row r="82" spans="1:84" s="134" customFormat="1" ht="15">
      <c r="A82" s="119">
        <v>70882</v>
      </c>
      <c r="B82" s="120" t="s">
        <v>45</v>
      </c>
      <c r="C82" s="120">
        <v>11701</v>
      </c>
      <c r="D82" s="120">
        <v>33708</v>
      </c>
      <c r="E82" s="121">
        <f t="shared" si="8"/>
        <v>0.75864241987756575</v>
      </c>
      <c r="F82" s="122">
        <f t="shared" si="9"/>
        <v>8876.8749549873974</v>
      </c>
      <c r="G82" s="121">
        <f t="shared" si="10"/>
        <v>3.9389795743953506</v>
      </c>
      <c r="H82" s="123">
        <f t="shared" si="11"/>
        <v>5.1921425314327223</v>
      </c>
      <c r="I82" s="124">
        <f t="shared" si="12"/>
        <v>46090</v>
      </c>
      <c r="J82" s="125">
        <f t="shared" si="13"/>
        <v>4609</v>
      </c>
      <c r="K82" s="135">
        <v>0</v>
      </c>
      <c r="L82" s="120">
        <v>0</v>
      </c>
      <c r="M82" s="124">
        <v>0</v>
      </c>
      <c r="N82" s="120">
        <v>3</v>
      </c>
      <c r="O82" s="120">
        <v>6</v>
      </c>
      <c r="P82" s="120">
        <v>9</v>
      </c>
      <c r="Q82" s="120">
        <v>13</v>
      </c>
      <c r="R82" s="124">
        <v>0</v>
      </c>
      <c r="S82" s="120">
        <v>0</v>
      </c>
      <c r="T82" s="120">
        <v>13</v>
      </c>
      <c r="U82" s="124">
        <v>4</v>
      </c>
      <c r="V82" s="124">
        <v>24</v>
      </c>
      <c r="W82" s="124">
        <v>0</v>
      </c>
      <c r="X82" s="124">
        <v>55</v>
      </c>
      <c r="Y82" s="124">
        <v>59</v>
      </c>
      <c r="Z82" s="124">
        <v>54</v>
      </c>
      <c r="AA82" s="124">
        <v>79</v>
      </c>
      <c r="AB82" s="124">
        <v>112</v>
      </c>
      <c r="AC82" s="124">
        <v>33</v>
      </c>
      <c r="AD82" s="136">
        <v>202</v>
      </c>
      <c r="AE82" s="124">
        <v>191</v>
      </c>
      <c r="AF82" s="137">
        <v>246</v>
      </c>
      <c r="AG82" s="131">
        <v>204</v>
      </c>
      <c r="AH82" s="120">
        <v>120</v>
      </c>
      <c r="AI82" s="120">
        <v>13</v>
      </c>
      <c r="AJ82" s="120">
        <v>123</v>
      </c>
      <c r="AK82" s="120">
        <v>152</v>
      </c>
      <c r="AL82" s="120">
        <v>156</v>
      </c>
      <c r="AM82" s="120">
        <v>244</v>
      </c>
      <c r="AN82" s="120">
        <v>222</v>
      </c>
      <c r="AO82" s="120">
        <v>64</v>
      </c>
      <c r="AP82" s="120">
        <v>141</v>
      </c>
      <c r="AQ82" s="120">
        <v>187</v>
      </c>
      <c r="AR82" s="120">
        <v>222</v>
      </c>
      <c r="AS82" s="120">
        <v>305</v>
      </c>
      <c r="AT82" s="120">
        <v>154</v>
      </c>
      <c r="AU82" s="120">
        <v>19</v>
      </c>
      <c r="AV82" s="120">
        <v>123</v>
      </c>
      <c r="AW82" s="120">
        <v>248</v>
      </c>
      <c r="AX82" s="120">
        <v>205</v>
      </c>
      <c r="AY82" s="120">
        <v>333</v>
      </c>
      <c r="AZ82" s="120">
        <v>152</v>
      </c>
      <c r="BA82" s="120">
        <v>30</v>
      </c>
      <c r="BB82" s="120">
        <v>89</v>
      </c>
      <c r="BC82" s="120"/>
      <c r="BD82" s="120"/>
      <c r="BE82" s="120"/>
      <c r="BF82" s="120"/>
      <c r="BG82" s="132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</row>
    <row r="83" spans="1:84" s="134" customFormat="1" ht="15">
      <c r="A83" s="119">
        <v>70904</v>
      </c>
      <c r="B83" s="120" t="s">
        <v>304</v>
      </c>
      <c r="C83" s="120">
        <v>52384</v>
      </c>
      <c r="D83" s="120">
        <v>36638</v>
      </c>
      <c r="E83" s="121">
        <f t="shared" si="8"/>
        <v>0.8245858840475333</v>
      </c>
      <c r="F83" s="122">
        <f t="shared" si="9"/>
        <v>43195.106949945985</v>
      </c>
      <c r="G83" s="121">
        <f t="shared" si="10"/>
        <v>6.9231062919975566</v>
      </c>
      <c r="H83" s="123">
        <f t="shared" si="11"/>
        <v>8.3958583647042815</v>
      </c>
      <c r="I83" s="124">
        <f t="shared" si="12"/>
        <v>362660</v>
      </c>
      <c r="J83" s="125">
        <f t="shared" si="13"/>
        <v>36266</v>
      </c>
      <c r="K83" s="135">
        <v>0</v>
      </c>
      <c r="L83" s="120">
        <v>0</v>
      </c>
      <c r="M83" s="124">
        <v>0</v>
      </c>
      <c r="N83" s="120">
        <v>74</v>
      </c>
      <c r="O83" s="120">
        <v>16</v>
      </c>
      <c r="P83" s="120">
        <v>56</v>
      </c>
      <c r="Q83" s="120">
        <v>46</v>
      </c>
      <c r="R83" s="124">
        <v>72</v>
      </c>
      <c r="S83" s="120">
        <v>45</v>
      </c>
      <c r="T83" s="120">
        <v>47</v>
      </c>
      <c r="U83" s="124">
        <v>352</v>
      </c>
      <c r="V83" s="124">
        <v>313</v>
      </c>
      <c r="W83" s="124">
        <v>541</v>
      </c>
      <c r="X83" s="124">
        <v>724</v>
      </c>
      <c r="Y83" s="124">
        <v>585</v>
      </c>
      <c r="Z83" s="124">
        <v>592</v>
      </c>
      <c r="AA83" s="124">
        <v>778</v>
      </c>
      <c r="AB83" s="124">
        <v>955</v>
      </c>
      <c r="AC83" s="124">
        <v>575</v>
      </c>
      <c r="AD83" s="136">
        <v>1420</v>
      </c>
      <c r="AE83" s="124">
        <v>1655</v>
      </c>
      <c r="AF83" s="137">
        <v>1512</v>
      </c>
      <c r="AG83" s="131">
        <v>1576</v>
      </c>
      <c r="AH83" s="120">
        <v>1074</v>
      </c>
      <c r="AI83" s="120">
        <v>415</v>
      </c>
      <c r="AJ83" s="120">
        <v>782</v>
      </c>
      <c r="AK83" s="120">
        <v>957</v>
      </c>
      <c r="AL83" s="120">
        <v>1048</v>
      </c>
      <c r="AM83" s="120">
        <v>1336</v>
      </c>
      <c r="AN83" s="120">
        <v>1559</v>
      </c>
      <c r="AO83" s="120">
        <v>378</v>
      </c>
      <c r="AP83" s="120">
        <v>1000</v>
      </c>
      <c r="AQ83" s="120">
        <v>1328</v>
      </c>
      <c r="AR83" s="120">
        <v>1940</v>
      </c>
      <c r="AS83" s="120">
        <v>2317</v>
      </c>
      <c r="AT83" s="120">
        <v>1591</v>
      </c>
      <c r="AU83" s="120">
        <v>370</v>
      </c>
      <c r="AV83" s="120">
        <v>982</v>
      </c>
      <c r="AW83" s="120">
        <v>1366</v>
      </c>
      <c r="AX83" s="120">
        <v>1461</v>
      </c>
      <c r="AY83" s="120">
        <v>1916</v>
      </c>
      <c r="AZ83" s="120">
        <v>1444</v>
      </c>
      <c r="BA83" s="120">
        <v>281</v>
      </c>
      <c r="BB83" s="120">
        <v>787</v>
      </c>
      <c r="BC83" s="120"/>
      <c r="BD83" s="120"/>
      <c r="BE83" s="120"/>
      <c r="BF83" s="120"/>
      <c r="BG83" s="132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</row>
    <row r="84" spans="1:84" s="134" customFormat="1" ht="15">
      <c r="A84" s="119">
        <v>70912</v>
      </c>
      <c r="B84" s="120" t="s">
        <v>81</v>
      </c>
      <c r="C84" s="120">
        <v>29409</v>
      </c>
      <c r="D84" s="120">
        <v>31252</v>
      </c>
      <c r="E84" s="121">
        <f t="shared" si="8"/>
        <v>0.70336694274396827</v>
      </c>
      <c r="F84" s="122">
        <f t="shared" si="9"/>
        <v>20685.318419157364</v>
      </c>
      <c r="G84" s="121">
        <f t="shared" si="10"/>
        <v>6.6347036621442417</v>
      </c>
      <c r="H84" s="123">
        <f t="shared" si="11"/>
        <v>9.4327772019836473</v>
      </c>
      <c r="I84" s="124">
        <f t="shared" si="12"/>
        <v>195120</v>
      </c>
      <c r="J84" s="125">
        <f t="shared" si="13"/>
        <v>19512</v>
      </c>
      <c r="K84" s="135">
        <v>0</v>
      </c>
      <c r="L84" s="120">
        <v>13</v>
      </c>
      <c r="M84" s="124">
        <v>3</v>
      </c>
      <c r="N84" s="120">
        <v>3</v>
      </c>
      <c r="O84" s="120">
        <v>3</v>
      </c>
      <c r="P84" s="120">
        <v>7</v>
      </c>
      <c r="Q84" s="120">
        <v>23</v>
      </c>
      <c r="R84" s="124">
        <v>40</v>
      </c>
      <c r="S84" s="120">
        <v>12</v>
      </c>
      <c r="T84" s="120">
        <v>152</v>
      </c>
      <c r="U84" s="124">
        <v>165</v>
      </c>
      <c r="V84" s="124">
        <v>161</v>
      </c>
      <c r="W84" s="124">
        <v>147</v>
      </c>
      <c r="X84" s="124">
        <v>478</v>
      </c>
      <c r="Y84" s="124">
        <v>451</v>
      </c>
      <c r="Z84" s="124">
        <v>378</v>
      </c>
      <c r="AA84" s="124">
        <v>421</v>
      </c>
      <c r="AB84" s="124">
        <v>546</v>
      </c>
      <c r="AC84" s="124">
        <v>203</v>
      </c>
      <c r="AD84" s="136">
        <v>643</v>
      </c>
      <c r="AE84" s="124">
        <v>854</v>
      </c>
      <c r="AF84" s="137">
        <v>1016</v>
      </c>
      <c r="AG84" s="131">
        <v>927</v>
      </c>
      <c r="AH84" s="120">
        <v>595</v>
      </c>
      <c r="AI84" s="120">
        <v>160</v>
      </c>
      <c r="AJ84" s="120">
        <v>423</v>
      </c>
      <c r="AK84" s="120">
        <v>496</v>
      </c>
      <c r="AL84" s="120">
        <v>806</v>
      </c>
      <c r="AM84" s="120">
        <v>660</v>
      </c>
      <c r="AN84" s="120">
        <v>682</v>
      </c>
      <c r="AO84" s="120">
        <v>259</v>
      </c>
      <c r="AP84" s="120">
        <v>436</v>
      </c>
      <c r="AQ84" s="120">
        <v>575</v>
      </c>
      <c r="AR84" s="120">
        <v>820</v>
      </c>
      <c r="AS84" s="120">
        <v>839</v>
      </c>
      <c r="AT84" s="120">
        <v>1054</v>
      </c>
      <c r="AU84" s="120">
        <v>204</v>
      </c>
      <c r="AV84" s="120">
        <v>491</v>
      </c>
      <c r="AW84" s="120">
        <v>701</v>
      </c>
      <c r="AX84" s="120">
        <v>1045</v>
      </c>
      <c r="AY84" s="120">
        <v>1146</v>
      </c>
      <c r="AZ84" s="120">
        <v>805</v>
      </c>
      <c r="BA84" s="120">
        <v>378</v>
      </c>
      <c r="BB84" s="120">
        <v>291</v>
      </c>
      <c r="BC84" s="120"/>
      <c r="BD84" s="120"/>
      <c r="BE84" s="120"/>
      <c r="BF84" s="120"/>
      <c r="BG84" s="132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</row>
    <row r="85" spans="1:84" s="134" customFormat="1" ht="13.5" customHeight="1">
      <c r="A85" s="119">
        <v>70939</v>
      </c>
      <c r="B85" s="120" t="s">
        <v>305</v>
      </c>
      <c r="C85" s="120">
        <v>55885</v>
      </c>
      <c r="D85" s="120">
        <v>42391</v>
      </c>
      <c r="E85" s="121">
        <f t="shared" si="8"/>
        <v>0.95406463809866759</v>
      </c>
      <c r="F85" s="122">
        <f t="shared" si="9"/>
        <v>53317.902300144036</v>
      </c>
      <c r="G85" s="121">
        <f t="shared" si="10"/>
        <v>11.462825445110495</v>
      </c>
      <c r="H85" s="123">
        <f t="shared" si="11"/>
        <v>12.014726243239119</v>
      </c>
      <c r="I85" s="124">
        <f t="shared" si="12"/>
        <v>640600</v>
      </c>
      <c r="J85" s="125">
        <f t="shared" si="13"/>
        <v>64060</v>
      </c>
      <c r="K85" s="135">
        <v>3</v>
      </c>
      <c r="L85" s="120">
        <v>7</v>
      </c>
      <c r="M85" s="124">
        <v>15</v>
      </c>
      <c r="N85" s="120">
        <v>57</v>
      </c>
      <c r="O85" s="120">
        <v>56</v>
      </c>
      <c r="P85" s="120">
        <v>124</v>
      </c>
      <c r="Q85" s="120">
        <v>116</v>
      </c>
      <c r="R85" s="124">
        <v>146</v>
      </c>
      <c r="S85" s="120">
        <v>117</v>
      </c>
      <c r="T85" s="120">
        <v>372</v>
      </c>
      <c r="U85" s="124">
        <v>635</v>
      </c>
      <c r="V85" s="124">
        <v>376</v>
      </c>
      <c r="W85" s="124">
        <v>648</v>
      </c>
      <c r="X85" s="124">
        <v>1427</v>
      </c>
      <c r="Y85" s="124">
        <v>1185</v>
      </c>
      <c r="Z85" s="124">
        <v>1290</v>
      </c>
      <c r="AA85" s="124">
        <v>1651</v>
      </c>
      <c r="AB85" s="124">
        <v>1642</v>
      </c>
      <c r="AC85" s="124">
        <v>804</v>
      </c>
      <c r="AD85" s="136">
        <v>3140</v>
      </c>
      <c r="AE85" s="124">
        <v>2943</v>
      </c>
      <c r="AF85" s="137">
        <v>3888</v>
      </c>
      <c r="AG85" s="131">
        <v>2500</v>
      </c>
      <c r="AH85" s="120">
        <v>1843</v>
      </c>
      <c r="AI85" s="120">
        <v>513</v>
      </c>
      <c r="AJ85" s="120">
        <v>1399</v>
      </c>
      <c r="AK85" s="120">
        <v>1818</v>
      </c>
      <c r="AL85" s="120">
        <v>2054</v>
      </c>
      <c r="AM85" s="120">
        <v>2190</v>
      </c>
      <c r="AN85" s="120">
        <v>2065</v>
      </c>
      <c r="AO85" s="120">
        <v>499</v>
      </c>
      <c r="AP85" s="120">
        <v>1811</v>
      </c>
      <c r="AQ85" s="120">
        <v>2282</v>
      </c>
      <c r="AR85" s="120">
        <v>3571</v>
      </c>
      <c r="AS85" s="120">
        <v>3419</v>
      </c>
      <c r="AT85" s="120">
        <v>2780</v>
      </c>
      <c r="AU85" s="120">
        <v>592</v>
      </c>
      <c r="AV85" s="120">
        <v>1624</v>
      </c>
      <c r="AW85" s="120">
        <v>2282</v>
      </c>
      <c r="AX85" s="120">
        <v>3309</v>
      </c>
      <c r="AY85" s="120">
        <v>3111</v>
      </c>
      <c r="AZ85" s="120">
        <v>2271</v>
      </c>
      <c r="BA85" s="120">
        <v>410</v>
      </c>
      <c r="BB85" s="120">
        <v>1075</v>
      </c>
      <c r="BC85" s="120"/>
      <c r="BD85" s="120"/>
      <c r="BE85" s="120"/>
      <c r="BF85" s="120"/>
      <c r="BG85" s="132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</row>
    <row r="86" spans="1:84" s="134" customFormat="1" ht="15">
      <c r="A86" s="119">
        <v>70947</v>
      </c>
      <c r="B86" s="120" t="s">
        <v>306</v>
      </c>
      <c r="C86" s="120">
        <v>60482</v>
      </c>
      <c r="D86" s="120">
        <v>39051</v>
      </c>
      <c r="E86" s="121">
        <f t="shared" si="8"/>
        <v>0.87889359020525748</v>
      </c>
      <c r="F86" s="122">
        <f t="shared" si="9"/>
        <v>53157.242122794385</v>
      </c>
      <c r="G86" s="121">
        <f t="shared" si="10"/>
        <v>8.138950431533349</v>
      </c>
      <c r="H86" s="123">
        <f t="shared" si="11"/>
        <v>9.2604503232667472</v>
      </c>
      <c r="I86" s="124">
        <f t="shared" si="12"/>
        <v>492260</v>
      </c>
      <c r="J86" s="125">
        <f t="shared" si="13"/>
        <v>49226</v>
      </c>
      <c r="K86" s="135">
        <v>1</v>
      </c>
      <c r="L86" s="120">
        <v>6</v>
      </c>
      <c r="M86" s="124">
        <v>4</v>
      </c>
      <c r="N86" s="120">
        <v>33</v>
      </c>
      <c r="O86" s="120">
        <v>33</v>
      </c>
      <c r="P86" s="120">
        <v>66</v>
      </c>
      <c r="Q86" s="120">
        <v>60</v>
      </c>
      <c r="R86" s="124">
        <v>227</v>
      </c>
      <c r="S86" s="120">
        <v>102</v>
      </c>
      <c r="T86" s="120">
        <v>411</v>
      </c>
      <c r="U86" s="124">
        <v>448</v>
      </c>
      <c r="V86" s="124">
        <v>259</v>
      </c>
      <c r="W86" s="124">
        <v>472</v>
      </c>
      <c r="X86" s="124">
        <v>1133</v>
      </c>
      <c r="Y86" s="124">
        <v>672</v>
      </c>
      <c r="Z86" s="124">
        <v>934</v>
      </c>
      <c r="AA86" s="124">
        <v>953</v>
      </c>
      <c r="AB86" s="124">
        <v>871</v>
      </c>
      <c r="AC86" s="124">
        <v>695</v>
      </c>
      <c r="AD86" s="136">
        <v>1828</v>
      </c>
      <c r="AE86" s="124">
        <v>1853</v>
      </c>
      <c r="AF86" s="137">
        <v>2186</v>
      </c>
      <c r="AG86" s="131">
        <v>3974</v>
      </c>
      <c r="AH86" s="120">
        <v>1325</v>
      </c>
      <c r="AI86" s="120">
        <v>215</v>
      </c>
      <c r="AJ86" s="120">
        <v>1666</v>
      </c>
      <c r="AK86" s="120">
        <v>1273</v>
      </c>
      <c r="AL86" s="120">
        <v>1514</v>
      </c>
      <c r="AM86" s="120">
        <v>1509</v>
      </c>
      <c r="AN86" s="120">
        <v>1857</v>
      </c>
      <c r="AO86" s="120">
        <v>310</v>
      </c>
      <c r="AP86" s="120">
        <v>1596</v>
      </c>
      <c r="AQ86" s="120">
        <v>1801</v>
      </c>
      <c r="AR86" s="120">
        <v>2292</v>
      </c>
      <c r="AS86" s="120">
        <v>2982</v>
      </c>
      <c r="AT86" s="120">
        <v>2109</v>
      </c>
      <c r="AU86" s="120">
        <v>299</v>
      </c>
      <c r="AV86" s="120">
        <v>1306</v>
      </c>
      <c r="AW86" s="120">
        <v>1786</v>
      </c>
      <c r="AX86" s="120">
        <v>2231</v>
      </c>
      <c r="AY86" s="120">
        <v>2529</v>
      </c>
      <c r="AZ86" s="120">
        <v>2085</v>
      </c>
      <c r="BA86" s="120">
        <v>263</v>
      </c>
      <c r="BB86" s="120">
        <v>1057</v>
      </c>
      <c r="BC86" s="120"/>
      <c r="BD86" s="120"/>
      <c r="BE86" s="120"/>
      <c r="BF86" s="120"/>
      <c r="BG86" s="132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</row>
    <row r="87" spans="1:84" s="139" customFormat="1" ht="13.5" customHeight="1">
      <c r="A87" s="119">
        <v>70955</v>
      </c>
      <c r="B87" s="120" t="s">
        <v>37</v>
      </c>
      <c r="C87" s="120">
        <v>28493</v>
      </c>
      <c r="D87" s="120">
        <v>33455</v>
      </c>
      <c r="E87" s="121">
        <f t="shared" si="8"/>
        <v>0.75294832553114877</v>
      </c>
      <c r="F87" s="122">
        <f t="shared" si="9"/>
        <v>21453.75663935902</v>
      </c>
      <c r="G87" s="121">
        <f t="shared" si="10"/>
        <v>7.3611062366195208</v>
      </c>
      <c r="H87" s="123">
        <f t="shared" si="11"/>
        <v>9.7763763953214333</v>
      </c>
      <c r="I87" s="124">
        <f t="shared" si="12"/>
        <v>209740</v>
      </c>
      <c r="J87" s="125">
        <f t="shared" si="13"/>
        <v>20974</v>
      </c>
      <c r="K87" s="135">
        <v>0</v>
      </c>
      <c r="L87" s="120">
        <v>0</v>
      </c>
      <c r="M87" s="124">
        <v>0</v>
      </c>
      <c r="N87" s="120">
        <v>28</v>
      </c>
      <c r="O87" s="120">
        <v>32</v>
      </c>
      <c r="P87" s="120">
        <v>16</v>
      </c>
      <c r="Q87" s="120">
        <v>25</v>
      </c>
      <c r="R87" s="124">
        <v>49</v>
      </c>
      <c r="S87" s="120">
        <v>12</v>
      </c>
      <c r="T87" s="120">
        <v>166</v>
      </c>
      <c r="U87" s="124">
        <v>78</v>
      </c>
      <c r="V87" s="124">
        <v>118</v>
      </c>
      <c r="W87" s="124">
        <v>129</v>
      </c>
      <c r="X87" s="124">
        <v>315</v>
      </c>
      <c r="Y87" s="124">
        <v>416</v>
      </c>
      <c r="Z87" s="124">
        <v>362</v>
      </c>
      <c r="AA87" s="124">
        <v>418</v>
      </c>
      <c r="AB87" s="124">
        <v>563</v>
      </c>
      <c r="AC87" s="124">
        <v>174</v>
      </c>
      <c r="AD87" s="136">
        <v>862</v>
      </c>
      <c r="AE87" s="124">
        <v>873</v>
      </c>
      <c r="AF87" s="137">
        <v>881</v>
      </c>
      <c r="AG87" s="131">
        <v>819</v>
      </c>
      <c r="AH87" s="120">
        <v>572</v>
      </c>
      <c r="AI87" s="120">
        <v>104</v>
      </c>
      <c r="AJ87" s="120">
        <v>409</v>
      </c>
      <c r="AK87" s="120">
        <v>598</v>
      </c>
      <c r="AL87" s="120">
        <v>722</v>
      </c>
      <c r="AM87" s="120">
        <v>794</v>
      </c>
      <c r="AN87" s="120">
        <v>725</v>
      </c>
      <c r="AO87" s="120">
        <v>151</v>
      </c>
      <c r="AP87" s="120">
        <v>823</v>
      </c>
      <c r="AQ87" s="120">
        <v>1005</v>
      </c>
      <c r="AR87" s="120">
        <v>1051</v>
      </c>
      <c r="AS87" s="120">
        <v>1262</v>
      </c>
      <c r="AT87" s="120">
        <v>851</v>
      </c>
      <c r="AU87" s="120">
        <v>159</v>
      </c>
      <c r="AV87" s="120">
        <v>661</v>
      </c>
      <c r="AW87" s="120">
        <v>989</v>
      </c>
      <c r="AX87" s="120">
        <v>1021</v>
      </c>
      <c r="AY87" s="120">
        <v>1359</v>
      </c>
      <c r="AZ87" s="120">
        <v>760</v>
      </c>
      <c r="BA87" s="120">
        <v>172</v>
      </c>
      <c r="BB87" s="120">
        <v>450</v>
      </c>
      <c r="BC87" s="120"/>
      <c r="BD87" s="120"/>
      <c r="BE87" s="120"/>
      <c r="BF87" s="120"/>
      <c r="BG87" s="132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  <c r="CD87" s="138"/>
      <c r="CE87" s="138"/>
      <c r="CF87" s="138"/>
    </row>
    <row r="88" spans="1:84" s="134" customFormat="1" ht="15">
      <c r="A88" s="119">
        <v>70963</v>
      </c>
      <c r="B88" s="120" t="s">
        <v>102</v>
      </c>
      <c r="C88" s="120">
        <v>29784</v>
      </c>
      <c r="D88" s="120">
        <v>35458</v>
      </c>
      <c r="E88" s="121">
        <f t="shared" si="8"/>
        <v>0.79802844796543027</v>
      </c>
      <c r="F88" s="122">
        <f t="shared" si="9"/>
        <v>23768.479294202374</v>
      </c>
      <c r="G88" s="121">
        <f t="shared" si="10"/>
        <v>0.37100456621004568</v>
      </c>
      <c r="H88" s="123">
        <f t="shared" si="11"/>
        <v>0.46490142946146851</v>
      </c>
      <c r="I88" s="124">
        <f t="shared" si="12"/>
        <v>11050</v>
      </c>
      <c r="J88" s="125">
        <f t="shared" si="13"/>
        <v>1105</v>
      </c>
      <c r="K88" s="135">
        <v>0</v>
      </c>
      <c r="L88" s="120">
        <v>0</v>
      </c>
      <c r="M88" s="124">
        <v>0</v>
      </c>
      <c r="N88" s="120">
        <v>0</v>
      </c>
      <c r="O88" s="120">
        <v>0</v>
      </c>
      <c r="P88" s="120">
        <v>0</v>
      </c>
      <c r="Q88" s="120">
        <v>0</v>
      </c>
      <c r="R88" s="124">
        <v>0</v>
      </c>
      <c r="S88" s="120">
        <v>0</v>
      </c>
      <c r="T88" s="120">
        <v>7</v>
      </c>
      <c r="U88" s="124">
        <v>0</v>
      </c>
      <c r="V88" s="124">
        <v>15</v>
      </c>
      <c r="W88" s="124">
        <v>7</v>
      </c>
      <c r="X88" s="124">
        <v>32</v>
      </c>
      <c r="Y88" s="124">
        <v>9</v>
      </c>
      <c r="Z88" s="124">
        <v>7</v>
      </c>
      <c r="AA88" s="124">
        <v>23</v>
      </c>
      <c r="AB88" s="124">
        <v>31</v>
      </c>
      <c r="AC88" s="124">
        <v>40</v>
      </c>
      <c r="AD88" s="136">
        <v>14</v>
      </c>
      <c r="AE88" s="124">
        <v>52</v>
      </c>
      <c r="AF88" s="137">
        <v>39</v>
      </c>
      <c r="AG88" s="131">
        <v>37</v>
      </c>
      <c r="AH88" s="120">
        <v>83</v>
      </c>
      <c r="AI88" s="120">
        <v>23</v>
      </c>
      <c r="AJ88" s="120">
        <v>57</v>
      </c>
      <c r="AK88" s="120">
        <v>56</v>
      </c>
      <c r="AL88" s="120">
        <v>9</v>
      </c>
      <c r="AM88" s="120">
        <v>39</v>
      </c>
      <c r="AN88" s="120">
        <v>28</v>
      </c>
      <c r="AO88" s="120">
        <v>39</v>
      </c>
      <c r="AP88" s="120">
        <v>13</v>
      </c>
      <c r="AQ88" s="120">
        <v>27</v>
      </c>
      <c r="AR88" s="120">
        <v>69</v>
      </c>
      <c r="AS88" s="120">
        <v>48</v>
      </c>
      <c r="AT88" s="120">
        <v>22</v>
      </c>
      <c r="AU88" s="120">
        <v>28</v>
      </c>
      <c r="AV88" s="120">
        <v>14</v>
      </c>
      <c r="AW88" s="120">
        <v>86</v>
      </c>
      <c r="AX88" s="120">
        <v>50</v>
      </c>
      <c r="AY88" s="120">
        <v>44</v>
      </c>
      <c r="AZ88" s="120">
        <v>40</v>
      </c>
      <c r="BA88" s="120">
        <v>2</v>
      </c>
      <c r="BB88" s="120">
        <v>15</v>
      </c>
      <c r="BC88" s="120"/>
      <c r="BD88" s="120"/>
      <c r="BE88" s="120"/>
      <c r="BF88" s="120"/>
      <c r="BG88" s="132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</row>
    <row r="89" spans="1:84" s="134" customFormat="1" ht="15">
      <c r="A89" s="119">
        <v>70971</v>
      </c>
      <c r="B89" s="120" t="s">
        <v>38</v>
      </c>
      <c r="C89" s="120">
        <v>25583</v>
      </c>
      <c r="D89" s="120">
        <v>34202</v>
      </c>
      <c r="E89" s="121">
        <f t="shared" si="8"/>
        <v>0.76976053294922575</v>
      </c>
      <c r="F89" s="122">
        <f t="shared" si="9"/>
        <v>19692.783714440044</v>
      </c>
      <c r="G89" s="121">
        <f t="shared" si="10"/>
        <v>7.3877184067544857</v>
      </c>
      <c r="H89" s="123">
        <f t="shared" si="11"/>
        <v>9.5974242514740453</v>
      </c>
      <c r="I89" s="124">
        <f t="shared" si="12"/>
        <v>189000</v>
      </c>
      <c r="J89" s="125">
        <f t="shared" si="13"/>
        <v>18900</v>
      </c>
      <c r="K89" s="135">
        <v>0</v>
      </c>
      <c r="L89" s="120">
        <v>2</v>
      </c>
      <c r="M89" s="124">
        <v>0</v>
      </c>
      <c r="N89" s="120">
        <v>11</v>
      </c>
      <c r="O89" s="120">
        <v>9</v>
      </c>
      <c r="P89" s="120">
        <v>24</v>
      </c>
      <c r="Q89" s="120">
        <v>47</v>
      </c>
      <c r="R89" s="124">
        <v>61</v>
      </c>
      <c r="S89" s="120">
        <v>35</v>
      </c>
      <c r="T89" s="120">
        <v>161</v>
      </c>
      <c r="U89" s="124">
        <v>150</v>
      </c>
      <c r="V89" s="124">
        <v>122</v>
      </c>
      <c r="W89" s="124">
        <v>53</v>
      </c>
      <c r="X89" s="124">
        <v>460</v>
      </c>
      <c r="Y89" s="124">
        <v>403</v>
      </c>
      <c r="Z89" s="124">
        <v>462</v>
      </c>
      <c r="AA89" s="124">
        <v>600</v>
      </c>
      <c r="AB89" s="124">
        <v>580</v>
      </c>
      <c r="AC89" s="124">
        <v>237</v>
      </c>
      <c r="AD89" s="136">
        <v>892</v>
      </c>
      <c r="AE89" s="124">
        <v>987</v>
      </c>
      <c r="AF89" s="137">
        <v>854</v>
      </c>
      <c r="AG89" s="131">
        <v>901</v>
      </c>
      <c r="AH89" s="120">
        <v>524</v>
      </c>
      <c r="AI89" s="120">
        <v>117</v>
      </c>
      <c r="AJ89" s="120">
        <v>413</v>
      </c>
      <c r="AK89" s="120">
        <v>522</v>
      </c>
      <c r="AL89" s="120">
        <v>609</v>
      </c>
      <c r="AM89" s="120">
        <v>722</v>
      </c>
      <c r="AN89" s="120">
        <v>626</v>
      </c>
      <c r="AO89" s="120">
        <v>167</v>
      </c>
      <c r="AP89" s="120">
        <v>481</v>
      </c>
      <c r="AQ89" s="120">
        <v>760</v>
      </c>
      <c r="AR89" s="120">
        <v>800</v>
      </c>
      <c r="AS89" s="120">
        <v>920</v>
      </c>
      <c r="AT89" s="120">
        <v>692</v>
      </c>
      <c r="AU89" s="120">
        <v>139</v>
      </c>
      <c r="AV89" s="120">
        <v>535</v>
      </c>
      <c r="AW89" s="120">
        <v>850</v>
      </c>
      <c r="AX89" s="120">
        <v>874</v>
      </c>
      <c r="AY89" s="120">
        <v>935</v>
      </c>
      <c r="AZ89" s="120">
        <v>703</v>
      </c>
      <c r="BA89" s="120">
        <v>123</v>
      </c>
      <c r="BB89" s="120">
        <v>337</v>
      </c>
      <c r="BC89" s="120"/>
      <c r="BD89" s="120"/>
      <c r="BE89" s="120"/>
      <c r="BF89" s="120"/>
      <c r="BG89" s="132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</row>
    <row r="90" spans="1:84" s="134" customFormat="1" ht="15">
      <c r="A90" s="119">
        <v>70980</v>
      </c>
      <c r="B90" s="120" t="s">
        <v>39</v>
      </c>
      <c r="C90" s="120">
        <v>35818</v>
      </c>
      <c r="D90" s="120">
        <v>32836</v>
      </c>
      <c r="E90" s="121">
        <f t="shared" si="8"/>
        <v>0.73901692473892688</v>
      </c>
      <c r="F90" s="122">
        <f t="shared" si="9"/>
        <v>26470.108210298884</v>
      </c>
      <c r="G90" s="121">
        <f t="shared" si="10"/>
        <v>6.135741805795969</v>
      </c>
      <c r="H90" s="123">
        <f t="shared" si="11"/>
        <v>8.3025727833818515</v>
      </c>
      <c r="I90" s="124">
        <f t="shared" si="12"/>
        <v>219770</v>
      </c>
      <c r="J90" s="125">
        <f t="shared" si="13"/>
        <v>21977</v>
      </c>
      <c r="K90" s="135">
        <v>0</v>
      </c>
      <c r="L90" s="120">
        <v>5</v>
      </c>
      <c r="M90" s="124">
        <v>0</v>
      </c>
      <c r="N90" s="120">
        <v>9</v>
      </c>
      <c r="O90" s="120">
        <v>20</v>
      </c>
      <c r="P90" s="120">
        <v>36</v>
      </c>
      <c r="Q90" s="120">
        <v>17</v>
      </c>
      <c r="R90" s="124">
        <v>30</v>
      </c>
      <c r="S90" s="120">
        <v>14</v>
      </c>
      <c r="T90" s="120">
        <v>144</v>
      </c>
      <c r="U90" s="124">
        <v>152</v>
      </c>
      <c r="V90" s="124">
        <v>189</v>
      </c>
      <c r="W90" s="124">
        <v>145</v>
      </c>
      <c r="X90" s="124">
        <v>354</v>
      </c>
      <c r="Y90" s="124">
        <v>502</v>
      </c>
      <c r="Z90" s="124">
        <v>411</v>
      </c>
      <c r="AA90" s="124">
        <v>528</v>
      </c>
      <c r="AB90" s="124">
        <v>565</v>
      </c>
      <c r="AC90" s="124">
        <v>229</v>
      </c>
      <c r="AD90" s="136">
        <v>953</v>
      </c>
      <c r="AE90" s="124">
        <v>1146</v>
      </c>
      <c r="AF90" s="137">
        <v>1002</v>
      </c>
      <c r="AG90" s="131">
        <v>966</v>
      </c>
      <c r="AH90" s="120">
        <v>827</v>
      </c>
      <c r="AI90" s="120">
        <v>84</v>
      </c>
      <c r="AJ90" s="120">
        <v>522</v>
      </c>
      <c r="AK90" s="120">
        <v>661</v>
      </c>
      <c r="AL90" s="120">
        <v>782</v>
      </c>
      <c r="AM90" s="120">
        <v>954</v>
      </c>
      <c r="AN90" s="120">
        <v>788</v>
      </c>
      <c r="AO90" s="120">
        <v>133</v>
      </c>
      <c r="AP90" s="120">
        <v>647</v>
      </c>
      <c r="AQ90" s="120">
        <v>900</v>
      </c>
      <c r="AR90" s="120">
        <v>1094</v>
      </c>
      <c r="AS90" s="120">
        <v>1078</v>
      </c>
      <c r="AT90" s="120">
        <v>863</v>
      </c>
      <c r="AU90" s="120">
        <v>143</v>
      </c>
      <c r="AV90" s="120">
        <v>647</v>
      </c>
      <c r="AW90" s="120">
        <v>782</v>
      </c>
      <c r="AX90" s="120">
        <v>946</v>
      </c>
      <c r="AY90" s="120">
        <v>1157</v>
      </c>
      <c r="AZ90" s="120">
        <v>926</v>
      </c>
      <c r="BA90" s="120">
        <v>166</v>
      </c>
      <c r="BB90" s="120">
        <v>460</v>
      </c>
      <c r="BC90" s="120"/>
      <c r="BD90" s="120"/>
      <c r="BE90" s="120"/>
      <c r="BF90" s="120"/>
      <c r="BG90" s="132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</row>
    <row r="91" spans="1:84" s="139" customFormat="1" ht="13.5" customHeight="1">
      <c r="A91" s="119">
        <v>70998</v>
      </c>
      <c r="B91" s="120" t="s">
        <v>105</v>
      </c>
      <c r="C91" s="120">
        <v>42515</v>
      </c>
      <c r="D91" s="120">
        <v>33305</v>
      </c>
      <c r="E91" s="121">
        <f t="shared" si="8"/>
        <v>0.74957238026647466</v>
      </c>
      <c r="F91" s="122">
        <f t="shared" si="9"/>
        <v>31868.069747029171</v>
      </c>
      <c r="G91" s="121">
        <f t="shared" si="10"/>
        <v>10.491355992002822</v>
      </c>
      <c r="H91" s="123">
        <f t="shared" si="11"/>
        <v>13.99645486973936</v>
      </c>
      <c r="I91" s="124">
        <f t="shared" si="12"/>
        <v>446040</v>
      </c>
      <c r="J91" s="125">
        <f t="shared" si="13"/>
        <v>44604</v>
      </c>
      <c r="K91" s="135"/>
      <c r="L91" s="120">
        <v>9</v>
      </c>
      <c r="M91" s="124">
        <v>1</v>
      </c>
      <c r="N91" s="120">
        <v>41</v>
      </c>
      <c r="O91" s="120">
        <v>64</v>
      </c>
      <c r="P91" s="120">
        <v>66</v>
      </c>
      <c r="Q91" s="120">
        <v>79</v>
      </c>
      <c r="R91" s="124">
        <v>95</v>
      </c>
      <c r="S91" s="120">
        <v>71</v>
      </c>
      <c r="T91" s="120">
        <v>483</v>
      </c>
      <c r="U91" s="124">
        <v>322</v>
      </c>
      <c r="V91" s="124">
        <v>488</v>
      </c>
      <c r="W91" s="124">
        <v>455</v>
      </c>
      <c r="X91" s="124">
        <v>1153</v>
      </c>
      <c r="Y91" s="124">
        <v>692</v>
      </c>
      <c r="Z91" s="124">
        <v>1145</v>
      </c>
      <c r="AA91" s="124">
        <v>1149</v>
      </c>
      <c r="AB91" s="124">
        <v>1230</v>
      </c>
      <c r="AC91" s="124">
        <v>493</v>
      </c>
      <c r="AD91" s="136">
        <v>1777</v>
      </c>
      <c r="AE91" s="124">
        <v>1607</v>
      </c>
      <c r="AF91" s="137">
        <v>1807</v>
      </c>
      <c r="AG91" s="131">
        <v>1801</v>
      </c>
      <c r="AH91" s="120">
        <v>1216</v>
      </c>
      <c r="AI91" s="120">
        <v>265</v>
      </c>
      <c r="AJ91" s="120">
        <v>1223</v>
      </c>
      <c r="AK91" s="120">
        <v>1126</v>
      </c>
      <c r="AL91" s="120">
        <v>1593</v>
      </c>
      <c r="AM91" s="120">
        <v>1492</v>
      </c>
      <c r="AN91" s="120">
        <v>1664</v>
      </c>
      <c r="AO91" s="120">
        <v>404</v>
      </c>
      <c r="AP91" s="120">
        <v>1617</v>
      </c>
      <c r="AQ91" s="120">
        <v>1707</v>
      </c>
      <c r="AR91" s="120">
        <v>2072</v>
      </c>
      <c r="AS91" s="120">
        <v>2374</v>
      </c>
      <c r="AT91" s="120">
        <v>2226</v>
      </c>
      <c r="AU91" s="120">
        <v>452</v>
      </c>
      <c r="AV91" s="120">
        <v>1272</v>
      </c>
      <c r="AW91" s="120">
        <v>1896</v>
      </c>
      <c r="AX91" s="120">
        <v>2074</v>
      </c>
      <c r="AY91" s="120">
        <v>2291</v>
      </c>
      <c r="AZ91" s="120">
        <v>1352</v>
      </c>
      <c r="BA91" s="120">
        <v>294</v>
      </c>
      <c r="BB91" s="120">
        <v>966</v>
      </c>
      <c r="BC91" s="120"/>
      <c r="BD91" s="120"/>
      <c r="BE91" s="120"/>
      <c r="BF91" s="120"/>
      <c r="BG91" s="132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</row>
    <row r="92" spans="1:84" s="134" customFormat="1" ht="15">
      <c r="A92" s="119">
        <v>71005</v>
      </c>
      <c r="B92" s="120" t="s">
        <v>93</v>
      </c>
      <c r="C92" s="120">
        <v>8468</v>
      </c>
      <c r="D92" s="120">
        <v>31230</v>
      </c>
      <c r="E92" s="121">
        <f t="shared" si="8"/>
        <v>0.70287180410514949</v>
      </c>
      <c r="F92" s="122">
        <f t="shared" si="9"/>
        <v>5951.918437162406</v>
      </c>
      <c r="G92" s="121">
        <f t="shared" si="10"/>
        <v>5.7699574870099193</v>
      </c>
      <c r="H92" s="123">
        <f t="shared" si="11"/>
        <v>8.2091178694468372</v>
      </c>
      <c r="I92" s="124">
        <f t="shared" si="12"/>
        <v>48860</v>
      </c>
      <c r="J92" s="125">
        <f t="shared" si="13"/>
        <v>4886</v>
      </c>
      <c r="K92" s="135">
        <v>0</v>
      </c>
      <c r="L92" s="120">
        <v>0</v>
      </c>
      <c r="M92" s="124">
        <v>0</v>
      </c>
      <c r="N92" s="120">
        <v>8</v>
      </c>
      <c r="O92" s="120">
        <v>2</v>
      </c>
      <c r="P92" s="120">
        <v>11</v>
      </c>
      <c r="Q92" s="120">
        <v>4</v>
      </c>
      <c r="R92" s="124">
        <v>4</v>
      </c>
      <c r="S92" s="120">
        <v>11</v>
      </c>
      <c r="T92" s="120">
        <v>24</v>
      </c>
      <c r="U92" s="124">
        <v>25</v>
      </c>
      <c r="V92" s="124">
        <v>11</v>
      </c>
      <c r="W92" s="124">
        <v>23</v>
      </c>
      <c r="X92" s="124">
        <v>114</v>
      </c>
      <c r="Y92" s="124">
        <v>136</v>
      </c>
      <c r="Z92" s="124">
        <v>152</v>
      </c>
      <c r="AA92" s="124">
        <v>106</v>
      </c>
      <c r="AB92" s="124">
        <v>120</v>
      </c>
      <c r="AC92" s="124">
        <v>35</v>
      </c>
      <c r="AD92" s="136">
        <v>242</v>
      </c>
      <c r="AE92" s="124">
        <v>195</v>
      </c>
      <c r="AF92" s="137">
        <v>288</v>
      </c>
      <c r="AG92" s="131">
        <v>188</v>
      </c>
      <c r="AH92" s="120">
        <v>152</v>
      </c>
      <c r="AI92" s="120">
        <v>4</v>
      </c>
      <c r="AJ92" s="120">
        <v>108</v>
      </c>
      <c r="AK92" s="120">
        <v>148</v>
      </c>
      <c r="AL92" s="120">
        <v>205</v>
      </c>
      <c r="AM92" s="120">
        <v>269</v>
      </c>
      <c r="AN92" s="120">
        <v>123</v>
      </c>
      <c r="AO92" s="120">
        <v>25</v>
      </c>
      <c r="AP92" s="120">
        <v>162</v>
      </c>
      <c r="AQ92" s="120">
        <v>197</v>
      </c>
      <c r="AR92" s="120">
        <v>261</v>
      </c>
      <c r="AS92" s="120">
        <v>240</v>
      </c>
      <c r="AT92" s="120">
        <v>252</v>
      </c>
      <c r="AU92" s="120">
        <v>31</v>
      </c>
      <c r="AV92" s="120">
        <v>95</v>
      </c>
      <c r="AW92" s="120">
        <v>185</v>
      </c>
      <c r="AX92" s="120">
        <v>186</v>
      </c>
      <c r="AY92" s="120">
        <v>307</v>
      </c>
      <c r="AZ92" s="120">
        <v>136</v>
      </c>
      <c r="BA92" s="120">
        <v>52</v>
      </c>
      <c r="BB92" s="120">
        <v>49</v>
      </c>
      <c r="BC92" s="120"/>
      <c r="BD92" s="120"/>
      <c r="BE92" s="120"/>
      <c r="BF92" s="120"/>
      <c r="BG92" s="132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</row>
    <row r="93" spans="1:84" s="134" customFormat="1" ht="15">
      <c r="A93" s="119">
        <v>71013</v>
      </c>
      <c r="B93" s="120" t="s">
        <v>70</v>
      </c>
      <c r="C93" s="120">
        <v>10899</v>
      </c>
      <c r="D93" s="120">
        <v>31613</v>
      </c>
      <c r="E93" s="121">
        <f t="shared" si="8"/>
        <v>0.71149171768095065</v>
      </c>
      <c r="F93" s="122">
        <f t="shared" si="9"/>
        <v>7754.5482310046809</v>
      </c>
      <c r="G93" s="121">
        <f t="shared" si="10"/>
        <v>4.1306541884576564</v>
      </c>
      <c r="H93" s="123">
        <f t="shared" si="11"/>
        <v>5.8056251194619488</v>
      </c>
      <c r="I93" s="124">
        <f t="shared" si="12"/>
        <v>45020</v>
      </c>
      <c r="J93" s="125">
        <f t="shared" si="13"/>
        <v>4502</v>
      </c>
      <c r="K93" s="135">
        <v>0</v>
      </c>
      <c r="L93" s="120">
        <v>0</v>
      </c>
      <c r="M93" s="124">
        <v>0</v>
      </c>
      <c r="N93" s="120">
        <v>2</v>
      </c>
      <c r="O93" s="120">
        <v>0</v>
      </c>
      <c r="P93" s="120">
        <v>0</v>
      </c>
      <c r="Q93" s="120">
        <v>0</v>
      </c>
      <c r="R93" s="124">
        <v>8</v>
      </c>
      <c r="S93" s="120">
        <v>0</v>
      </c>
      <c r="T93" s="120">
        <v>17</v>
      </c>
      <c r="U93" s="124">
        <v>27</v>
      </c>
      <c r="V93" s="124">
        <v>35</v>
      </c>
      <c r="W93" s="124">
        <v>34</v>
      </c>
      <c r="X93" s="124">
        <v>66</v>
      </c>
      <c r="Y93" s="124">
        <v>47</v>
      </c>
      <c r="Z93" s="124">
        <v>118</v>
      </c>
      <c r="AA93" s="124">
        <v>70</v>
      </c>
      <c r="AB93" s="124">
        <v>134</v>
      </c>
      <c r="AC93" s="124">
        <v>65</v>
      </c>
      <c r="AD93" s="136">
        <v>146</v>
      </c>
      <c r="AE93" s="124">
        <v>281</v>
      </c>
      <c r="AF93" s="137">
        <v>240</v>
      </c>
      <c r="AG93" s="131">
        <v>291</v>
      </c>
      <c r="AH93" s="120">
        <v>151</v>
      </c>
      <c r="AI93" s="120">
        <v>43</v>
      </c>
      <c r="AJ93" s="120">
        <v>78</v>
      </c>
      <c r="AK93" s="120">
        <v>187</v>
      </c>
      <c r="AL93" s="120">
        <v>159</v>
      </c>
      <c r="AM93" s="120">
        <v>179</v>
      </c>
      <c r="AN93" s="120">
        <v>146</v>
      </c>
      <c r="AO93" s="120">
        <v>43</v>
      </c>
      <c r="AP93" s="120">
        <v>139</v>
      </c>
      <c r="AQ93" s="120">
        <v>155</v>
      </c>
      <c r="AR93" s="120">
        <v>220</v>
      </c>
      <c r="AS93" s="120">
        <v>256</v>
      </c>
      <c r="AT93" s="120">
        <v>205</v>
      </c>
      <c r="AU93" s="120">
        <v>72</v>
      </c>
      <c r="AV93" s="120">
        <v>95</v>
      </c>
      <c r="AW93" s="120">
        <v>198</v>
      </c>
      <c r="AX93" s="120">
        <v>116</v>
      </c>
      <c r="AY93" s="120">
        <v>237</v>
      </c>
      <c r="AZ93" s="120">
        <v>155</v>
      </c>
      <c r="BA93" s="120">
        <v>37</v>
      </c>
      <c r="BB93" s="120">
        <v>50</v>
      </c>
      <c r="BC93" s="120"/>
      <c r="BD93" s="120"/>
      <c r="BE93" s="120"/>
      <c r="BF93" s="120"/>
      <c r="BG93" s="132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</row>
    <row r="94" spans="1:84" s="134" customFormat="1" ht="15">
      <c r="A94" s="119">
        <v>71021</v>
      </c>
      <c r="B94" s="120" t="s">
        <v>65</v>
      </c>
      <c r="C94" s="120">
        <v>23578</v>
      </c>
      <c r="D94" s="120">
        <v>35958</v>
      </c>
      <c r="E94" s="121">
        <f t="shared" si="8"/>
        <v>0.80928159884767736</v>
      </c>
      <c r="F94" s="122">
        <f t="shared" si="9"/>
        <v>19081.241537630536</v>
      </c>
      <c r="G94" s="121">
        <f t="shared" si="10"/>
        <v>5.890660785477988</v>
      </c>
      <c r="H94" s="123">
        <f t="shared" si="11"/>
        <v>7.2788764675554249</v>
      </c>
      <c r="I94" s="124">
        <f t="shared" si="12"/>
        <v>138890</v>
      </c>
      <c r="J94" s="125">
        <f t="shared" si="13"/>
        <v>13889</v>
      </c>
      <c r="K94" s="135">
        <v>0</v>
      </c>
      <c r="L94" s="120">
        <v>0</v>
      </c>
      <c r="M94" s="124">
        <v>0</v>
      </c>
      <c r="N94" s="120">
        <v>1</v>
      </c>
      <c r="O94" s="120">
        <v>0</v>
      </c>
      <c r="P94" s="120">
        <v>58</v>
      </c>
      <c r="Q94" s="120">
        <v>32</v>
      </c>
      <c r="R94" s="124">
        <v>0</v>
      </c>
      <c r="S94" s="120">
        <v>37</v>
      </c>
      <c r="T94" s="120">
        <v>115</v>
      </c>
      <c r="U94" s="124">
        <v>12</v>
      </c>
      <c r="V94" s="124">
        <v>164</v>
      </c>
      <c r="W94" s="124">
        <v>91</v>
      </c>
      <c r="X94" s="124">
        <v>273</v>
      </c>
      <c r="Y94" s="124">
        <v>240</v>
      </c>
      <c r="Z94" s="124">
        <v>219</v>
      </c>
      <c r="AA94" s="124">
        <v>281</v>
      </c>
      <c r="AB94" s="124">
        <v>271</v>
      </c>
      <c r="AC94" s="124">
        <v>190</v>
      </c>
      <c r="AD94" s="136">
        <v>518</v>
      </c>
      <c r="AE94" s="124">
        <v>663</v>
      </c>
      <c r="AF94" s="137">
        <v>683</v>
      </c>
      <c r="AG94" s="131">
        <v>556</v>
      </c>
      <c r="AH94" s="120">
        <v>463</v>
      </c>
      <c r="AI94" s="120">
        <v>97</v>
      </c>
      <c r="AJ94" s="120">
        <v>249</v>
      </c>
      <c r="AK94" s="120">
        <v>394</v>
      </c>
      <c r="AL94" s="120">
        <v>395</v>
      </c>
      <c r="AM94" s="120">
        <v>482</v>
      </c>
      <c r="AN94" s="120">
        <v>437</v>
      </c>
      <c r="AO94" s="120">
        <v>113</v>
      </c>
      <c r="AP94" s="120">
        <v>429</v>
      </c>
      <c r="AQ94" s="120">
        <v>472</v>
      </c>
      <c r="AR94" s="120">
        <v>674</v>
      </c>
      <c r="AS94" s="120">
        <v>785</v>
      </c>
      <c r="AT94" s="120">
        <v>623</v>
      </c>
      <c r="AU94" s="120">
        <v>118</v>
      </c>
      <c r="AV94" s="120">
        <v>487</v>
      </c>
      <c r="AW94" s="120">
        <v>673</v>
      </c>
      <c r="AX94" s="120">
        <v>805</v>
      </c>
      <c r="AY94" s="120">
        <v>738</v>
      </c>
      <c r="AZ94" s="120">
        <v>555</v>
      </c>
      <c r="BA94" s="120">
        <v>156</v>
      </c>
      <c r="BB94" s="120">
        <v>340</v>
      </c>
      <c r="BC94" s="120"/>
      <c r="BD94" s="120"/>
      <c r="BE94" s="120"/>
      <c r="BF94" s="120"/>
      <c r="BG94" s="132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</row>
    <row r="95" spans="1:84" s="134" customFormat="1" ht="13.5" customHeight="1">
      <c r="A95" s="119">
        <v>71030</v>
      </c>
      <c r="B95" s="120" t="s">
        <v>56</v>
      </c>
      <c r="C95" s="120">
        <v>10035</v>
      </c>
      <c r="D95" s="120">
        <v>29824</v>
      </c>
      <c r="E95" s="121">
        <f t="shared" si="8"/>
        <v>0.67122794382427076</v>
      </c>
      <c r="F95" s="122">
        <f t="shared" si="9"/>
        <v>6735.7724162765571</v>
      </c>
      <c r="G95" s="121">
        <f t="shared" si="10"/>
        <v>4.3248629795714999</v>
      </c>
      <c r="H95" s="123">
        <f t="shared" si="11"/>
        <v>6.4432105655955239</v>
      </c>
      <c r="I95" s="124">
        <f t="shared" si="12"/>
        <v>43400</v>
      </c>
      <c r="J95" s="125">
        <f t="shared" si="13"/>
        <v>4340</v>
      </c>
      <c r="K95" s="135">
        <v>0</v>
      </c>
      <c r="L95" s="120">
        <v>0</v>
      </c>
      <c r="M95" s="124">
        <v>0</v>
      </c>
      <c r="N95" s="120">
        <v>0</v>
      </c>
      <c r="O95" s="120">
        <v>7</v>
      </c>
      <c r="P95" s="120">
        <v>6</v>
      </c>
      <c r="Q95" s="120">
        <v>9</v>
      </c>
      <c r="R95" s="124">
        <v>29</v>
      </c>
      <c r="S95" s="120">
        <v>0</v>
      </c>
      <c r="T95" s="120">
        <v>27</v>
      </c>
      <c r="U95" s="124">
        <v>17</v>
      </c>
      <c r="V95" s="124">
        <v>62</v>
      </c>
      <c r="W95" s="124">
        <v>0</v>
      </c>
      <c r="X95" s="124">
        <v>84</v>
      </c>
      <c r="Y95" s="124">
        <v>89</v>
      </c>
      <c r="Z95" s="124">
        <v>86</v>
      </c>
      <c r="AA95" s="124">
        <v>223</v>
      </c>
      <c r="AB95" s="124">
        <v>156</v>
      </c>
      <c r="AC95" s="124">
        <v>0</v>
      </c>
      <c r="AD95" s="136">
        <v>369</v>
      </c>
      <c r="AE95" s="124">
        <v>189</v>
      </c>
      <c r="AF95" s="137">
        <v>186</v>
      </c>
      <c r="AG95" s="131">
        <v>231</v>
      </c>
      <c r="AH95" s="120">
        <v>64</v>
      </c>
      <c r="AI95" s="120">
        <v>0</v>
      </c>
      <c r="AJ95" s="120">
        <v>191</v>
      </c>
      <c r="AK95" s="120">
        <v>92</v>
      </c>
      <c r="AL95" s="120">
        <v>113</v>
      </c>
      <c r="AM95" s="120">
        <v>148</v>
      </c>
      <c r="AN95" s="120">
        <v>168</v>
      </c>
      <c r="AO95" s="120">
        <v>0</v>
      </c>
      <c r="AP95" s="120">
        <v>120</v>
      </c>
      <c r="AQ95" s="120">
        <v>163</v>
      </c>
      <c r="AR95" s="120">
        <v>163</v>
      </c>
      <c r="AS95" s="120">
        <v>303</v>
      </c>
      <c r="AT95" s="120">
        <v>188</v>
      </c>
      <c r="AU95" s="120">
        <v>0</v>
      </c>
      <c r="AV95" s="120">
        <v>116</v>
      </c>
      <c r="AW95" s="120">
        <v>160</v>
      </c>
      <c r="AX95" s="120">
        <v>175</v>
      </c>
      <c r="AY95" s="120">
        <v>218</v>
      </c>
      <c r="AZ95" s="120">
        <v>131</v>
      </c>
      <c r="BA95" s="120">
        <v>0</v>
      </c>
      <c r="BB95" s="120">
        <v>57</v>
      </c>
      <c r="BC95" s="120"/>
      <c r="BD95" s="120"/>
      <c r="BE95" s="120"/>
      <c r="BF95" s="120"/>
      <c r="BG95" s="132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</row>
    <row r="96" spans="1:84" s="134" customFormat="1" ht="15">
      <c r="A96" s="119">
        <v>71048</v>
      </c>
      <c r="B96" s="120" t="s">
        <v>307</v>
      </c>
      <c r="C96" s="120">
        <v>70772</v>
      </c>
      <c r="D96" s="120">
        <v>33386</v>
      </c>
      <c r="E96" s="121">
        <f t="shared" si="8"/>
        <v>0.75139539070939865</v>
      </c>
      <c r="F96" s="122">
        <f t="shared" si="9"/>
        <v>53177.754591285564</v>
      </c>
      <c r="G96" s="121">
        <f t="shared" si="10"/>
        <v>7.9418414062058442</v>
      </c>
      <c r="H96" s="123">
        <f t="shared" si="11"/>
        <v>10.569457178474153</v>
      </c>
      <c r="I96" s="124">
        <f t="shared" si="12"/>
        <v>562060</v>
      </c>
      <c r="J96" s="125">
        <f t="shared" si="13"/>
        <v>56206</v>
      </c>
      <c r="K96" s="135">
        <v>6</v>
      </c>
      <c r="L96" s="120">
        <v>11</v>
      </c>
      <c r="M96" s="124">
        <v>3</v>
      </c>
      <c r="N96" s="120">
        <v>33</v>
      </c>
      <c r="O96" s="120">
        <v>35</v>
      </c>
      <c r="P96" s="120">
        <v>59</v>
      </c>
      <c r="Q96" s="120">
        <v>183</v>
      </c>
      <c r="R96" s="124">
        <v>118</v>
      </c>
      <c r="S96" s="120">
        <v>120</v>
      </c>
      <c r="T96" s="120">
        <v>190</v>
      </c>
      <c r="U96" s="124">
        <v>220</v>
      </c>
      <c r="V96" s="124">
        <v>374</v>
      </c>
      <c r="W96" s="124">
        <v>687</v>
      </c>
      <c r="X96" s="124">
        <v>681</v>
      </c>
      <c r="Y96" s="124">
        <v>924</v>
      </c>
      <c r="Z96" s="124">
        <v>1088</v>
      </c>
      <c r="AA96" s="124">
        <v>1273</v>
      </c>
      <c r="AB96" s="124">
        <v>1453</v>
      </c>
      <c r="AC96" s="124">
        <v>747</v>
      </c>
      <c r="AD96" s="136">
        <v>2646</v>
      </c>
      <c r="AE96" s="124">
        <v>2327</v>
      </c>
      <c r="AF96" s="137">
        <v>2635</v>
      </c>
      <c r="AG96" s="131">
        <v>2306</v>
      </c>
      <c r="AH96" s="120">
        <v>1550</v>
      </c>
      <c r="AI96" s="120">
        <v>330</v>
      </c>
      <c r="AJ96" s="120">
        <v>1559</v>
      </c>
      <c r="AK96" s="120">
        <v>1753</v>
      </c>
      <c r="AL96" s="120">
        <v>2222</v>
      </c>
      <c r="AM96" s="120">
        <v>2167</v>
      </c>
      <c r="AN96" s="120">
        <v>2105</v>
      </c>
      <c r="AO96" s="120">
        <v>439</v>
      </c>
      <c r="AP96" s="120">
        <v>1742</v>
      </c>
      <c r="AQ96" s="120">
        <v>2030</v>
      </c>
      <c r="AR96" s="120">
        <v>2682</v>
      </c>
      <c r="AS96" s="120">
        <v>3290</v>
      </c>
      <c r="AT96" s="120">
        <v>2385</v>
      </c>
      <c r="AU96" s="120">
        <v>355</v>
      </c>
      <c r="AV96" s="120">
        <v>1595</v>
      </c>
      <c r="AW96" s="120">
        <v>2132</v>
      </c>
      <c r="AX96" s="120">
        <v>2749</v>
      </c>
      <c r="AY96" s="120">
        <v>3405</v>
      </c>
      <c r="AZ96" s="120">
        <v>2217</v>
      </c>
      <c r="BA96" s="120">
        <v>297</v>
      </c>
      <c r="BB96" s="120">
        <v>1083</v>
      </c>
      <c r="BC96" s="120"/>
      <c r="BD96" s="120"/>
      <c r="BE96" s="120"/>
      <c r="BF96" s="120"/>
      <c r="BG96" s="132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133"/>
      <c r="BU96" s="133"/>
      <c r="BV96" s="133"/>
      <c r="BW96" s="133"/>
      <c r="BX96" s="133"/>
      <c r="BY96" s="133"/>
      <c r="BZ96" s="133"/>
      <c r="CA96" s="133"/>
      <c r="CB96" s="133"/>
      <c r="CC96" s="133"/>
      <c r="CD96" s="133"/>
      <c r="CE96" s="133"/>
      <c r="CF96" s="133"/>
    </row>
    <row r="97" spans="1:84" s="139" customFormat="1" ht="13.5" customHeight="1">
      <c r="A97" s="119">
        <v>71056</v>
      </c>
      <c r="B97" s="120" t="s">
        <v>57</v>
      </c>
      <c r="C97" s="120">
        <v>22279</v>
      </c>
      <c r="D97" s="120">
        <v>35810</v>
      </c>
      <c r="E97" s="121">
        <f t="shared" si="8"/>
        <v>0.80595066618653222</v>
      </c>
      <c r="F97" s="122">
        <f t="shared" si="9"/>
        <v>17955.774891969751</v>
      </c>
      <c r="G97" s="121">
        <f t="shared" si="10"/>
        <v>6.7507518290767088</v>
      </c>
      <c r="H97" s="123">
        <f t="shared" si="11"/>
        <v>8.3761353049298055</v>
      </c>
      <c r="I97" s="124">
        <f t="shared" si="12"/>
        <v>150400</v>
      </c>
      <c r="J97" s="125">
        <f t="shared" si="13"/>
        <v>15040</v>
      </c>
      <c r="K97" s="135">
        <v>0</v>
      </c>
      <c r="L97" s="120">
        <v>0</v>
      </c>
      <c r="M97" s="124">
        <v>1</v>
      </c>
      <c r="N97" s="120">
        <v>4</v>
      </c>
      <c r="O97" s="120">
        <v>7</v>
      </c>
      <c r="P97" s="120">
        <v>11</v>
      </c>
      <c r="Q97" s="120">
        <v>1</v>
      </c>
      <c r="R97" s="124">
        <v>26</v>
      </c>
      <c r="S97" s="120">
        <v>10</v>
      </c>
      <c r="T97" s="120">
        <v>61</v>
      </c>
      <c r="U97" s="124">
        <v>130</v>
      </c>
      <c r="V97" s="124">
        <v>78</v>
      </c>
      <c r="W97" s="124">
        <v>136</v>
      </c>
      <c r="X97" s="124">
        <v>275</v>
      </c>
      <c r="Y97" s="124">
        <v>266</v>
      </c>
      <c r="Z97" s="124">
        <v>228</v>
      </c>
      <c r="AA97" s="124">
        <v>290</v>
      </c>
      <c r="AB97" s="124">
        <v>388</v>
      </c>
      <c r="AC97" s="124">
        <v>111</v>
      </c>
      <c r="AD97" s="136">
        <v>660</v>
      </c>
      <c r="AE97" s="124">
        <v>600</v>
      </c>
      <c r="AF97" s="137">
        <v>762</v>
      </c>
      <c r="AG97" s="131">
        <v>668</v>
      </c>
      <c r="AH97" s="120">
        <v>317</v>
      </c>
      <c r="AI97" s="120">
        <v>128</v>
      </c>
      <c r="AJ97" s="120">
        <v>394</v>
      </c>
      <c r="AK97" s="120">
        <v>452</v>
      </c>
      <c r="AL97" s="120">
        <v>561</v>
      </c>
      <c r="AM97" s="120">
        <v>557</v>
      </c>
      <c r="AN97" s="120">
        <v>636</v>
      </c>
      <c r="AO97" s="120">
        <v>151</v>
      </c>
      <c r="AP97" s="120">
        <v>515</v>
      </c>
      <c r="AQ97" s="120">
        <v>422</v>
      </c>
      <c r="AR97" s="120">
        <v>960</v>
      </c>
      <c r="AS97" s="120">
        <v>776</v>
      </c>
      <c r="AT97" s="120">
        <v>675</v>
      </c>
      <c r="AU97" s="120">
        <v>168</v>
      </c>
      <c r="AV97" s="120">
        <v>443</v>
      </c>
      <c r="AW97" s="120">
        <v>696</v>
      </c>
      <c r="AX97" s="120">
        <v>776</v>
      </c>
      <c r="AY97" s="120">
        <v>834</v>
      </c>
      <c r="AZ97" s="120">
        <v>515</v>
      </c>
      <c r="BA97" s="120">
        <v>142</v>
      </c>
      <c r="BB97" s="120">
        <v>209</v>
      </c>
      <c r="BC97" s="120"/>
      <c r="BD97" s="120"/>
      <c r="BE97" s="120"/>
      <c r="BF97" s="120"/>
      <c r="BG97" s="132"/>
      <c r="BH97" s="138"/>
      <c r="BI97" s="138"/>
      <c r="BJ97" s="138"/>
      <c r="BK97" s="138"/>
      <c r="BL97" s="138"/>
      <c r="BM97" s="138"/>
      <c r="BN97" s="138"/>
      <c r="BO97" s="138"/>
      <c r="BP97" s="138"/>
      <c r="BQ97" s="138"/>
      <c r="BR97" s="138"/>
      <c r="BS97" s="138"/>
      <c r="BT97" s="138"/>
      <c r="BU97" s="138"/>
      <c r="BV97" s="138"/>
      <c r="BW97" s="138"/>
      <c r="BX97" s="138"/>
      <c r="BY97" s="138"/>
      <c r="BZ97" s="138"/>
      <c r="CA97" s="138"/>
      <c r="CB97" s="138"/>
      <c r="CC97" s="138"/>
      <c r="CD97" s="138"/>
      <c r="CE97" s="138"/>
      <c r="CF97" s="138"/>
    </row>
    <row r="98" spans="1:84" s="134" customFormat="1" ht="15">
      <c r="A98" s="119">
        <v>71064</v>
      </c>
      <c r="B98" s="120" t="s">
        <v>94</v>
      </c>
      <c r="C98" s="120">
        <v>13255</v>
      </c>
      <c r="D98" s="120">
        <v>30039</v>
      </c>
      <c r="E98" s="121">
        <f t="shared" si="8"/>
        <v>0.67606679870363706</v>
      </c>
      <c r="F98" s="122">
        <f t="shared" si="9"/>
        <v>8961.2654168167101</v>
      </c>
      <c r="G98" s="121">
        <f t="shared" si="10"/>
        <v>6.5786495662014337</v>
      </c>
      <c r="H98" s="123">
        <f t="shared" si="11"/>
        <v>9.7307685850215417</v>
      </c>
      <c r="I98" s="124">
        <f t="shared" si="12"/>
        <v>87200</v>
      </c>
      <c r="J98" s="125">
        <f t="shared" si="13"/>
        <v>8720</v>
      </c>
      <c r="K98" s="135">
        <v>0</v>
      </c>
      <c r="L98" s="120">
        <v>0</v>
      </c>
      <c r="M98" s="124">
        <v>0</v>
      </c>
      <c r="N98" s="120">
        <v>12</v>
      </c>
      <c r="O98" s="120">
        <v>13</v>
      </c>
      <c r="P98" s="120">
        <v>4</v>
      </c>
      <c r="Q98" s="120">
        <v>20</v>
      </c>
      <c r="R98" s="124">
        <v>30</v>
      </c>
      <c r="S98" s="120">
        <v>9</v>
      </c>
      <c r="T98" s="120">
        <v>114</v>
      </c>
      <c r="U98" s="124">
        <v>61</v>
      </c>
      <c r="V98" s="124">
        <v>100</v>
      </c>
      <c r="W98" s="124">
        <v>81</v>
      </c>
      <c r="X98" s="124">
        <v>209</v>
      </c>
      <c r="Y98" s="124">
        <v>159</v>
      </c>
      <c r="Z98" s="124">
        <v>196</v>
      </c>
      <c r="AA98" s="124">
        <v>149</v>
      </c>
      <c r="AB98" s="124">
        <v>207</v>
      </c>
      <c r="AC98" s="124">
        <v>106</v>
      </c>
      <c r="AD98" s="136">
        <v>268</v>
      </c>
      <c r="AE98" s="124">
        <v>479</v>
      </c>
      <c r="AF98" s="137">
        <v>444</v>
      </c>
      <c r="AG98" s="131">
        <v>427</v>
      </c>
      <c r="AH98" s="120">
        <v>195</v>
      </c>
      <c r="AI98" s="120">
        <v>32</v>
      </c>
      <c r="AJ98" s="120">
        <v>291</v>
      </c>
      <c r="AK98" s="120">
        <v>282</v>
      </c>
      <c r="AL98" s="120">
        <v>162</v>
      </c>
      <c r="AM98" s="120">
        <v>521</v>
      </c>
      <c r="AN98" s="120">
        <v>227</v>
      </c>
      <c r="AO98" s="120">
        <v>55</v>
      </c>
      <c r="AP98" s="120">
        <v>227</v>
      </c>
      <c r="AQ98" s="120">
        <v>346</v>
      </c>
      <c r="AR98" s="120">
        <v>450</v>
      </c>
      <c r="AS98" s="120">
        <v>490</v>
      </c>
      <c r="AT98" s="120">
        <v>287</v>
      </c>
      <c r="AU98" s="120">
        <v>86</v>
      </c>
      <c r="AV98" s="120">
        <v>315</v>
      </c>
      <c r="AW98" s="120">
        <v>423</v>
      </c>
      <c r="AX98" s="120">
        <v>382</v>
      </c>
      <c r="AY98" s="120">
        <v>411</v>
      </c>
      <c r="AZ98" s="120">
        <v>250</v>
      </c>
      <c r="BA98" s="120">
        <v>15</v>
      </c>
      <c r="BB98" s="120">
        <v>185</v>
      </c>
      <c r="BC98" s="120"/>
      <c r="BD98" s="120"/>
      <c r="BE98" s="120"/>
      <c r="BF98" s="120"/>
      <c r="BG98" s="132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</row>
    <row r="99" spans="1:84" s="134" customFormat="1" ht="15">
      <c r="A99" s="119">
        <v>71072</v>
      </c>
      <c r="B99" s="120" t="s">
        <v>40</v>
      </c>
      <c r="C99" s="120">
        <v>26067</v>
      </c>
      <c r="D99" s="120">
        <v>35958</v>
      </c>
      <c r="E99" s="121">
        <f t="shared" si="8"/>
        <v>0.80928159884767736</v>
      </c>
      <c r="F99" s="122">
        <f t="shared" si="9"/>
        <v>21095.543437162407</v>
      </c>
      <c r="G99" s="121">
        <f t="shared" si="10"/>
        <v>1.224920397437373</v>
      </c>
      <c r="H99" s="123">
        <f t="shared" si="11"/>
        <v>1.5135898297718826</v>
      </c>
      <c r="I99" s="124">
        <f t="shared" si="12"/>
        <v>31930</v>
      </c>
      <c r="J99" s="125">
        <f t="shared" si="13"/>
        <v>3193</v>
      </c>
      <c r="K99" s="135">
        <v>0</v>
      </c>
      <c r="L99" s="120">
        <v>0</v>
      </c>
      <c r="M99" s="124">
        <v>0</v>
      </c>
      <c r="N99" s="120">
        <v>0</v>
      </c>
      <c r="O99" s="120">
        <v>0</v>
      </c>
      <c r="P99" s="120">
        <v>3</v>
      </c>
      <c r="Q99" s="120">
        <v>8</v>
      </c>
      <c r="R99" s="124">
        <v>0</v>
      </c>
      <c r="S99" s="120">
        <v>1</v>
      </c>
      <c r="T99" s="120">
        <v>7</v>
      </c>
      <c r="U99" s="124">
        <v>4</v>
      </c>
      <c r="V99" s="124">
        <v>19</v>
      </c>
      <c r="W99" s="124">
        <v>10</v>
      </c>
      <c r="X99" s="124">
        <v>30</v>
      </c>
      <c r="Y99" s="124">
        <v>16</v>
      </c>
      <c r="Z99" s="124">
        <v>43</v>
      </c>
      <c r="AA99" s="124">
        <v>34</v>
      </c>
      <c r="AB99" s="124">
        <v>65</v>
      </c>
      <c r="AC99" s="124">
        <v>130</v>
      </c>
      <c r="AD99" s="136">
        <v>67</v>
      </c>
      <c r="AE99" s="124">
        <v>127</v>
      </c>
      <c r="AF99" s="137">
        <v>133</v>
      </c>
      <c r="AG99" s="131">
        <v>133</v>
      </c>
      <c r="AH99" s="120">
        <v>138</v>
      </c>
      <c r="AI99" s="120">
        <v>27</v>
      </c>
      <c r="AJ99" s="120">
        <v>45</v>
      </c>
      <c r="AK99" s="120">
        <v>104</v>
      </c>
      <c r="AL99" s="120">
        <v>203</v>
      </c>
      <c r="AM99" s="120">
        <v>172</v>
      </c>
      <c r="AN99" s="120">
        <v>5</v>
      </c>
      <c r="AO99" s="120">
        <v>29</v>
      </c>
      <c r="AP99" s="120">
        <v>81</v>
      </c>
      <c r="AQ99" s="120">
        <v>115</v>
      </c>
      <c r="AR99" s="120">
        <v>194</v>
      </c>
      <c r="AS99" s="120">
        <v>211</v>
      </c>
      <c r="AT99" s="120">
        <v>173</v>
      </c>
      <c r="AU99" s="120">
        <v>35</v>
      </c>
      <c r="AV99" s="120">
        <v>118</v>
      </c>
      <c r="AW99" s="120">
        <v>93</v>
      </c>
      <c r="AX99" s="120">
        <v>173</v>
      </c>
      <c r="AY99" s="120">
        <v>221</v>
      </c>
      <c r="AZ99" s="120">
        <v>107</v>
      </c>
      <c r="BA99" s="120">
        <v>39</v>
      </c>
      <c r="BB99" s="120">
        <v>80</v>
      </c>
      <c r="BC99" s="120"/>
      <c r="BD99" s="120"/>
      <c r="BE99" s="120"/>
      <c r="BF99" s="120"/>
      <c r="BG99" s="132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</row>
    <row r="100" spans="1:84" s="134" customFormat="1" ht="15">
      <c r="A100" s="119">
        <v>71099</v>
      </c>
      <c r="B100" s="120" t="s">
        <v>308</v>
      </c>
      <c r="C100" s="120">
        <v>105774</v>
      </c>
      <c r="D100" s="120">
        <v>42740</v>
      </c>
      <c r="E100" s="121">
        <f t="shared" si="8"/>
        <v>0.96191933741447611</v>
      </c>
      <c r="F100" s="122">
        <f t="shared" si="9"/>
        <v>101746.05599567879</v>
      </c>
      <c r="G100" s="121">
        <f t="shared" si="10"/>
        <v>8.2340650821562953</v>
      </c>
      <c r="H100" s="123">
        <f t="shared" si="11"/>
        <v>8.5600369614030996</v>
      </c>
      <c r="I100" s="124">
        <f t="shared" si="12"/>
        <v>870950</v>
      </c>
      <c r="J100" s="125">
        <f t="shared" si="13"/>
        <v>87095</v>
      </c>
      <c r="K100" s="135">
        <v>1</v>
      </c>
      <c r="L100" s="120">
        <v>1</v>
      </c>
      <c r="M100" s="124">
        <v>0</v>
      </c>
      <c r="N100" s="120">
        <v>56</v>
      </c>
      <c r="O100" s="120">
        <v>38</v>
      </c>
      <c r="P100" s="120">
        <v>121</v>
      </c>
      <c r="Q100" s="120">
        <v>187</v>
      </c>
      <c r="R100" s="124">
        <v>187</v>
      </c>
      <c r="S100" s="120">
        <v>198</v>
      </c>
      <c r="T100" s="120">
        <v>636</v>
      </c>
      <c r="U100" s="124">
        <v>614</v>
      </c>
      <c r="V100" s="124">
        <v>585</v>
      </c>
      <c r="W100" s="124">
        <v>494</v>
      </c>
      <c r="X100" s="124">
        <v>1746</v>
      </c>
      <c r="Y100" s="124">
        <v>1548</v>
      </c>
      <c r="Z100" s="124">
        <v>1350</v>
      </c>
      <c r="AA100" s="124">
        <v>1621</v>
      </c>
      <c r="AB100" s="124">
        <v>2053</v>
      </c>
      <c r="AC100" s="124">
        <v>868</v>
      </c>
      <c r="AD100" s="136">
        <v>3737</v>
      </c>
      <c r="AE100" s="124">
        <v>3623</v>
      </c>
      <c r="AF100" s="137">
        <v>3957</v>
      </c>
      <c r="AG100" s="131">
        <v>4009</v>
      </c>
      <c r="AH100" s="120">
        <v>2230</v>
      </c>
      <c r="AI100" s="120">
        <v>556</v>
      </c>
      <c r="AJ100" s="120">
        <v>1937</v>
      </c>
      <c r="AK100" s="120">
        <v>2428</v>
      </c>
      <c r="AL100" s="120">
        <v>2764</v>
      </c>
      <c r="AM100" s="120">
        <v>2868</v>
      </c>
      <c r="AN100" s="120">
        <v>4321</v>
      </c>
      <c r="AO100" s="120">
        <v>651</v>
      </c>
      <c r="AP100" s="120">
        <v>2929</v>
      </c>
      <c r="AQ100" s="120">
        <v>3513</v>
      </c>
      <c r="AR100" s="120">
        <v>4186</v>
      </c>
      <c r="AS100" s="120">
        <v>4757</v>
      </c>
      <c r="AT100" s="120">
        <v>4143</v>
      </c>
      <c r="AU100" s="120">
        <v>796</v>
      </c>
      <c r="AV100" s="120">
        <v>2684</v>
      </c>
      <c r="AW100" s="120">
        <v>3313</v>
      </c>
      <c r="AX100" s="120">
        <v>3831</v>
      </c>
      <c r="AY100" s="120">
        <v>5173</v>
      </c>
      <c r="AZ100" s="120">
        <v>4104</v>
      </c>
      <c r="BA100" s="120">
        <v>414</v>
      </c>
      <c r="BB100" s="120">
        <v>1867</v>
      </c>
      <c r="BC100" s="120"/>
      <c r="BD100" s="120"/>
      <c r="BE100" s="120"/>
      <c r="BF100" s="120"/>
      <c r="BG100" s="132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</row>
    <row r="101" spans="1:84" s="134" customFormat="1" ht="15">
      <c r="A101" s="119">
        <v>71102</v>
      </c>
      <c r="B101" s="120" t="s">
        <v>309</v>
      </c>
      <c r="C101" s="120">
        <v>47929</v>
      </c>
      <c r="D101" s="120">
        <v>31296</v>
      </c>
      <c r="E101" s="121">
        <f t="shared" si="8"/>
        <v>0.70435722002160606</v>
      </c>
      <c r="F101" s="122">
        <f t="shared" si="9"/>
        <v>33759.137198415556</v>
      </c>
      <c r="G101" s="121">
        <f t="shared" si="10"/>
        <v>6.1426276367126373</v>
      </c>
      <c r="H101" s="123">
        <f t="shared" si="11"/>
        <v>8.7208982347397725</v>
      </c>
      <c r="I101" s="124">
        <f t="shared" si="12"/>
        <v>294410</v>
      </c>
      <c r="J101" s="125">
        <f t="shared" si="13"/>
        <v>29441</v>
      </c>
      <c r="K101" s="135">
        <v>2</v>
      </c>
      <c r="L101" s="120">
        <v>0</v>
      </c>
      <c r="M101" s="124">
        <v>0</v>
      </c>
      <c r="N101" s="120">
        <v>8</v>
      </c>
      <c r="O101" s="120">
        <v>18</v>
      </c>
      <c r="P101" s="120">
        <v>37</v>
      </c>
      <c r="Q101" s="120">
        <v>46</v>
      </c>
      <c r="R101" s="124">
        <v>116</v>
      </c>
      <c r="S101" s="120">
        <v>13</v>
      </c>
      <c r="T101" s="120">
        <v>180</v>
      </c>
      <c r="U101" s="124">
        <v>160</v>
      </c>
      <c r="V101" s="124">
        <v>223</v>
      </c>
      <c r="W101" s="124">
        <v>100</v>
      </c>
      <c r="X101" s="124">
        <v>502</v>
      </c>
      <c r="Y101" s="124">
        <v>394</v>
      </c>
      <c r="Z101" s="124">
        <v>565</v>
      </c>
      <c r="AA101" s="124">
        <v>699</v>
      </c>
      <c r="AB101" s="124">
        <v>639</v>
      </c>
      <c r="AC101" s="124">
        <v>401</v>
      </c>
      <c r="AD101" s="136">
        <v>1297</v>
      </c>
      <c r="AE101" s="124">
        <v>1076</v>
      </c>
      <c r="AF101" s="137">
        <v>1276</v>
      </c>
      <c r="AG101" s="131">
        <v>1175</v>
      </c>
      <c r="AH101" s="120">
        <v>853</v>
      </c>
      <c r="AI101" s="120">
        <v>82</v>
      </c>
      <c r="AJ101" s="120">
        <v>925</v>
      </c>
      <c r="AK101" s="120">
        <v>842</v>
      </c>
      <c r="AL101" s="120">
        <v>938</v>
      </c>
      <c r="AM101" s="120">
        <v>1103</v>
      </c>
      <c r="AN101" s="120">
        <v>1055</v>
      </c>
      <c r="AO101" s="120">
        <v>185</v>
      </c>
      <c r="AP101" s="120">
        <v>780</v>
      </c>
      <c r="AQ101" s="120">
        <v>1188</v>
      </c>
      <c r="AR101" s="120">
        <v>1256</v>
      </c>
      <c r="AS101" s="120">
        <v>1600</v>
      </c>
      <c r="AT101" s="120">
        <v>1283</v>
      </c>
      <c r="AU101" s="120">
        <v>248</v>
      </c>
      <c r="AV101" s="120">
        <v>1454</v>
      </c>
      <c r="AW101" s="120">
        <v>1160</v>
      </c>
      <c r="AX101" s="120">
        <v>1836</v>
      </c>
      <c r="AY101" s="120">
        <v>1531</v>
      </c>
      <c r="AZ101" s="120">
        <v>1368</v>
      </c>
      <c r="BA101" s="120">
        <v>239</v>
      </c>
      <c r="BB101" s="120">
        <v>588</v>
      </c>
      <c r="BC101" s="120"/>
      <c r="BD101" s="120"/>
      <c r="BE101" s="120"/>
      <c r="BF101" s="120"/>
      <c r="BG101" s="132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</row>
    <row r="102" spans="1:84" s="134" customFormat="1" ht="15">
      <c r="A102" s="119">
        <v>71129</v>
      </c>
      <c r="B102" s="120" t="s">
        <v>84</v>
      </c>
      <c r="C102" s="120">
        <v>15019</v>
      </c>
      <c r="D102" s="120">
        <v>39250</v>
      </c>
      <c r="E102" s="121">
        <f t="shared" si="8"/>
        <v>0.88337234425639177</v>
      </c>
      <c r="F102" s="122">
        <f t="shared" si="9"/>
        <v>13267.369238386747</v>
      </c>
      <c r="G102" s="121">
        <f t="shared" si="10"/>
        <v>5.56428523869765</v>
      </c>
      <c r="H102" s="123">
        <f t="shared" si="11"/>
        <v>6.2989126554347514</v>
      </c>
      <c r="I102" s="124">
        <f t="shared" si="12"/>
        <v>83570</v>
      </c>
      <c r="J102" s="125">
        <f t="shared" si="13"/>
        <v>8357</v>
      </c>
      <c r="K102" s="135">
        <v>0</v>
      </c>
      <c r="L102" s="120">
        <v>0</v>
      </c>
      <c r="M102" s="124">
        <v>3</v>
      </c>
      <c r="N102" s="120">
        <v>10</v>
      </c>
      <c r="O102" s="120">
        <v>1</v>
      </c>
      <c r="P102" s="120">
        <v>7</v>
      </c>
      <c r="Q102" s="120">
        <v>2</v>
      </c>
      <c r="R102" s="124">
        <v>0</v>
      </c>
      <c r="S102" s="120">
        <v>21</v>
      </c>
      <c r="T102" s="120">
        <v>67</v>
      </c>
      <c r="U102" s="124">
        <v>43</v>
      </c>
      <c r="V102" s="124">
        <v>68</v>
      </c>
      <c r="W102" s="124">
        <v>69</v>
      </c>
      <c r="X102" s="124">
        <v>181</v>
      </c>
      <c r="Y102" s="124">
        <v>131</v>
      </c>
      <c r="Z102" s="124">
        <v>188</v>
      </c>
      <c r="AA102" s="124">
        <v>134</v>
      </c>
      <c r="AB102" s="124">
        <v>270</v>
      </c>
      <c r="AC102" s="124">
        <v>191</v>
      </c>
      <c r="AD102" s="136">
        <v>246</v>
      </c>
      <c r="AE102" s="124">
        <v>307</v>
      </c>
      <c r="AF102" s="137">
        <v>239</v>
      </c>
      <c r="AG102" s="131">
        <v>509</v>
      </c>
      <c r="AH102" s="120">
        <v>181</v>
      </c>
      <c r="AI102" s="120">
        <v>47</v>
      </c>
      <c r="AJ102" s="120">
        <v>150</v>
      </c>
      <c r="AK102" s="120">
        <v>324</v>
      </c>
      <c r="AL102" s="120">
        <v>346</v>
      </c>
      <c r="AM102" s="120">
        <v>296</v>
      </c>
      <c r="AN102" s="120">
        <v>257</v>
      </c>
      <c r="AO102" s="120">
        <v>114</v>
      </c>
      <c r="AP102" s="120">
        <v>278</v>
      </c>
      <c r="AQ102" s="120">
        <v>311</v>
      </c>
      <c r="AR102" s="120">
        <v>636</v>
      </c>
      <c r="AS102" s="120">
        <v>402</v>
      </c>
      <c r="AT102" s="120">
        <v>268</v>
      </c>
      <c r="AU102" s="120">
        <v>59</v>
      </c>
      <c r="AV102" s="120">
        <v>212</v>
      </c>
      <c r="AW102" s="120">
        <v>344</v>
      </c>
      <c r="AX102" s="120">
        <v>363</v>
      </c>
      <c r="AY102" s="120">
        <v>533</v>
      </c>
      <c r="AZ102" s="120">
        <v>268</v>
      </c>
      <c r="BA102" s="120">
        <v>78</v>
      </c>
      <c r="BB102" s="120">
        <v>203</v>
      </c>
      <c r="BC102" s="120"/>
      <c r="BD102" s="120"/>
      <c r="BE102" s="120"/>
      <c r="BF102" s="120"/>
      <c r="BG102" s="132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</row>
    <row r="103" spans="1:84" s="139" customFormat="1" ht="13.5" customHeight="1">
      <c r="A103" s="119">
        <v>71137</v>
      </c>
      <c r="B103" s="120" t="s">
        <v>103</v>
      </c>
      <c r="C103" s="120">
        <v>19365</v>
      </c>
      <c r="D103" s="120">
        <v>38019</v>
      </c>
      <c r="E103" s="121">
        <f t="shared" si="8"/>
        <v>0.85566708678429959</v>
      </c>
      <c r="F103" s="122">
        <f t="shared" si="9"/>
        <v>16569.993135577963</v>
      </c>
      <c r="G103" s="121">
        <f t="shared" si="10"/>
        <v>6.2690420862380583</v>
      </c>
      <c r="H103" s="123">
        <f t="shared" si="11"/>
        <v>7.3264966983805309</v>
      </c>
      <c r="I103" s="124">
        <f t="shared" si="12"/>
        <v>121400</v>
      </c>
      <c r="J103" s="125">
        <f t="shared" si="13"/>
        <v>12140</v>
      </c>
      <c r="K103" s="135">
        <v>0</v>
      </c>
      <c r="L103" s="120">
        <v>0</v>
      </c>
      <c r="M103" s="124">
        <v>0</v>
      </c>
      <c r="N103" s="120">
        <v>2</v>
      </c>
      <c r="O103" s="120">
        <v>6</v>
      </c>
      <c r="P103" s="120">
        <v>28</v>
      </c>
      <c r="Q103" s="120">
        <v>26</v>
      </c>
      <c r="R103" s="124">
        <v>63</v>
      </c>
      <c r="S103" s="120">
        <v>34</v>
      </c>
      <c r="T103" s="120">
        <v>117</v>
      </c>
      <c r="U103" s="124">
        <v>117</v>
      </c>
      <c r="V103" s="124">
        <v>89</v>
      </c>
      <c r="W103" s="124">
        <v>104</v>
      </c>
      <c r="X103" s="124">
        <v>300</v>
      </c>
      <c r="Y103" s="124">
        <v>208</v>
      </c>
      <c r="Z103" s="124">
        <v>230</v>
      </c>
      <c r="AA103" s="124">
        <v>229</v>
      </c>
      <c r="AB103" s="124">
        <v>319</v>
      </c>
      <c r="AC103" s="124">
        <v>185</v>
      </c>
      <c r="AD103" s="136">
        <v>588</v>
      </c>
      <c r="AE103" s="124">
        <v>541</v>
      </c>
      <c r="AF103" s="137">
        <v>520</v>
      </c>
      <c r="AG103" s="131">
        <v>525</v>
      </c>
      <c r="AH103" s="120">
        <v>438</v>
      </c>
      <c r="AI103" s="120">
        <v>67</v>
      </c>
      <c r="AJ103" s="120">
        <v>253</v>
      </c>
      <c r="AK103" s="120">
        <v>400</v>
      </c>
      <c r="AL103" s="120">
        <v>380</v>
      </c>
      <c r="AM103" s="120">
        <v>411</v>
      </c>
      <c r="AN103" s="120">
        <v>365</v>
      </c>
      <c r="AO103" s="120">
        <v>85</v>
      </c>
      <c r="AP103" s="120">
        <v>435</v>
      </c>
      <c r="AQ103" s="120">
        <v>402</v>
      </c>
      <c r="AR103" s="120">
        <v>558</v>
      </c>
      <c r="AS103" s="120">
        <v>567</v>
      </c>
      <c r="AT103" s="120">
        <v>426</v>
      </c>
      <c r="AU103" s="120">
        <v>200</v>
      </c>
      <c r="AV103" s="120">
        <v>439</v>
      </c>
      <c r="AW103" s="120">
        <v>465</v>
      </c>
      <c r="AX103" s="120">
        <v>550</v>
      </c>
      <c r="AY103" s="120">
        <v>662</v>
      </c>
      <c r="AZ103" s="120">
        <v>479</v>
      </c>
      <c r="BA103" s="120">
        <v>100</v>
      </c>
      <c r="BB103" s="120">
        <v>227</v>
      </c>
      <c r="BC103" s="120"/>
      <c r="BD103" s="120"/>
      <c r="BE103" s="120"/>
      <c r="BF103" s="120"/>
      <c r="BG103" s="132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8"/>
      <c r="BR103" s="138"/>
      <c r="BS103" s="138"/>
      <c r="BT103" s="138"/>
      <c r="BU103" s="138"/>
      <c r="BV103" s="138"/>
      <c r="BW103" s="138"/>
      <c r="BX103" s="138"/>
      <c r="BY103" s="138"/>
      <c r="BZ103" s="138"/>
      <c r="CA103" s="138"/>
      <c r="CB103" s="138"/>
      <c r="CC103" s="138"/>
      <c r="CD103" s="138"/>
      <c r="CE103" s="138"/>
      <c r="CF103" s="138"/>
    </row>
    <row r="104" spans="1:84" s="134" customFormat="1" ht="15">
      <c r="A104" s="119">
        <v>71145</v>
      </c>
      <c r="B104" s="120" t="s">
        <v>310</v>
      </c>
      <c r="C104" s="120">
        <v>68965</v>
      </c>
      <c r="D104" s="120">
        <v>42111</v>
      </c>
      <c r="E104" s="121">
        <f t="shared" si="8"/>
        <v>0.94776287360460931</v>
      </c>
      <c r="F104" s="122">
        <f t="shared" si="9"/>
        <v>65362.466578141881</v>
      </c>
      <c r="G104" s="121">
        <f t="shared" si="10"/>
        <v>9.4840861306459807</v>
      </c>
      <c r="H104" s="123">
        <f t="shared" si="11"/>
        <v>10.006813301913091</v>
      </c>
      <c r="I104" s="124">
        <f t="shared" si="12"/>
        <v>654070</v>
      </c>
      <c r="J104" s="125">
        <f t="shared" si="13"/>
        <v>65407</v>
      </c>
      <c r="K104" s="135">
        <v>0</v>
      </c>
      <c r="L104" s="120">
        <v>1</v>
      </c>
      <c r="M104" s="124">
        <v>4</v>
      </c>
      <c r="N104" s="120">
        <v>40</v>
      </c>
      <c r="O104" s="120">
        <v>63</v>
      </c>
      <c r="P104" s="120">
        <v>47</v>
      </c>
      <c r="Q104" s="120">
        <v>91</v>
      </c>
      <c r="R104" s="124">
        <v>153</v>
      </c>
      <c r="S104" s="120">
        <v>99</v>
      </c>
      <c r="T104" s="120">
        <v>315</v>
      </c>
      <c r="U104" s="124">
        <v>260</v>
      </c>
      <c r="V104" s="124">
        <v>313</v>
      </c>
      <c r="W104" s="124">
        <v>477</v>
      </c>
      <c r="X104" s="124">
        <v>1091</v>
      </c>
      <c r="Y104" s="124">
        <v>1112</v>
      </c>
      <c r="Z104" s="124">
        <v>926</v>
      </c>
      <c r="AA104" s="124">
        <v>1336</v>
      </c>
      <c r="AB104" s="124">
        <v>1635</v>
      </c>
      <c r="AC104" s="124">
        <v>902</v>
      </c>
      <c r="AD104" s="136">
        <v>2690</v>
      </c>
      <c r="AE104" s="124">
        <v>2800</v>
      </c>
      <c r="AF104" s="137">
        <v>2924</v>
      </c>
      <c r="AG104" s="131">
        <v>2672</v>
      </c>
      <c r="AH104" s="120">
        <v>1671</v>
      </c>
      <c r="AI104" s="120">
        <v>398</v>
      </c>
      <c r="AJ104" s="120">
        <v>1430</v>
      </c>
      <c r="AK104" s="120">
        <v>1934</v>
      </c>
      <c r="AL104" s="120">
        <v>2407</v>
      </c>
      <c r="AM104" s="120">
        <v>2819</v>
      </c>
      <c r="AN104" s="120">
        <v>2002</v>
      </c>
      <c r="AO104" s="120">
        <v>506</v>
      </c>
      <c r="AP104" s="120">
        <v>2424</v>
      </c>
      <c r="AQ104" s="120">
        <v>2598</v>
      </c>
      <c r="AR104" s="120">
        <v>3129</v>
      </c>
      <c r="AS104" s="120">
        <v>4277</v>
      </c>
      <c r="AT104" s="120">
        <v>2621</v>
      </c>
      <c r="AU104" s="120">
        <v>578</v>
      </c>
      <c r="AV104" s="120">
        <v>1982</v>
      </c>
      <c r="AW104" s="120">
        <v>2999</v>
      </c>
      <c r="AX104" s="120">
        <v>3229</v>
      </c>
      <c r="AY104" s="120">
        <v>3759</v>
      </c>
      <c r="AZ104" s="120">
        <v>2775</v>
      </c>
      <c r="BA104" s="120">
        <v>513</v>
      </c>
      <c r="BB104" s="120">
        <v>1405</v>
      </c>
      <c r="BC104" s="120"/>
      <c r="BD104" s="120"/>
      <c r="BE104" s="120"/>
      <c r="BF104" s="120"/>
      <c r="BG104" s="132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</row>
    <row r="105" spans="1:84" s="134" customFormat="1" ht="13.5" customHeight="1">
      <c r="A105" s="119">
        <v>71153</v>
      </c>
      <c r="B105" s="120" t="s">
        <v>71</v>
      </c>
      <c r="C105" s="120">
        <v>21211</v>
      </c>
      <c r="D105" s="120">
        <v>29350</v>
      </c>
      <c r="E105" s="121">
        <f t="shared" si="8"/>
        <v>0.66055995678790058</v>
      </c>
      <c r="F105" s="122">
        <f t="shared" si="9"/>
        <v>14011.137243428158</v>
      </c>
      <c r="G105" s="121">
        <f t="shared" si="10"/>
        <v>5.7578614869643108</v>
      </c>
      <c r="H105" s="123">
        <f t="shared" si="11"/>
        <v>8.7166371921225991</v>
      </c>
      <c r="I105" s="124">
        <f t="shared" si="12"/>
        <v>122130</v>
      </c>
      <c r="J105" s="125">
        <f t="shared" si="13"/>
        <v>12213</v>
      </c>
      <c r="K105" s="135">
        <v>0</v>
      </c>
      <c r="L105" s="120">
        <v>0</v>
      </c>
      <c r="M105" s="124">
        <v>0</v>
      </c>
      <c r="N105" s="120">
        <v>35</v>
      </c>
      <c r="O105" s="120">
        <v>55</v>
      </c>
      <c r="P105" s="120">
        <v>7</v>
      </c>
      <c r="Q105" s="120">
        <v>25</v>
      </c>
      <c r="R105" s="124">
        <v>47</v>
      </c>
      <c r="S105" s="120">
        <v>20</v>
      </c>
      <c r="T105" s="120">
        <v>50</v>
      </c>
      <c r="U105" s="124">
        <v>183</v>
      </c>
      <c r="V105" s="124">
        <v>89</v>
      </c>
      <c r="W105" s="124">
        <v>73</v>
      </c>
      <c r="X105" s="124">
        <v>207</v>
      </c>
      <c r="Y105" s="124">
        <v>310</v>
      </c>
      <c r="Z105" s="124">
        <v>208</v>
      </c>
      <c r="AA105" s="124">
        <v>286</v>
      </c>
      <c r="AB105" s="124">
        <v>226</v>
      </c>
      <c r="AC105" s="124">
        <v>121</v>
      </c>
      <c r="AD105" s="136">
        <v>466</v>
      </c>
      <c r="AE105" s="124">
        <v>414</v>
      </c>
      <c r="AF105" s="137">
        <v>425</v>
      </c>
      <c r="AG105" s="131">
        <v>698</v>
      </c>
      <c r="AH105" s="120">
        <v>274</v>
      </c>
      <c r="AI105" s="120">
        <v>36</v>
      </c>
      <c r="AJ105" s="120">
        <v>377</v>
      </c>
      <c r="AK105" s="120">
        <v>303</v>
      </c>
      <c r="AL105" s="120">
        <v>534</v>
      </c>
      <c r="AM105" s="120">
        <v>479</v>
      </c>
      <c r="AN105" s="120">
        <v>469</v>
      </c>
      <c r="AO105" s="120">
        <v>121</v>
      </c>
      <c r="AP105" s="120">
        <v>338</v>
      </c>
      <c r="AQ105" s="120">
        <v>483</v>
      </c>
      <c r="AR105" s="120">
        <v>486</v>
      </c>
      <c r="AS105" s="120">
        <v>813</v>
      </c>
      <c r="AT105" s="120">
        <v>773</v>
      </c>
      <c r="AU105" s="120">
        <v>125</v>
      </c>
      <c r="AV105" s="120">
        <v>317</v>
      </c>
      <c r="AW105" s="120">
        <v>385</v>
      </c>
      <c r="AX105" s="120">
        <v>628</v>
      </c>
      <c r="AY105" s="120">
        <v>504</v>
      </c>
      <c r="AZ105" s="120">
        <v>571</v>
      </c>
      <c r="BA105" s="120">
        <v>52</v>
      </c>
      <c r="BB105" s="120">
        <v>200</v>
      </c>
      <c r="BC105" s="120"/>
      <c r="BD105" s="120"/>
      <c r="BE105" s="120"/>
      <c r="BF105" s="120"/>
      <c r="BG105" s="132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</row>
    <row r="106" spans="1:84" s="134" customFormat="1" ht="15">
      <c r="A106" s="119">
        <v>71161</v>
      </c>
      <c r="B106" s="120" t="s">
        <v>104</v>
      </c>
      <c r="C106" s="120">
        <v>4732</v>
      </c>
      <c r="D106" s="120">
        <v>27046</v>
      </c>
      <c r="E106" s="121">
        <f t="shared" si="8"/>
        <v>0.60870543752250628</v>
      </c>
      <c r="F106" s="122">
        <f t="shared" si="9"/>
        <v>2880.3941303564998</v>
      </c>
      <c r="G106" s="121">
        <f t="shared" si="10"/>
        <v>2.8803888419273034</v>
      </c>
      <c r="H106" s="123">
        <f t="shared" si="11"/>
        <v>4.731991312005988</v>
      </c>
      <c r="I106" s="124">
        <f t="shared" si="12"/>
        <v>13630</v>
      </c>
      <c r="J106" s="125">
        <f t="shared" si="13"/>
        <v>1363</v>
      </c>
      <c r="K106" s="135">
        <v>0</v>
      </c>
      <c r="L106" s="120">
        <v>0</v>
      </c>
      <c r="M106" s="124">
        <v>0</v>
      </c>
      <c r="N106" s="120">
        <v>0</v>
      </c>
      <c r="O106" s="120">
        <v>0</v>
      </c>
      <c r="P106" s="120">
        <v>0</v>
      </c>
      <c r="Q106" s="120">
        <v>0</v>
      </c>
      <c r="R106" s="124">
        <v>0</v>
      </c>
      <c r="S106" s="120">
        <v>0</v>
      </c>
      <c r="T106" s="120">
        <v>20</v>
      </c>
      <c r="U106" s="124">
        <v>0</v>
      </c>
      <c r="V106" s="124">
        <v>12</v>
      </c>
      <c r="W106" s="124">
        <v>0</v>
      </c>
      <c r="X106" s="124">
        <v>24</v>
      </c>
      <c r="Y106" s="124">
        <v>10</v>
      </c>
      <c r="Z106" s="124">
        <v>99</v>
      </c>
      <c r="AA106" s="124">
        <v>4</v>
      </c>
      <c r="AB106" s="124">
        <v>45</v>
      </c>
      <c r="AC106" s="124">
        <v>0</v>
      </c>
      <c r="AD106" s="136">
        <v>37</v>
      </c>
      <c r="AE106" s="124">
        <v>86</v>
      </c>
      <c r="AF106" s="137">
        <v>67</v>
      </c>
      <c r="AG106" s="131">
        <v>46</v>
      </c>
      <c r="AH106" s="120">
        <v>45</v>
      </c>
      <c r="AI106" s="120">
        <v>0</v>
      </c>
      <c r="AJ106" s="120">
        <v>37</v>
      </c>
      <c r="AK106" s="120">
        <v>20</v>
      </c>
      <c r="AL106" s="120">
        <v>75</v>
      </c>
      <c r="AM106" s="120">
        <v>14</v>
      </c>
      <c r="AN106" s="120">
        <v>76</v>
      </c>
      <c r="AO106" s="120">
        <v>0</v>
      </c>
      <c r="AP106" s="120">
        <v>62</v>
      </c>
      <c r="AQ106" s="120">
        <v>40</v>
      </c>
      <c r="AR106" s="120">
        <v>70</v>
      </c>
      <c r="AS106" s="120">
        <v>34</v>
      </c>
      <c r="AT106" s="120">
        <v>118</v>
      </c>
      <c r="AU106" s="120">
        <v>0</v>
      </c>
      <c r="AV106" s="120">
        <v>75</v>
      </c>
      <c r="AW106" s="120">
        <v>34</v>
      </c>
      <c r="AX106" s="120">
        <v>106</v>
      </c>
      <c r="AY106" s="120">
        <v>49</v>
      </c>
      <c r="AZ106" s="120">
        <v>52</v>
      </c>
      <c r="BA106" s="120">
        <v>0</v>
      </c>
      <c r="BB106" s="120">
        <v>6</v>
      </c>
      <c r="BC106" s="120"/>
      <c r="BD106" s="120"/>
      <c r="BE106" s="120"/>
      <c r="BF106" s="120"/>
      <c r="BG106" s="132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</row>
    <row r="107" spans="1:84" s="134" customFormat="1" ht="15">
      <c r="A107" s="119">
        <v>71170</v>
      </c>
      <c r="B107" s="120" t="s">
        <v>62</v>
      </c>
      <c r="C107" s="120">
        <v>40777</v>
      </c>
      <c r="D107" s="120">
        <v>32767</v>
      </c>
      <c r="E107" s="121">
        <f t="shared" si="8"/>
        <v>0.73746398991717677</v>
      </c>
      <c r="F107" s="122">
        <f t="shared" si="9"/>
        <v>30071.569116852716</v>
      </c>
      <c r="G107" s="121">
        <f t="shared" si="10"/>
        <v>7.89121318390269</v>
      </c>
      <c r="H107" s="123">
        <f t="shared" si="11"/>
        <v>10.700472554312704</v>
      </c>
      <c r="I107" s="124">
        <f t="shared" si="12"/>
        <v>321780</v>
      </c>
      <c r="J107" s="125">
        <f t="shared" si="13"/>
        <v>32178</v>
      </c>
      <c r="K107" s="135">
        <v>0</v>
      </c>
      <c r="L107" s="120">
        <v>0</v>
      </c>
      <c r="M107" s="124">
        <v>5</v>
      </c>
      <c r="N107" s="120">
        <v>26</v>
      </c>
      <c r="O107" s="120">
        <v>21</v>
      </c>
      <c r="P107" s="120">
        <v>32</v>
      </c>
      <c r="Q107" s="120">
        <v>36</v>
      </c>
      <c r="R107" s="124">
        <v>71</v>
      </c>
      <c r="S107" s="120">
        <v>58</v>
      </c>
      <c r="T107" s="120">
        <v>317</v>
      </c>
      <c r="U107" s="124">
        <v>273</v>
      </c>
      <c r="V107" s="124">
        <v>258</v>
      </c>
      <c r="W107" s="124">
        <v>108</v>
      </c>
      <c r="X107" s="124">
        <v>900</v>
      </c>
      <c r="Y107" s="124">
        <v>800</v>
      </c>
      <c r="Z107" s="124">
        <v>635</v>
      </c>
      <c r="AA107" s="124">
        <v>716</v>
      </c>
      <c r="AB107" s="124">
        <v>994</v>
      </c>
      <c r="AC107" s="124">
        <v>447</v>
      </c>
      <c r="AD107" s="136">
        <v>1228</v>
      </c>
      <c r="AE107" s="124">
        <v>1539</v>
      </c>
      <c r="AF107" s="137">
        <v>1272</v>
      </c>
      <c r="AG107" s="131">
        <v>1443</v>
      </c>
      <c r="AH107" s="120">
        <v>863</v>
      </c>
      <c r="AI107" s="120">
        <v>158</v>
      </c>
      <c r="AJ107" s="120">
        <v>897</v>
      </c>
      <c r="AK107" s="120">
        <v>1031</v>
      </c>
      <c r="AL107" s="120">
        <v>1162</v>
      </c>
      <c r="AM107" s="120">
        <v>1279</v>
      </c>
      <c r="AN107" s="120">
        <v>1234</v>
      </c>
      <c r="AO107" s="120">
        <v>203</v>
      </c>
      <c r="AP107" s="120">
        <v>941</v>
      </c>
      <c r="AQ107" s="120">
        <v>1322</v>
      </c>
      <c r="AR107" s="120">
        <v>1585</v>
      </c>
      <c r="AS107" s="120">
        <v>1749</v>
      </c>
      <c r="AT107" s="120">
        <v>1063</v>
      </c>
      <c r="AU107" s="120">
        <v>134</v>
      </c>
      <c r="AV107" s="120">
        <v>970</v>
      </c>
      <c r="AW107" s="120">
        <v>1345</v>
      </c>
      <c r="AX107" s="120">
        <v>1594</v>
      </c>
      <c r="AY107" s="120">
        <v>1589</v>
      </c>
      <c r="AZ107" s="120">
        <v>1136</v>
      </c>
      <c r="BA107" s="120">
        <v>181</v>
      </c>
      <c r="BB107" s="120">
        <v>563</v>
      </c>
      <c r="BC107" s="120"/>
      <c r="BD107" s="120"/>
      <c r="BE107" s="120"/>
      <c r="BF107" s="120"/>
      <c r="BG107" s="132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</row>
    <row r="108" spans="1:84" s="139" customFormat="1" ht="13.5" customHeight="1">
      <c r="A108" s="119">
        <v>71188</v>
      </c>
      <c r="B108" s="120" t="s">
        <v>66</v>
      </c>
      <c r="C108" s="120">
        <v>31421</v>
      </c>
      <c r="D108" s="120">
        <v>35486</v>
      </c>
      <c r="E108" s="121">
        <f t="shared" si="8"/>
        <v>0.79865862441483615</v>
      </c>
      <c r="F108" s="122">
        <f t="shared" si="9"/>
        <v>25094.652637738567</v>
      </c>
      <c r="G108" s="121">
        <f t="shared" si="10"/>
        <v>0.22755482002482416</v>
      </c>
      <c r="H108" s="123">
        <f t="shared" si="11"/>
        <v>0.28492125805509178</v>
      </c>
      <c r="I108" s="124">
        <f t="shared" si="12"/>
        <v>7150</v>
      </c>
      <c r="J108" s="125">
        <f t="shared" si="13"/>
        <v>715</v>
      </c>
      <c r="K108" s="135">
        <v>0</v>
      </c>
      <c r="L108" s="120">
        <v>0</v>
      </c>
      <c r="M108" s="124">
        <v>0</v>
      </c>
      <c r="N108" s="120">
        <v>0</v>
      </c>
      <c r="O108" s="120">
        <v>0</v>
      </c>
      <c r="P108" s="120">
        <v>1</v>
      </c>
      <c r="Q108" s="120">
        <v>5</v>
      </c>
      <c r="R108" s="124">
        <v>0</v>
      </c>
      <c r="S108" s="120">
        <v>0</v>
      </c>
      <c r="T108" s="120">
        <v>0</v>
      </c>
      <c r="U108" s="124">
        <v>5</v>
      </c>
      <c r="V108" s="124">
        <v>9</v>
      </c>
      <c r="W108" s="124">
        <v>0</v>
      </c>
      <c r="X108" s="124">
        <v>14</v>
      </c>
      <c r="Y108" s="124">
        <v>14</v>
      </c>
      <c r="Z108" s="124">
        <v>13</v>
      </c>
      <c r="AA108" s="124">
        <v>37</v>
      </c>
      <c r="AB108" s="124">
        <v>24</v>
      </c>
      <c r="AC108" s="124">
        <v>0</v>
      </c>
      <c r="AD108" s="136">
        <v>46</v>
      </c>
      <c r="AE108" s="124">
        <v>29</v>
      </c>
      <c r="AF108" s="137">
        <v>69</v>
      </c>
      <c r="AG108" s="131">
        <v>36</v>
      </c>
      <c r="AH108" s="120">
        <v>7</v>
      </c>
      <c r="AI108" s="120">
        <v>0</v>
      </c>
      <c r="AJ108" s="120">
        <v>15</v>
      </c>
      <c r="AK108" s="120">
        <v>10</v>
      </c>
      <c r="AL108" s="120">
        <v>45</v>
      </c>
      <c r="AM108" s="120">
        <v>5</v>
      </c>
      <c r="AN108" s="120">
        <v>24</v>
      </c>
      <c r="AO108" s="120">
        <v>0</v>
      </c>
      <c r="AP108" s="120">
        <v>20</v>
      </c>
      <c r="AQ108" s="120">
        <v>32</v>
      </c>
      <c r="AR108" s="120">
        <v>26</v>
      </c>
      <c r="AS108" s="120">
        <v>43</v>
      </c>
      <c r="AT108" s="120">
        <v>34</v>
      </c>
      <c r="AU108" s="120">
        <v>0</v>
      </c>
      <c r="AV108" s="120">
        <v>20</v>
      </c>
      <c r="AW108" s="120">
        <v>33</v>
      </c>
      <c r="AX108" s="120">
        <v>31</v>
      </c>
      <c r="AY108" s="120">
        <v>42</v>
      </c>
      <c r="AZ108" s="120">
        <v>13</v>
      </c>
      <c r="BA108" s="120">
        <v>2</v>
      </c>
      <c r="BB108" s="120">
        <v>11</v>
      </c>
      <c r="BC108" s="120"/>
      <c r="BD108" s="120"/>
      <c r="BE108" s="120"/>
      <c r="BF108" s="120"/>
      <c r="BG108" s="132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8"/>
      <c r="BW108" s="138"/>
      <c r="BX108" s="138"/>
      <c r="BY108" s="138"/>
      <c r="BZ108" s="138"/>
      <c r="CA108" s="138"/>
      <c r="CB108" s="138"/>
      <c r="CC108" s="138"/>
      <c r="CD108" s="138"/>
      <c r="CE108" s="138"/>
      <c r="CF108" s="138"/>
    </row>
    <row r="109" spans="1:84" s="134" customFormat="1" ht="15">
      <c r="A109" s="119">
        <v>71196</v>
      </c>
      <c r="B109" s="120" t="s">
        <v>63</v>
      </c>
      <c r="C109" s="120">
        <v>8971</v>
      </c>
      <c r="D109" s="120">
        <v>28475</v>
      </c>
      <c r="E109" s="121">
        <f t="shared" si="8"/>
        <v>0.64086694274396827</v>
      </c>
      <c r="F109" s="122">
        <f t="shared" si="9"/>
        <v>5749.2173433561393</v>
      </c>
      <c r="G109" s="121">
        <f t="shared" si="10"/>
        <v>8.7961208337977936</v>
      </c>
      <c r="H109" s="123">
        <f t="shared" si="11"/>
        <v>13.725346475410134</v>
      </c>
      <c r="I109" s="124">
        <f t="shared" si="12"/>
        <v>78910</v>
      </c>
      <c r="J109" s="125">
        <f t="shared" si="13"/>
        <v>7891</v>
      </c>
      <c r="K109" s="135">
        <v>0</v>
      </c>
      <c r="L109" s="120">
        <v>0</v>
      </c>
      <c r="M109" s="124">
        <v>2</v>
      </c>
      <c r="N109" s="120">
        <v>1</v>
      </c>
      <c r="O109" s="120">
        <v>1</v>
      </c>
      <c r="P109" s="120">
        <v>14</v>
      </c>
      <c r="Q109" s="120">
        <v>6</v>
      </c>
      <c r="R109" s="124">
        <v>6</v>
      </c>
      <c r="S109" s="120">
        <v>22</v>
      </c>
      <c r="T109" s="120">
        <v>69</v>
      </c>
      <c r="U109" s="124">
        <v>36</v>
      </c>
      <c r="V109" s="124">
        <v>47</v>
      </c>
      <c r="W109" s="124">
        <v>51</v>
      </c>
      <c r="X109" s="124">
        <v>177</v>
      </c>
      <c r="Y109" s="124">
        <v>152</v>
      </c>
      <c r="Z109" s="124">
        <v>179</v>
      </c>
      <c r="AA109" s="124">
        <v>207</v>
      </c>
      <c r="AB109" s="124">
        <v>210</v>
      </c>
      <c r="AC109" s="124">
        <v>102</v>
      </c>
      <c r="AD109" s="136">
        <v>390</v>
      </c>
      <c r="AE109" s="124">
        <v>469</v>
      </c>
      <c r="AF109" s="137">
        <v>298</v>
      </c>
      <c r="AG109" s="131">
        <v>480</v>
      </c>
      <c r="AH109" s="120">
        <v>184</v>
      </c>
      <c r="AI109" s="120">
        <v>31</v>
      </c>
      <c r="AJ109" s="120">
        <v>97</v>
      </c>
      <c r="AK109" s="120">
        <v>164</v>
      </c>
      <c r="AL109" s="120">
        <v>293</v>
      </c>
      <c r="AM109" s="120">
        <v>320</v>
      </c>
      <c r="AN109" s="120">
        <v>285</v>
      </c>
      <c r="AO109" s="120">
        <v>83</v>
      </c>
      <c r="AP109" s="120">
        <v>278</v>
      </c>
      <c r="AQ109" s="120">
        <v>304</v>
      </c>
      <c r="AR109" s="120">
        <v>326</v>
      </c>
      <c r="AS109" s="120">
        <v>440</v>
      </c>
      <c r="AT109" s="120">
        <v>342</v>
      </c>
      <c r="AU109" s="120">
        <v>72</v>
      </c>
      <c r="AV109" s="120">
        <v>236</v>
      </c>
      <c r="AW109" s="120">
        <v>285</v>
      </c>
      <c r="AX109" s="120">
        <v>330</v>
      </c>
      <c r="AY109" s="120">
        <v>375</v>
      </c>
      <c r="AZ109" s="120">
        <v>317</v>
      </c>
      <c r="BA109" s="120">
        <v>123</v>
      </c>
      <c r="BB109" s="120">
        <v>87</v>
      </c>
      <c r="BC109" s="120"/>
      <c r="BD109" s="120"/>
      <c r="BE109" s="120"/>
      <c r="BF109" s="120"/>
      <c r="BG109" s="132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</row>
    <row r="110" spans="1:84" s="134" customFormat="1" ht="15">
      <c r="A110" s="119">
        <v>71200</v>
      </c>
      <c r="B110" s="120" t="s">
        <v>58</v>
      </c>
      <c r="C110" s="120">
        <v>29299</v>
      </c>
      <c r="D110" s="120">
        <v>33532</v>
      </c>
      <c r="E110" s="121">
        <f t="shared" si="8"/>
        <v>0.75468131076701472</v>
      </c>
      <c r="F110" s="122">
        <f t="shared" si="9"/>
        <v>22111.407724162764</v>
      </c>
      <c r="G110" s="121">
        <f t="shared" si="10"/>
        <v>8.6491006518993814</v>
      </c>
      <c r="H110" s="123">
        <f t="shared" si="11"/>
        <v>11.460600028784246</v>
      </c>
      <c r="I110" s="124">
        <f t="shared" si="12"/>
        <v>253410</v>
      </c>
      <c r="J110" s="125">
        <f t="shared" si="13"/>
        <v>25341</v>
      </c>
      <c r="K110" s="135">
        <v>0</v>
      </c>
      <c r="L110" s="120">
        <v>6</v>
      </c>
      <c r="M110" s="124">
        <v>7</v>
      </c>
      <c r="N110" s="120">
        <v>24</v>
      </c>
      <c r="O110" s="120">
        <v>52</v>
      </c>
      <c r="P110" s="120">
        <v>29</v>
      </c>
      <c r="Q110" s="120">
        <v>34</v>
      </c>
      <c r="R110" s="124">
        <v>64</v>
      </c>
      <c r="S110" s="120">
        <v>32</v>
      </c>
      <c r="T110" s="120">
        <v>148</v>
      </c>
      <c r="U110" s="124">
        <v>152</v>
      </c>
      <c r="V110" s="124">
        <v>184</v>
      </c>
      <c r="W110" s="124">
        <v>174</v>
      </c>
      <c r="X110" s="124">
        <v>466</v>
      </c>
      <c r="Y110" s="124">
        <v>551</v>
      </c>
      <c r="Z110" s="124">
        <v>491</v>
      </c>
      <c r="AA110" s="124">
        <v>501</v>
      </c>
      <c r="AB110" s="124">
        <v>683</v>
      </c>
      <c r="AC110" s="124">
        <v>356</v>
      </c>
      <c r="AD110" s="136">
        <v>1092</v>
      </c>
      <c r="AE110" s="124">
        <v>1042</v>
      </c>
      <c r="AF110" s="137">
        <v>1080</v>
      </c>
      <c r="AG110" s="131">
        <v>857</v>
      </c>
      <c r="AH110" s="120">
        <v>629</v>
      </c>
      <c r="AI110" s="120">
        <v>139</v>
      </c>
      <c r="AJ110" s="120">
        <v>555</v>
      </c>
      <c r="AK110" s="120">
        <v>636</v>
      </c>
      <c r="AL110" s="120">
        <v>892</v>
      </c>
      <c r="AM110" s="120">
        <v>967</v>
      </c>
      <c r="AN110" s="120">
        <v>859</v>
      </c>
      <c r="AO110" s="120">
        <v>269</v>
      </c>
      <c r="AP110" s="120">
        <v>809</v>
      </c>
      <c r="AQ110" s="120">
        <v>1076</v>
      </c>
      <c r="AR110" s="120">
        <v>1170</v>
      </c>
      <c r="AS110" s="120">
        <v>1501</v>
      </c>
      <c r="AT110" s="120">
        <v>1051</v>
      </c>
      <c r="AU110" s="120">
        <v>181</v>
      </c>
      <c r="AV110" s="120">
        <v>855</v>
      </c>
      <c r="AW110" s="120">
        <v>988</v>
      </c>
      <c r="AX110" s="120">
        <v>1131</v>
      </c>
      <c r="AY110" s="120">
        <v>1729</v>
      </c>
      <c r="AZ110" s="120">
        <v>1213</v>
      </c>
      <c r="BA110" s="120">
        <v>188</v>
      </c>
      <c r="BB110" s="120">
        <v>478</v>
      </c>
      <c r="BC110" s="120"/>
      <c r="BD110" s="120"/>
      <c r="BE110" s="120"/>
      <c r="BF110" s="120"/>
      <c r="BG110" s="132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</row>
    <row r="111" spans="1:84" s="134" customFormat="1" ht="13.5" customHeight="1">
      <c r="A111" s="119">
        <v>71218</v>
      </c>
      <c r="B111" s="120" t="s">
        <v>46</v>
      </c>
      <c r="C111" s="120">
        <v>28068</v>
      </c>
      <c r="D111" s="120">
        <v>33176</v>
      </c>
      <c r="E111" s="121">
        <f t="shared" si="8"/>
        <v>0.74666906733885485</v>
      </c>
      <c r="F111" s="122">
        <f t="shared" si="9"/>
        <v>20957.507382066979</v>
      </c>
      <c r="G111" s="121">
        <f t="shared" si="10"/>
        <v>5.989026649565341</v>
      </c>
      <c r="H111" s="123">
        <f t="shared" si="11"/>
        <v>8.0209920452582359</v>
      </c>
      <c r="I111" s="124">
        <f t="shared" si="12"/>
        <v>168100</v>
      </c>
      <c r="J111" s="125">
        <f t="shared" si="13"/>
        <v>16810</v>
      </c>
      <c r="K111" s="135">
        <v>0</v>
      </c>
      <c r="L111" s="120">
        <v>1</v>
      </c>
      <c r="M111" s="124">
        <v>0</v>
      </c>
      <c r="N111" s="120">
        <v>2</v>
      </c>
      <c r="O111" s="120">
        <v>1</v>
      </c>
      <c r="P111" s="120">
        <v>22</v>
      </c>
      <c r="Q111" s="120">
        <v>58</v>
      </c>
      <c r="R111" s="124">
        <v>70</v>
      </c>
      <c r="S111" s="120">
        <v>0</v>
      </c>
      <c r="T111" s="120">
        <v>278</v>
      </c>
      <c r="U111" s="124">
        <v>90</v>
      </c>
      <c r="V111" s="124">
        <v>159</v>
      </c>
      <c r="W111" s="124">
        <v>0</v>
      </c>
      <c r="X111" s="124">
        <v>428</v>
      </c>
      <c r="Y111" s="124">
        <v>451</v>
      </c>
      <c r="Z111" s="124">
        <v>319</v>
      </c>
      <c r="AA111" s="124">
        <v>493</v>
      </c>
      <c r="AB111" s="124">
        <v>605</v>
      </c>
      <c r="AC111" s="124">
        <v>86</v>
      </c>
      <c r="AD111" s="136">
        <v>667</v>
      </c>
      <c r="AE111" s="124">
        <v>736</v>
      </c>
      <c r="AF111" s="137">
        <v>756</v>
      </c>
      <c r="AG111" s="131">
        <v>696</v>
      </c>
      <c r="AH111" s="120">
        <v>600</v>
      </c>
      <c r="AI111" s="120">
        <v>182</v>
      </c>
      <c r="AJ111" s="120">
        <v>301</v>
      </c>
      <c r="AK111" s="120">
        <v>390</v>
      </c>
      <c r="AL111" s="120">
        <v>632</v>
      </c>
      <c r="AM111" s="120">
        <v>827</v>
      </c>
      <c r="AN111" s="120">
        <v>710</v>
      </c>
      <c r="AO111" s="120">
        <v>130</v>
      </c>
      <c r="AP111" s="120">
        <v>534</v>
      </c>
      <c r="AQ111" s="120">
        <v>456</v>
      </c>
      <c r="AR111" s="120">
        <v>646</v>
      </c>
      <c r="AS111" s="120">
        <v>915</v>
      </c>
      <c r="AT111" s="120">
        <v>866</v>
      </c>
      <c r="AU111" s="120">
        <v>144</v>
      </c>
      <c r="AV111" s="120">
        <v>431</v>
      </c>
      <c r="AW111" s="120">
        <v>568</v>
      </c>
      <c r="AX111" s="120">
        <v>767</v>
      </c>
      <c r="AY111" s="120">
        <v>623</v>
      </c>
      <c r="AZ111" s="120">
        <v>770</v>
      </c>
      <c r="BA111" s="120">
        <v>183</v>
      </c>
      <c r="BB111" s="120">
        <v>217</v>
      </c>
      <c r="BC111" s="120"/>
      <c r="BD111" s="120"/>
      <c r="BE111" s="120"/>
      <c r="BF111" s="120"/>
      <c r="BG111" s="132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</row>
    <row r="112" spans="1:84" s="134" customFormat="1" ht="15">
      <c r="A112" s="119">
        <v>71226</v>
      </c>
      <c r="B112" s="120" t="s">
        <v>89</v>
      </c>
      <c r="C112" s="120">
        <v>1409</v>
      </c>
      <c r="D112" s="120">
        <v>33460</v>
      </c>
      <c r="E112" s="121">
        <f t="shared" si="8"/>
        <v>0.75306085703997117</v>
      </c>
      <c r="F112" s="122">
        <f t="shared" si="9"/>
        <v>1061.0627475693193</v>
      </c>
      <c r="G112" s="121">
        <f t="shared" si="10"/>
        <v>6.635911994322214</v>
      </c>
      <c r="H112" s="123">
        <f t="shared" si="11"/>
        <v>8.8119199561184889</v>
      </c>
      <c r="I112" s="124">
        <f t="shared" si="12"/>
        <v>9350</v>
      </c>
      <c r="J112" s="125">
        <f t="shared" si="13"/>
        <v>935</v>
      </c>
      <c r="K112" s="135">
        <v>0</v>
      </c>
      <c r="L112" s="120">
        <v>0</v>
      </c>
      <c r="M112" s="124">
        <v>0</v>
      </c>
      <c r="N112" s="120">
        <v>0</v>
      </c>
      <c r="O112" s="120">
        <v>0</v>
      </c>
      <c r="P112" s="120">
        <v>0</v>
      </c>
      <c r="Q112" s="120">
        <v>0</v>
      </c>
      <c r="R112" s="124">
        <v>0</v>
      </c>
      <c r="S112" s="120">
        <v>0</v>
      </c>
      <c r="T112" s="120">
        <v>5</v>
      </c>
      <c r="U112" s="124">
        <v>3</v>
      </c>
      <c r="V112" s="124">
        <v>24</v>
      </c>
      <c r="W112" s="124">
        <v>0</v>
      </c>
      <c r="X112" s="124">
        <v>19</v>
      </c>
      <c r="Y112" s="124">
        <v>24</v>
      </c>
      <c r="Z112" s="124">
        <v>30</v>
      </c>
      <c r="AA112" s="124">
        <v>35</v>
      </c>
      <c r="AB112" s="124">
        <v>32</v>
      </c>
      <c r="AC112" s="124">
        <v>0</v>
      </c>
      <c r="AD112" s="136">
        <v>42</v>
      </c>
      <c r="AE112" s="124">
        <v>42</v>
      </c>
      <c r="AF112" s="137">
        <v>78</v>
      </c>
      <c r="AG112" s="131">
        <v>36</v>
      </c>
      <c r="AH112" s="120">
        <v>21</v>
      </c>
      <c r="AI112" s="120">
        <v>0</v>
      </c>
      <c r="AJ112" s="120">
        <v>20</v>
      </c>
      <c r="AK112" s="120">
        <v>31</v>
      </c>
      <c r="AL112" s="120">
        <v>51</v>
      </c>
      <c r="AM112" s="120">
        <v>25</v>
      </c>
      <c r="AN112" s="120">
        <v>30</v>
      </c>
      <c r="AO112" s="120">
        <v>0</v>
      </c>
      <c r="AP112" s="120">
        <v>23</v>
      </c>
      <c r="AQ112" s="120">
        <v>31</v>
      </c>
      <c r="AR112" s="120">
        <v>65</v>
      </c>
      <c r="AS112" s="120">
        <v>42</v>
      </c>
      <c r="AT112" s="120">
        <v>18</v>
      </c>
      <c r="AU112" s="120">
        <v>0</v>
      </c>
      <c r="AV112" s="120">
        <v>32</v>
      </c>
      <c r="AW112" s="120">
        <v>42</v>
      </c>
      <c r="AX112" s="120">
        <v>62</v>
      </c>
      <c r="AY112" s="120">
        <v>23</v>
      </c>
      <c r="AZ112" s="120">
        <v>37</v>
      </c>
      <c r="BA112" s="120">
        <v>0</v>
      </c>
      <c r="BB112" s="120">
        <v>12</v>
      </c>
      <c r="BC112" s="120"/>
      <c r="BD112" s="120"/>
      <c r="BE112" s="120"/>
      <c r="BF112" s="120"/>
      <c r="BG112" s="132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</row>
    <row r="113" spans="1:84" s="134" customFormat="1" ht="12.75" customHeight="1">
      <c r="A113" s="119">
        <v>71234</v>
      </c>
      <c r="B113" s="120" t="s">
        <v>41</v>
      </c>
      <c r="C113" s="120">
        <v>14343</v>
      </c>
      <c r="D113" s="120">
        <v>33819</v>
      </c>
      <c r="E113" s="121">
        <f t="shared" si="8"/>
        <v>0.76114061937342459</v>
      </c>
      <c r="F113" s="122">
        <f t="shared" si="9"/>
        <v>10917.039903673029</v>
      </c>
      <c r="G113" s="121">
        <f t="shared" si="10"/>
        <v>6.3954542285435405</v>
      </c>
      <c r="H113" s="123">
        <f t="shared" si="11"/>
        <v>8.402460814413395</v>
      </c>
      <c r="I113" s="124">
        <f t="shared" si="12"/>
        <v>91730</v>
      </c>
      <c r="J113" s="125">
        <f t="shared" si="13"/>
        <v>9173</v>
      </c>
      <c r="K113" s="135">
        <v>0</v>
      </c>
      <c r="L113" s="120">
        <v>2</v>
      </c>
      <c r="M113" s="124">
        <v>0</v>
      </c>
      <c r="N113" s="120">
        <v>10</v>
      </c>
      <c r="O113" s="120">
        <v>35</v>
      </c>
      <c r="P113" s="120">
        <v>15</v>
      </c>
      <c r="Q113" s="120">
        <v>27</v>
      </c>
      <c r="R113" s="124">
        <v>64</v>
      </c>
      <c r="S113" s="120">
        <v>17</v>
      </c>
      <c r="T113" s="120">
        <v>81</v>
      </c>
      <c r="U113" s="124">
        <v>72</v>
      </c>
      <c r="V113" s="124">
        <v>122</v>
      </c>
      <c r="W113" s="124">
        <v>86</v>
      </c>
      <c r="X113" s="124">
        <v>307</v>
      </c>
      <c r="Y113" s="124">
        <v>160</v>
      </c>
      <c r="Z113" s="124">
        <v>173</v>
      </c>
      <c r="AA113" s="124">
        <v>213</v>
      </c>
      <c r="AB113" s="124">
        <v>177</v>
      </c>
      <c r="AC113" s="124">
        <v>123</v>
      </c>
      <c r="AD113" s="136">
        <v>540</v>
      </c>
      <c r="AE113" s="124">
        <v>462</v>
      </c>
      <c r="AF113" s="137">
        <v>268</v>
      </c>
      <c r="AG113" s="131">
        <v>412</v>
      </c>
      <c r="AH113" s="120">
        <v>164</v>
      </c>
      <c r="AI113" s="120">
        <v>57</v>
      </c>
      <c r="AJ113" s="120">
        <v>244</v>
      </c>
      <c r="AK113" s="120">
        <v>263</v>
      </c>
      <c r="AL113" s="120">
        <v>258</v>
      </c>
      <c r="AM113" s="120">
        <v>390</v>
      </c>
      <c r="AN113" s="120">
        <v>200</v>
      </c>
      <c r="AO113" s="120">
        <v>46</v>
      </c>
      <c r="AP113" s="120">
        <v>342</v>
      </c>
      <c r="AQ113" s="120">
        <v>329</v>
      </c>
      <c r="AR113" s="120">
        <v>406</v>
      </c>
      <c r="AS113" s="120">
        <v>607</v>
      </c>
      <c r="AT113" s="120">
        <v>432</v>
      </c>
      <c r="AU113" s="120">
        <v>60</v>
      </c>
      <c r="AV113" s="120">
        <v>320</v>
      </c>
      <c r="AW113" s="120">
        <v>365</v>
      </c>
      <c r="AX113" s="120">
        <v>263</v>
      </c>
      <c r="AY113" s="120">
        <v>526</v>
      </c>
      <c r="AZ113" s="120">
        <v>249</v>
      </c>
      <c r="BA113" s="120">
        <v>78</v>
      </c>
      <c r="BB113" s="120">
        <v>208</v>
      </c>
      <c r="BC113" s="120"/>
      <c r="BD113" s="120"/>
      <c r="BE113" s="120"/>
      <c r="BF113" s="120"/>
      <c r="BG113" s="132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</row>
    <row r="114" spans="1:84" s="134" customFormat="1" ht="15" customHeight="1">
      <c r="A114" s="119">
        <v>71242</v>
      </c>
      <c r="B114" s="120" t="s">
        <v>311</v>
      </c>
      <c r="C114" s="120">
        <v>112558</v>
      </c>
      <c r="D114" s="120">
        <v>38048</v>
      </c>
      <c r="E114" s="121">
        <f t="shared" si="8"/>
        <v>0.85631976953546995</v>
      </c>
      <c r="F114" s="122">
        <f t="shared" si="9"/>
        <v>96385.640619373429</v>
      </c>
      <c r="G114" s="121">
        <f t="shared" si="10"/>
        <v>6.3385987668579755</v>
      </c>
      <c r="H114" s="123">
        <f t="shared" si="11"/>
        <v>7.4021399392618159</v>
      </c>
      <c r="I114" s="124">
        <f t="shared" si="12"/>
        <v>713460</v>
      </c>
      <c r="J114" s="125">
        <f t="shared" si="13"/>
        <v>71346</v>
      </c>
      <c r="K114" s="135">
        <v>0</v>
      </c>
      <c r="L114" s="120">
        <v>8</v>
      </c>
      <c r="M114" s="124">
        <v>4</v>
      </c>
      <c r="N114" s="120">
        <v>51</v>
      </c>
      <c r="O114" s="120">
        <v>46</v>
      </c>
      <c r="P114" s="120">
        <v>62</v>
      </c>
      <c r="Q114" s="120">
        <v>74</v>
      </c>
      <c r="R114" s="124">
        <v>176</v>
      </c>
      <c r="S114" s="120">
        <v>57</v>
      </c>
      <c r="T114" s="120">
        <v>431</v>
      </c>
      <c r="U114" s="124">
        <v>371</v>
      </c>
      <c r="V114" s="124">
        <v>540</v>
      </c>
      <c r="W114" s="124">
        <v>664</v>
      </c>
      <c r="X114" s="124">
        <v>1480</v>
      </c>
      <c r="Y114" s="124">
        <v>1247</v>
      </c>
      <c r="Z114" s="124">
        <v>1229</v>
      </c>
      <c r="AA114" s="124">
        <v>1510</v>
      </c>
      <c r="AB114" s="124">
        <v>1977</v>
      </c>
      <c r="AC114" s="124">
        <v>889</v>
      </c>
      <c r="AD114" s="136">
        <v>2571</v>
      </c>
      <c r="AE114" s="124">
        <v>2602</v>
      </c>
      <c r="AF114" s="137">
        <v>3220</v>
      </c>
      <c r="AG114" s="131">
        <v>3100</v>
      </c>
      <c r="AH114" s="120">
        <v>1275</v>
      </c>
      <c r="AI114" s="120">
        <v>479</v>
      </c>
      <c r="AJ114" s="120">
        <v>2609</v>
      </c>
      <c r="AK114" s="120">
        <v>2027</v>
      </c>
      <c r="AL114" s="120">
        <v>2303</v>
      </c>
      <c r="AM114" s="120">
        <v>2498</v>
      </c>
      <c r="AN114" s="120">
        <v>2712</v>
      </c>
      <c r="AO114" s="120">
        <v>378</v>
      </c>
      <c r="AP114" s="120">
        <v>2564</v>
      </c>
      <c r="AQ114" s="120">
        <v>2975</v>
      </c>
      <c r="AR114" s="120">
        <v>3655</v>
      </c>
      <c r="AS114" s="120">
        <v>3989</v>
      </c>
      <c r="AT114" s="120">
        <v>3388</v>
      </c>
      <c r="AU114" s="120">
        <v>577</v>
      </c>
      <c r="AV114" s="120">
        <v>2460</v>
      </c>
      <c r="AW114" s="120">
        <v>2914</v>
      </c>
      <c r="AX114" s="120">
        <v>3319</v>
      </c>
      <c r="AY114" s="120">
        <v>3912</v>
      </c>
      <c r="AZ114" s="120">
        <v>2952</v>
      </c>
      <c r="BA114" s="120">
        <v>643</v>
      </c>
      <c r="BB114" s="120">
        <v>1408</v>
      </c>
      <c r="BC114" s="120"/>
      <c r="BD114" s="120"/>
      <c r="BE114" s="120"/>
      <c r="BF114" s="120"/>
      <c r="BG114" s="132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</row>
    <row r="115" spans="1:84" s="139" customFormat="1" ht="15">
      <c r="A115" s="119">
        <v>71269</v>
      </c>
      <c r="B115" s="120" t="s">
        <v>312</v>
      </c>
      <c r="C115" s="120">
        <v>113113</v>
      </c>
      <c r="D115" s="120">
        <v>38985</v>
      </c>
      <c r="E115" s="121">
        <f t="shared" si="8"/>
        <v>0.87740817428880091</v>
      </c>
      <c r="F115" s="122">
        <f t="shared" si="9"/>
        <v>99246.27081832914</v>
      </c>
      <c r="G115" s="121">
        <f t="shared" si="10"/>
        <v>8.1026937664105798</v>
      </c>
      <c r="H115" s="123">
        <f t="shared" si="11"/>
        <v>9.234805423346284</v>
      </c>
      <c r="I115" s="124">
        <f t="shared" si="12"/>
        <v>916520</v>
      </c>
      <c r="J115" s="125">
        <f t="shared" si="13"/>
        <v>91652</v>
      </c>
      <c r="K115" s="135">
        <v>1</v>
      </c>
      <c r="L115" s="120">
        <v>9</v>
      </c>
      <c r="M115" s="124">
        <v>2</v>
      </c>
      <c r="N115" s="120">
        <v>29</v>
      </c>
      <c r="O115" s="120">
        <v>28</v>
      </c>
      <c r="P115" s="120">
        <v>54</v>
      </c>
      <c r="Q115" s="120">
        <v>116</v>
      </c>
      <c r="R115" s="124">
        <v>139</v>
      </c>
      <c r="S115" s="120">
        <v>59</v>
      </c>
      <c r="T115" s="120">
        <v>603</v>
      </c>
      <c r="U115" s="124">
        <v>539</v>
      </c>
      <c r="V115" s="124">
        <v>809</v>
      </c>
      <c r="W115" s="124">
        <v>503</v>
      </c>
      <c r="X115" s="124">
        <v>2094</v>
      </c>
      <c r="Y115" s="124">
        <v>1301</v>
      </c>
      <c r="Z115" s="124">
        <v>1942</v>
      </c>
      <c r="AA115" s="124">
        <v>1836</v>
      </c>
      <c r="AB115" s="124">
        <v>2363</v>
      </c>
      <c r="AC115" s="124">
        <v>861</v>
      </c>
      <c r="AD115" s="136">
        <v>3736</v>
      </c>
      <c r="AE115" s="124">
        <v>4025</v>
      </c>
      <c r="AF115" s="137">
        <v>3669</v>
      </c>
      <c r="AG115" s="131">
        <v>3706</v>
      </c>
      <c r="AH115" s="120">
        <v>2217</v>
      </c>
      <c r="AI115" s="120">
        <v>498</v>
      </c>
      <c r="AJ115" s="120">
        <v>2380</v>
      </c>
      <c r="AK115" s="120">
        <v>2578</v>
      </c>
      <c r="AL115" s="120">
        <v>3408</v>
      </c>
      <c r="AM115" s="120">
        <v>3559</v>
      </c>
      <c r="AN115" s="120">
        <v>3674</v>
      </c>
      <c r="AO115" s="120">
        <v>478</v>
      </c>
      <c r="AP115" s="120">
        <v>3213</v>
      </c>
      <c r="AQ115" s="120">
        <v>3935</v>
      </c>
      <c r="AR115" s="120">
        <v>3969</v>
      </c>
      <c r="AS115" s="120">
        <v>5500</v>
      </c>
      <c r="AT115" s="120">
        <v>4444</v>
      </c>
      <c r="AU115" s="120">
        <v>548</v>
      </c>
      <c r="AV115" s="120">
        <v>3121</v>
      </c>
      <c r="AW115" s="120">
        <v>3850</v>
      </c>
      <c r="AX115" s="120">
        <v>4708</v>
      </c>
      <c r="AY115" s="120">
        <v>5569</v>
      </c>
      <c r="AZ115" s="120">
        <v>3468</v>
      </c>
      <c r="BA115" s="120">
        <v>432</v>
      </c>
      <c r="BB115" s="120">
        <v>1679</v>
      </c>
      <c r="BC115" s="120"/>
      <c r="BD115" s="120"/>
      <c r="BE115" s="120"/>
      <c r="BF115" s="120"/>
      <c r="BG115" s="132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8"/>
      <c r="BR115" s="138"/>
      <c r="BS115" s="138"/>
      <c r="BT115" s="138"/>
      <c r="BU115" s="138"/>
      <c r="BV115" s="138"/>
      <c r="BW115" s="138"/>
      <c r="BX115" s="138"/>
      <c r="BY115" s="138"/>
      <c r="BZ115" s="138"/>
      <c r="CA115" s="138"/>
      <c r="CB115" s="138"/>
      <c r="CC115" s="138"/>
      <c r="CD115" s="138"/>
      <c r="CE115" s="138"/>
      <c r="CF115" s="138"/>
    </row>
    <row r="116" spans="1:84" s="134" customFormat="1" ht="15">
      <c r="A116" s="119">
        <v>71277</v>
      </c>
      <c r="B116" s="120" t="s">
        <v>69</v>
      </c>
      <c r="C116" s="120">
        <v>7466</v>
      </c>
      <c r="D116" s="120">
        <v>37799</v>
      </c>
      <c r="E116" s="121">
        <f t="shared" si="8"/>
        <v>0.85071570039611089</v>
      </c>
      <c r="F116" s="122">
        <f t="shared" si="9"/>
        <v>6351.4434191573637</v>
      </c>
      <c r="G116" s="121">
        <f t="shared" si="10"/>
        <v>9.4695954995981779</v>
      </c>
      <c r="H116" s="123">
        <f t="shared" si="11"/>
        <v>11.13132800439552</v>
      </c>
      <c r="I116" s="124">
        <f t="shared" si="12"/>
        <v>70700</v>
      </c>
      <c r="J116" s="125">
        <f t="shared" si="13"/>
        <v>7070</v>
      </c>
      <c r="K116" s="135">
        <v>0</v>
      </c>
      <c r="L116" s="120">
        <v>0</v>
      </c>
      <c r="M116" s="124">
        <v>0</v>
      </c>
      <c r="N116" s="120">
        <v>1</v>
      </c>
      <c r="O116" s="120">
        <v>1</v>
      </c>
      <c r="P116" s="120">
        <v>12</v>
      </c>
      <c r="Q116" s="120">
        <v>1</v>
      </c>
      <c r="R116" s="124">
        <v>41</v>
      </c>
      <c r="S116" s="120">
        <v>8</v>
      </c>
      <c r="T116" s="120">
        <v>51</v>
      </c>
      <c r="U116" s="124">
        <v>58</v>
      </c>
      <c r="V116" s="124">
        <v>51</v>
      </c>
      <c r="W116" s="124">
        <v>92</v>
      </c>
      <c r="X116" s="124">
        <v>160</v>
      </c>
      <c r="Y116" s="124">
        <v>131</v>
      </c>
      <c r="Z116" s="124">
        <v>189</v>
      </c>
      <c r="AA116" s="124">
        <v>179</v>
      </c>
      <c r="AB116" s="124">
        <v>188</v>
      </c>
      <c r="AC116" s="124">
        <v>103</v>
      </c>
      <c r="AD116" s="136">
        <v>243</v>
      </c>
      <c r="AE116" s="124">
        <v>574</v>
      </c>
      <c r="AF116" s="137">
        <v>232</v>
      </c>
      <c r="AG116" s="131">
        <v>302</v>
      </c>
      <c r="AH116" s="120">
        <v>211</v>
      </c>
      <c r="AI116" s="120">
        <v>40</v>
      </c>
      <c r="AJ116" s="120">
        <v>153</v>
      </c>
      <c r="AK116" s="120">
        <v>203</v>
      </c>
      <c r="AL116" s="120">
        <v>194</v>
      </c>
      <c r="AM116" s="120">
        <v>198</v>
      </c>
      <c r="AN116" s="120">
        <v>229</v>
      </c>
      <c r="AO116" s="120">
        <v>76</v>
      </c>
      <c r="AP116" s="120">
        <v>177</v>
      </c>
      <c r="AQ116" s="120">
        <v>351</v>
      </c>
      <c r="AR116" s="120">
        <v>309</v>
      </c>
      <c r="AS116" s="120">
        <v>428</v>
      </c>
      <c r="AT116" s="120">
        <v>304</v>
      </c>
      <c r="AU116" s="120">
        <v>71</v>
      </c>
      <c r="AV116" s="120">
        <v>206</v>
      </c>
      <c r="AW116" s="120">
        <v>202</v>
      </c>
      <c r="AX116" s="120">
        <v>311</v>
      </c>
      <c r="AY116" s="120">
        <v>360</v>
      </c>
      <c r="AZ116" s="120">
        <v>261</v>
      </c>
      <c r="BA116" s="120">
        <v>69</v>
      </c>
      <c r="BB116" s="120">
        <v>100</v>
      </c>
      <c r="BC116" s="120"/>
      <c r="BD116" s="120"/>
      <c r="BE116" s="120"/>
      <c r="BF116" s="120"/>
      <c r="BG116" s="132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</row>
    <row r="117" spans="1:84" s="134" customFormat="1" ht="13.5" customHeight="1">
      <c r="A117" s="119">
        <v>71285</v>
      </c>
      <c r="B117" s="120" t="s">
        <v>128</v>
      </c>
      <c r="C117" s="120">
        <v>14419</v>
      </c>
      <c r="D117" s="120">
        <v>33133</v>
      </c>
      <c r="E117" s="121">
        <f t="shared" si="8"/>
        <v>0.74570129636298166</v>
      </c>
      <c r="F117" s="122">
        <f t="shared" si="9"/>
        <v>10752.266992257833</v>
      </c>
      <c r="G117" s="121">
        <f t="shared" si="10"/>
        <v>5.0405714682016782</v>
      </c>
      <c r="H117" s="123">
        <f t="shared" si="11"/>
        <v>6.7595047679092435</v>
      </c>
      <c r="I117" s="124">
        <f t="shared" si="12"/>
        <v>72680</v>
      </c>
      <c r="J117" s="125">
        <f t="shared" si="13"/>
        <v>7268</v>
      </c>
      <c r="K117" s="135">
        <v>0</v>
      </c>
      <c r="L117" s="120">
        <v>0</v>
      </c>
      <c r="M117" s="124">
        <v>0</v>
      </c>
      <c r="N117" s="120">
        <v>0</v>
      </c>
      <c r="O117" s="120">
        <v>8</v>
      </c>
      <c r="P117" s="120">
        <v>6</v>
      </c>
      <c r="Q117" s="120">
        <v>25</v>
      </c>
      <c r="R117" s="124">
        <v>7</v>
      </c>
      <c r="S117" s="120">
        <v>0</v>
      </c>
      <c r="T117" s="120">
        <v>34</v>
      </c>
      <c r="U117" s="124">
        <v>78</v>
      </c>
      <c r="V117" s="124">
        <v>63</v>
      </c>
      <c r="W117" s="124">
        <v>8</v>
      </c>
      <c r="X117" s="124">
        <v>147</v>
      </c>
      <c r="Y117" s="124">
        <v>122</v>
      </c>
      <c r="Z117" s="124">
        <v>132</v>
      </c>
      <c r="AA117" s="124">
        <v>166</v>
      </c>
      <c r="AB117" s="124">
        <v>222</v>
      </c>
      <c r="AC117" s="124">
        <v>24</v>
      </c>
      <c r="AD117" s="136">
        <v>239</v>
      </c>
      <c r="AE117" s="124">
        <v>335</v>
      </c>
      <c r="AF117" s="137">
        <v>351</v>
      </c>
      <c r="AG117" s="131">
        <v>206</v>
      </c>
      <c r="AH117" s="120">
        <v>182</v>
      </c>
      <c r="AI117" s="120">
        <v>8</v>
      </c>
      <c r="AJ117" s="120">
        <v>220</v>
      </c>
      <c r="AK117" s="120">
        <v>134</v>
      </c>
      <c r="AL117" s="120">
        <v>308</v>
      </c>
      <c r="AM117" s="120">
        <v>369</v>
      </c>
      <c r="AN117" s="120">
        <v>238</v>
      </c>
      <c r="AO117" s="120">
        <v>11</v>
      </c>
      <c r="AP117" s="120">
        <v>239</v>
      </c>
      <c r="AQ117" s="120">
        <v>263</v>
      </c>
      <c r="AR117" s="120">
        <v>556</v>
      </c>
      <c r="AS117" s="120">
        <v>519</v>
      </c>
      <c r="AT117" s="120">
        <v>258</v>
      </c>
      <c r="AU117" s="120">
        <v>18</v>
      </c>
      <c r="AV117" s="120">
        <v>236</v>
      </c>
      <c r="AW117" s="120">
        <v>241</v>
      </c>
      <c r="AX117" s="120">
        <v>424</v>
      </c>
      <c r="AY117" s="120">
        <v>424</v>
      </c>
      <c r="AZ117" s="120">
        <v>242</v>
      </c>
      <c r="BA117" s="120">
        <v>26</v>
      </c>
      <c r="BB117" s="120">
        <v>179</v>
      </c>
      <c r="BC117" s="120"/>
      <c r="BD117" s="120"/>
      <c r="BE117" s="120"/>
      <c r="BF117" s="120"/>
      <c r="BG117" s="132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</row>
    <row r="118" spans="1:84" s="134" customFormat="1" ht="15">
      <c r="A118" s="119">
        <v>71293</v>
      </c>
      <c r="B118" s="120" t="s">
        <v>313</v>
      </c>
      <c r="C118" s="120">
        <v>45550</v>
      </c>
      <c r="D118" s="120">
        <v>73027</v>
      </c>
      <c r="E118" s="121">
        <f t="shared" si="8"/>
        <v>1.6435676989557075</v>
      </c>
      <c r="F118" s="122">
        <f t="shared" si="9"/>
        <v>74864.508687432477</v>
      </c>
      <c r="G118" s="121">
        <f t="shared" si="10"/>
        <v>6.8276619099890228</v>
      </c>
      <c r="H118" s="123">
        <f t="shared" si="11"/>
        <v>4.1541713884540279</v>
      </c>
      <c r="I118" s="124">
        <f t="shared" si="12"/>
        <v>311000</v>
      </c>
      <c r="J118" s="125">
        <f t="shared" si="13"/>
        <v>31100</v>
      </c>
      <c r="K118" s="135">
        <v>12</v>
      </c>
      <c r="L118" s="120">
        <v>10</v>
      </c>
      <c r="M118" s="124">
        <v>6</v>
      </c>
      <c r="N118" s="120">
        <v>11</v>
      </c>
      <c r="O118" s="120">
        <v>42</v>
      </c>
      <c r="P118" s="120">
        <v>38</v>
      </c>
      <c r="Q118" s="120">
        <v>19</v>
      </c>
      <c r="R118" s="124">
        <v>76</v>
      </c>
      <c r="S118" s="120">
        <v>18</v>
      </c>
      <c r="T118" s="120">
        <v>256</v>
      </c>
      <c r="U118" s="124">
        <v>155</v>
      </c>
      <c r="V118" s="124">
        <v>281</v>
      </c>
      <c r="W118" s="124">
        <v>201</v>
      </c>
      <c r="X118" s="124">
        <v>708</v>
      </c>
      <c r="Y118" s="124">
        <v>507</v>
      </c>
      <c r="Z118" s="124">
        <v>579</v>
      </c>
      <c r="AA118" s="124">
        <v>594</v>
      </c>
      <c r="AB118" s="124">
        <v>691</v>
      </c>
      <c r="AC118" s="124">
        <v>360</v>
      </c>
      <c r="AD118" s="136">
        <v>1198</v>
      </c>
      <c r="AE118" s="124">
        <v>1234</v>
      </c>
      <c r="AF118" s="137">
        <v>1399</v>
      </c>
      <c r="AG118" s="131">
        <v>1394</v>
      </c>
      <c r="AH118" s="120">
        <v>828</v>
      </c>
      <c r="AI118" s="120">
        <v>116</v>
      </c>
      <c r="AJ118" s="120">
        <v>909</v>
      </c>
      <c r="AK118" s="120">
        <v>794</v>
      </c>
      <c r="AL118" s="120">
        <v>1009</v>
      </c>
      <c r="AM118" s="120">
        <v>1116</v>
      </c>
      <c r="AN118" s="120">
        <v>1334</v>
      </c>
      <c r="AO118" s="120">
        <v>140</v>
      </c>
      <c r="AP118" s="120">
        <v>1134</v>
      </c>
      <c r="AQ118" s="120">
        <v>1184</v>
      </c>
      <c r="AR118" s="120">
        <v>1687</v>
      </c>
      <c r="AS118" s="120">
        <v>1679</v>
      </c>
      <c r="AT118" s="120">
        <v>1384</v>
      </c>
      <c r="AU118" s="120">
        <v>165</v>
      </c>
      <c r="AV118" s="120">
        <v>1233</v>
      </c>
      <c r="AW118" s="120">
        <v>1253</v>
      </c>
      <c r="AX118" s="120">
        <v>1380</v>
      </c>
      <c r="AY118" s="120">
        <v>1846</v>
      </c>
      <c r="AZ118" s="120">
        <v>1329</v>
      </c>
      <c r="BA118" s="120">
        <v>197</v>
      </c>
      <c r="BB118" s="120">
        <v>594</v>
      </c>
      <c r="BC118" s="120"/>
      <c r="BD118" s="120"/>
      <c r="BE118" s="120"/>
      <c r="BF118" s="120"/>
      <c r="BG118" s="132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</row>
    <row r="119" spans="1:84" s="134" customFormat="1" ht="15">
      <c r="A119" s="119">
        <v>71307</v>
      </c>
      <c r="B119" s="120" t="s">
        <v>314</v>
      </c>
      <c r="C119" s="120">
        <v>53351</v>
      </c>
      <c r="D119" s="120">
        <v>30994</v>
      </c>
      <c r="E119" s="121">
        <f t="shared" si="8"/>
        <v>0.69756031688872888</v>
      </c>
      <c r="F119" s="122">
        <f t="shared" si="9"/>
        <v>37215.540466330574</v>
      </c>
      <c r="G119" s="121">
        <f t="shared" si="10"/>
        <v>3.786808119810313</v>
      </c>
      <c r="H119" s="123">
        <f t="shared" si="11"/>
        <v>5.4286461372979229</v>
      </c>
      <c r="I119" s="124">
        <f t="shared" si="12"/>
        <v>202030</v>
      </c>
      <c r="J119" s="125">
        <f t="shared" si="13"/>
        <v>20203</v>
      </c>
      <c r="K119" s="135">
        <v>0</v>
      </c>
      <c r="L119" s="120">
        <v>4</v>
      </c>
      <c r="M119" s="124">
        <v>0</v>
      </c>
      <c r="N119" s="120">
        <v>12</v>
      </c>
      <c r="O119" s="120">
        <v>8</v>
      </c>
      <c r="P119" s="120">
        <v>22</v>
      </c>
      <c r="Q119" s="120">
        <v>13</v>
      </c>
      <c r="R119" s="124">
        <v>17</v>
      </c>
      <c r="S119" s="120">
        <v>14</v>
      </c>
      <c r="T119" s="120">
        <v>91</v>
      </c>
      <c r="U119" s="124">
        <v>85</v>
      </c>
      <c r="V119" s="124">
        <v>101</v>
      </c>
      <c r="W119" s="124">
        <v>41</v>
      </c>
      <c r="X119" s="124">
        <v>298</v>
      </c>
      <c r="Y119" s="124">
        <v>262</v>
      </c>
      <c r="Z119" s="124">
        <v>250</v>
      </c>
      <c r="AA119" s="124">
        <v>358</v>
      </c>
      <c r="AB119" s="124">
        <v>406</v>
      </c>
      <c r="AC119" s="124">
        <v>162</v>
      </c>
      <c r="AD119" s="136">
        <v>603</v>
      </c>
      <c r="AE119" s="124">
        <v>907</v>
      </c>
      <c r="AF119" s="137">
        <v>1065</v>
      </c>
      <c r="AG119" s="131">
        <v>617</v>
      </c>
      <c r="AH119" s="120">
        <v>420</v>
      </c>
      <c r="AI119" s="120">
        <v>138</v>
      </c>
      <c r="AJ119" s="120">
        <v>617</v>
      </c>
      <c r="AK119" s="120">
        <v>609</v>
      </c>
      <c r="AL119" s="120">
        <v>837</v>
      </c>
      <c r="AM119" s="120">
        <v>944</v>
      </c>
      <c r="AN119" s="120">
        <v>879</v>
      </c>
      <c r="AO119" s="120">
        <v>76</v>
      </c>
      <c r="AP119" s="120">
        <v>570</v>
      </c>
      <c r="AQ119" s="120">
        <v>650</v>
      </c>
      <c r="AR119" s="120">
        <v>1032</v>
      </c>
      <c r="AS119" s="120">
        <v>1176</v>
      </c>
      <c r="AT119" s="120">
        <v>808</v>
      </c>
      <c r="AU119" s="120">
        <v>211</v>
      </c>
      <c r="AV119" s="120">
        <v>566</v>
      </c>
      <c r="AW119" s="120">
        <v>987</v>
      </c>
      <c r="AX119" s="120">
        <v>1495</v>
      </c>
      <c r="AY119" s="120">
        <v>1324</v>
      </c>
      <c r="AZ119" s="120">
        <v>988</v>
      </c>
      <c r="BA119" s="120">
        <v>50</v>
      </c>
      <c r="BB119" s="120">
        <v>490</v>
      </c>
      <c r="BC119" s="120"/>
      <c r="BD119" s="120"/>
      <c r="BE119" s="120"/>
      <c r="BF119" s="120"/>
      <c r="BG119" s="132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</row>
    <row r="120" spans="1:84" s="134" customFormat="1" ht="15">
      <c r="A120" s="119">
        <v>71315</v>
      </c>
      <c r="B120" s="120" t="s">
        <v>133</v>
      </c>
      <c r="C120" s="120">
        <v>31510</v>
      </c>
      <c r="D120" s="120">
        <v>47420</v>
      </c>
      <c r="E120" s="121">
        <f t="shared" si="8"/>
        <v>1.0672488296723082</v>
      </c>
      <c r="F120" s="122">
        <f t="shared" si="9"/>
        <v>33629.010622974427</v>
      </c>
      <c r="G120" s="121">
        <f t="shared" si="10"/>
        <v>5.1631228181529671</v>
      </c>
      <c r="H120" s="123">
        <f t="shared" si="11"/>
        <v>4.8377872850310553</v>
      </c>
      <c r="I120" s="124">
        <f t="shared" si="12"/>
        <v>162690</v>
      </c>
      <c r="J120" s="125">
        <f t="shared" si="13"/>
        <v>16269</v>
      </c>
      <c r="K120" s="135">
        <v>0</v>
      </c>
      <c r="L120" s="120">
        <v>2</v>
      </c>
      <c r="M120" s="124">
        <v>2</v>
      </c>
      <c r="N120" s="120">
        <v>14</v>
      </c>
      <c r="O120" s="120">
        <v>20</v>
      </c>
      <c r="P120" s="120">
        <v>7</v>
      </c>
      <c r="Q120" s="120">
        <v>26</v>
      </c>
      <c r="R120" s="124">
        <v>26</v>
      </c>
      <c r="S120" s="120">
        <v>11</v>
      </c>
      <c r="T120" s="120">
        <v>122</v>
      </c>
      <c r="U120" s="124">
        <v>109</v>
      </c>
      <c r="V120" s="124">
        <v>133</v>
      </c>
      <c r="W120" s="124">
        <v>87</v>
      </c>
      <c r="X120" s="124">
        <v>366</v>
      </c>
      <c r="Y120" s="124">
        <v>209</v>
      </c>
      <c r="Z120" s="124">
        <v>288</v>
      </c>
      <c r="AA120" s="124">
        <v>320</v>
      </c>
      <c r="AB120" s="124">
        <v>356</v>
      </c>
      <c r="AC120" s="124">
        <v>128</v>
      </c>
      <c r="AD120" s="136">
        <v>708</v>
      </c>
      <c r="AE120" s="124">
        <v>530</v>
      </c>
      <c r="AF120" s="137">
        <v>894</v>
      </c>
      <c r="AG120" s="131">
        <v>708</v>
      </c>
      <c r="AH120" s="120">
        <v>550</v>
      </c>
      <c r="AI120" s="120">
        <v>80</v>
      </c>
      <c r="AJ120" s="120">
        <v>395</v>
      </c>
      <c r="AK120" s="120">
        <v>492</v>
      </c>
      <c r="AL120" s="120">
        <v>583</v>
      </c>
      <c r="AM120" s="120">
        <v>697</v>
      </c>
      <c r="AN120" s="120">
        <v>555</v>
      </c>
      <c r="AO120" s="120">
        <v>30</v>
      </c>
      <c r="AP120" s="120">
        <v>553</v>
      </c>
      <c r="AQ120" s="120">
        <v>610</v>
      </c>
      <c r="AR120" s="120">
        <v>1020</v>
      </c>
      <c r="AS120" s="120">
        <v>965</v>
      </c>
      <c r="AT120" s="120">
        <v>740</v>
      </c>
      <c r="AU120" s="120">
        <v>49</v>
      </c>
      <c r="AV120" s="120">
        <v>478</v>
      </c>
      <c r="AW120" s="120">
        <v>720</v>
      </c>
      <c r="AX120" s="120">
        <v>737</v>
      </c>
      <c r="AY120" s="120">
        <v>938</v>
      </c>
      <c r="AZ120" s="120">
        <v>574</v>
      </c>
      <c r="BA120" s="120">
        <v>62</v>
      </c>
      <c r="BB120" s="120">
        <v>375</v>
      </c>
      <c r="BC120" s="120"/>
      <c r="BD120" s="120"/>
      <c r="BE120" s="120"/>
      <c r="BF120" s="120"/>
      <c r="BG120" s="132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</row>
    <row r="121" spans="1:84" s="134" customFormat="1" ht="15">
      <c r="A121" s="119">
        <v>71323</v>
      </c>
      <c r="B121" s="120" t="s">
        <v>315</v>
      </c>
      <c r="C121" s="120">
        <v>73140</v>
      </c>
      <c r="D121" s="120">
        <v>59742</v>
      </c>
      <c r="E121" s="121">
        <f t="shared" si="8"/>
        <v>1.344571480014404</v>
      </c>
      <c r="F121" s="122">
        <f t="shared" si="9"/>
        <v>98341.958048253509</v>
      </c>
      <c r="G121" s="121">
        <f t="shared" si="10"/>
        <v>8.0853158326497123</v>
      </c>
      <c r="H121" s="123">
        <f t="shared" si="11"/>
        <v>6.0133030878827629</v>
      </c>
      <c r="I121" s="124">
        <f t="shared" si="12"/>
        <v>591360</v>
      </c>
      <c r="J121" s="125">
        <f t="shared" si="13"/>
        <v>59136</v>
      </c>
      <c r="K121" s="135"/>
      <c r="L121" s="120">
        <v>42</v>
      </c>
      <c r="M121" s="124">
        <v>39</v>
      </c>
      <c r="N121" s="120">
        <v>47</v>
      </c>
      <c r="O121" s="120">
        <v>53</v>
      </c>
      <c r="P121" s="120">
        <v>112</v>
      </c>
      <c r="Q121" s="120">
        <v>75</v>
      </c>
      <c r="R121" s="124">
        <v>84</v>
      </c>
      <c r="S121" s="120">
        <v>39</v>
      </c>
      <c r="T121" s="120">
        <v>371</v>
      </c>
      <c r="U121" s="124">
        <v>587</v>
      </c>
      <c r="V121" s="124">
        <v>490</v>
      </c>
      <c r="W121" s="124">
        <v>144</v>
      </c>
      <c r="X121" s="124">
        <v>2152</v>
      </c>
      <c r="Y121" s="124">
        <v>995</v>
      </c>
      <c r="Z121" s="124">
        <v>1438</v>
      </c>
      <c r="AA121" s="124">
        <v>1610</v>
      </c>
      <c r="AB121" s="124">
        <v>1361</v>
      </c>
      <c r="AC121" s="124">
        <v>253</v>
      </c>
      <c r="AD121" s="136">
        <v>3015</v>
      </c>
      <c r="AE121" s="124">
        <v>2245</v>
      </c>
      <c r="AF121" s="137">
        <v>2600</v>
      </c>
      <c r="AG121" s="131">
        <v>2652</v>
      </c>
      <c r="AH121" s="120">
        <v>1896</v>
      </c>
      <c r="AI121" s="120">
        <v>138</v>
      </c>
      <c r="AJ121" s="120">
        <v>1684</v>
      </c>
      <c r="AK121" s="120">
        <v>1400</v>
      </c>
      <c r="AL121" s="120">
        <v>1400</v>
      </c>
      <c r="AM121" s="120">
        <v>2126</v>
      </c>
      <c r="AN121" s="120">
        <v>1877</v>
      </c>
      <c r="AO121" s="120">
        <v>165</v>
      </c>
      <c r="AP121" s="120">
        <v>2479</v>
      </c>
      <c r="AQ121" s="120">
        <v>1722</v>
      </c>
      <c r="AR121" s="120">
        <v>2616</v>
      </c>
      <c r="AS121" s="120">
        <v>3271</v>
      </c>
      <c r="AT121" s="120">
        <v>3263</v>
      </c>
      <c r="AU121" s="120">
        <v>192</v>
      </c>
      <c r="AV121" s="120">
        <v>2388</v>
      </c>
      <c r="AW121" s="120">
        <v>1962</v>
      </c>
      <c r="AX121" s="120">
        <v>2525</v>
      </c>
      <c r="AY121" s="120">
        <v>2784</v>
      </c>
      <c r="AZ121" s="120">
        <v>2315</v>
      </c>
      <c r="BA121" s="120">
        <v>171</v>
      </c>
      <c r="BB121" s="120">
        <v>2358</v>
      </c>
      <c r="BC121" s="120"/>
      <c r="BD121" s="120"/>
      <c r="BE121" s="120"/>
      <c r="BF121" s="120"/>
      <c r="BG121" s="132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</row>
    <row r="122" spans="1:84" s="134" customFormat="1" ht="15">
      <c r="A122" s="119">
        <v>71331</v>
      </c>
      <c r="B122" s="120" t="s">
        <v>316</v>
      </c>
      <c r="C122" s="120">
        <v>85463</v>
      </c>
      <c r="D122" s="120">
        <v>39478</v>
      </c>
      <c r="E122" s="121">
        <f t="shared" si="8"/>
        <v>0.88850378105869643</v>
      </c>
      <c r="F122" s="122">
        <f t="shared" si="9"/>
        <v>75934.198640619376</v>
      </c>
      <c r="G122" s="121">
        <f t="shared" si="10"/>
        <v>13.484665878801353</v>
      </c>
      <c r="H122" s="123">
        <f t="shared" si="11"/>
        <v>15.176824416811939</v>
      </c>
      <c r="I122" s="124">
        <f t="shared" si="12"/>
        <v>1152440</v>
      </c>
      <c r="J122" s="125">
        <f t="shared" si="13"/>
        <v>115244</v>
      </c>
      <c r="K122" s="135">
        <v>8</v>
      </c>
      <c r="L122" s="120">
        <v>4</v>
      </c>
      <c r="M122" s="124">
        <v>8</v>
      </c>
      <c r="N122" s="120">
        <v>54</v>
      </c>
      <c r="O122" s="120">
        <v>54</v>
      </c>
      <c r="P122" s="120">
        <v>114</v>
      </c>
      <c r="Q122" s="120">
        <v>157</v>
      </c>
      <c r="R122" s="124">
        <v>308</v>
      </c>
      <c r="S122" s="120">
        <v>219</v>
      </c>
      <c r="T122" s="120">
        <v>918</v>
      </c>
      <c r="U122" s="124">
        <v>679</v>
      </c>
      <c r="V122" s="124">
        <v>893</v>
      </c>
      <c r="W122" s="124">
        <v>837</v>
      </c>
      <c r="X122" s="124">
        <v>2113</v>
      </c>
      <c r="Y122" s="124">
        <v>1813</v>
      </c>
      <c r="Z122" s="124">
        <v>1879</v>
      </c>
      <c r="AA122" s="124">
        <v>2204</v>
      </c>
      <c r="AB122" s="124">
        <v>2631</v>
      </c>
      <c r="AC122" s="124">
        <v>1628</v>
      </c>
      <c r="AD122" s="136">
        <v>4647</v>
      </c>
      <c r="AE122" s="124">
        <v>5071</v>
      </c>
      <c r="AF122" s="137">
        <v>5310</v>
      </c>
      <c r="AG122" s="131">
        <v>5291</v>
      </c>
      <c r="AH122" s="120">
        <v>2762</v>
      </c>
      <c r="AI122" s="120">
        <v>703</v>
      </c>
      <c r="AJ122" s="120">
        <v>2535</v>
      </c>
      <c r="AK122" s="120">
        <v>3173</v>
      </c>
      <c r="AL122" s="120">
        <v>3711</v>
      </c>
      <c r="AM122" s="120">
        <v>4717</v>
      </c>
      <c r="AN122" s="120">
        <v>4712</v>
      </c>
      <c r="AO122" s="120">
        <v>880</v>
      </c>
      <c r="AP122" s="120">
        <v>3379</v>
      </c>
      <c r="AQ122" s="120">
        <v>3697</v>
      </c>
      <c r="AR122" s="120">
        <v>5711</v>
      </c>
      <c r="AS122" s="120">
        <v>7405</v>
      </c>
      <c r="AT122" s="120">
        <v>5005</v>
      </c>
      <c r="AU122" s="120">
        <v>878</v>
      </c>
      <c r="AV122" s="120">
        <v>3305</v>
      </c>
      <c r="AW122" s="120">
        <v>4903</v>
      </c>
      <c r="AX122" s="120">
        <v>5969</v>
      </c>
      <c r="AY122" s="120">
        <v>7284</v>
      </c>
      <c r="AZ122" s="120">
        <v>4908</v>
      </c>
      <c r="BA122" s="120">
        <v>721</v>
      </c>
      <c r="BB122" s="120">
        <v>2046</v>
      </c>
      <c r="BC122" s="120"/>
      <c r="BD122" s="120"/>
      <c r="BE122" s="120"/>
      <c r="BF122" s="120"/>
      <c r="BG122" s="132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</row>
    <row r="123" spans="1:84" s="134" customFormat="1" ht="13.5" customHeight="1">
      <c r="A123" s="119">
        <v>71340</v>
      </c>
      <c r="B123" s="120" t="s">
        <v>126</v>
      </c>
      <c r="C123" s="120">
        <v>13379</v>
      </c>
      <c r="D123" s="120">
        <v>69489</v>
      </c>
      <c r="E123" s="121">
        <f t="shared" si="8"/>
        <v>1.5639404033129276</v>
      </c>
      <c r="F123" s="122">
        <f t="shared" si="9"/>
        <v>20923.95865592366</v>
      </c>
      <c r="G123" s="121">
        <f t="shared" si="10"/>
        <v>9.2966589431198141</v>
      </c>
      <c r="H123" s="123">
        <f t="shared" si="11"/>
        <v>5.9443818469210896</v>
      </c>
      <c r="I123" s="124">
        <f t="shared" si="12"/>
        <v>124380</v>
      </c>
      <c r="J123" s="125">
        <f t="shared" si="13"/>
        <v>12438</v>
      </c>
      <c r="K123" s="135">
        <v>0</v>
      </c>
      <c r="L123" s="120">
        <v>3</v>
      </c>
      <c r="M123" s="124">
        <v>8</v>
      </c>
      <c r="N123" s="120">
        <v>6</v>
      </c>
      <c r="O123" s="120">
        <v>4</v>
      </c>
      <c r="P123" s="120">
        <v>26</v>
      </c>
      <c r="Q123" s="120">
        <v>33</v>
      </c>
      <c r="R123" s="124">
        <v>43</v>
      </c>
      <c r="S123" s="120">
        <v>20</v>
      </c>
      <c r="T123" s="120">
        <v>51</v>
      </c>
      <c r="U123" s="124">
        <v>72</v>
      </c>
      <c r="V123" s="124">
        <v>83</v>
      </c>
      <c r="W123" s="124">
        <v>88</v>
      </c>
      <c r="X123" s="124">
        <v>395</v>
      </c>
      <c r="Y123" s="124">
        <v>212</v>
      </c>
      <c r="Z123" s="124">
        <v>239</v>
      </c>
      <c r="AA123" s="124">
        <v>312</v>
      </c>
      <c r="AB123" s="124">
        <v>269</v>
      </c>
      <c r="AC123" s="124">
        <v>217</v>
      </c>
      <c r="AD123" s="136">
        <v>584</v>
      </c>
      <c r="AE123" s="124">
        <v>605</v>
      </c>
      <c r="AF123" s="137">
        <v>528</v>
      </c>
      <c r="AG123" s="131">
        <v>522</v>
      </c>
      <c r="AH123" s="120">
        <v>206</v>
      </c>
      <c r="AI123" s="120">
        <v>57</v>
      </c>
      <c r="AJ123" s="120">
        <v>288</v>
      </c>
      <c r="AK123" s="120">
        <v>476</v>
      </c>
      <c r="AL123" s="120">
        <v>429</v>
      </c>
      <c r="AM123" s="120">
        <v>423</v>
      </c>
      <c r="AN123" s="120">
        <v>458</v>
      </c>
      <c r="AO123" s="120">
        <v>90</v>
      </c>
      <c r="AP123" s="120">
        <v>374</v>
      </c>
      <c r="AQ123" s="120">
        <v>504</v>
      </c>
      <c r="AR123" s="120">
        <v>578</v>
      </c>
      <c r="AS123" s="120">
        <v>734</v>
      </c>
      <c r="AT123" s="120">
        <v>469</v>
      </c>
      <c r="AU123" s="120">
        <v>60</v>
      </c>
      <c r="AV123" s="120">
        <v>259</v>
      </c>
      <c r="AW123" s="120">
        <v>463</v>
      </c>
      <c r="AX123" s="120">
        <v>699</v>
      </c>
      <c r="AY123" s="120">
        <v>783</v>
      </c>
      <c r="AZ123" s="120">
        <v>467</v>
      </c>
      <c r="BA123" s="120">
        <v>130</v>
      </c>
      <c r="BB123" s="120">
        <v>171</v>
      </c>
      <c r="BC123" s="120"/>
      <c r="BD123" s="120"/>
      <c r="BE123" s="120"/>
      <c r="BF123" s="120"/>
      <c r="BG123" s="132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</row>
    <row r="124" spans="1:84" s="134" customFormat="1" ht="13.5" customHeight="1">
      <c r="A124" s="119">
        <v>71358</v>
      </c>
      <c r="B124" s="120" t="s">
        <v>129</v>
      </c>
      <c r="C124" s="120">
        <v>9130</v>
      </c>
      <c r="D124" s="120">
        <v>28413</v>
      </c>
      <c r="E124" s="121">
        <f t="shared" si="8"/>
        <v>0.63947155203456973</v>
      </c>
      <c r="F124" s="122">
        <f t="shared" si="9"/>
        <v>5838.3752700756213</v>
      </c>
      <c r="G124" s="121">
        <f t="shared" si="10"/>
        <v>4.1292442497261774</v>
      </c>
      <c r="H124" s="123">
        <f t="shared" si="11"/>
        <v>6.4572759125693695</v>
      </c>
      <c r="I124" s="124">
        <f t="shared" si="12"/>
        <v>37700</v>
      </c>
      <c r="J124" s="125">
        <f t="shared" si="13"/>
        <v>3770</v>
      </c>
      <c r="K124" s="135">
        <v>0</v>
      </c>
      <c r="L124" s="120">
        <v>1</v>
      </c>
      <c r="M124" s="124">
        <v>0</v>
      </c>
      <c r="N124" s="120">
        <v>0</v>
      </c>
      <c r="O124" s="120">
        <v>1</v>
      </c>
      <c r="P124" s="120">
        <v>24</v>
      </c>
      <c r="Q124" s="120">
        <v>30</v>
      </c>
      <c r="R124" s="124">
        <v>30</v>
      </c>
      <c r="S124" s="120">
        <v>22</v>
      </c>
      <c r="T124" s="120">
        <v>48</v>
      </c>
      <c r="U124" s="124">
        <v>83</v>
      </c>
      <c r="V124" s="124">
        <v>63</v>
      </c>
      <c r="W124" s="124">
        <v>0</v>
      </c>
      <c r="X124" s="124">
        <v>123</v>
      </c>
      <c r="Y124" s="124">
        <v>81</v>
      </c>
      <c r="Z124" s="124">
        <v>124</v>
      </c>
      <c r="AA124" s="124">
        <v>112</v>
      </c>
      <c r="AB124" s="124">
        <v>116</v>
      </c>
      <c r="AC124" s="124">
        <v>0</v>
      </c>
      <c r="AD124" s="136">
        <v>235</v>
      </c>
      <c r="AE124" s="124">
        <v>197</v>
      </c>
      <c r="AF124" s="137">
        <v>248</v>
      </c>
      <c r="AG124" s="131">
        <v>140</v>
      </c>
      <c r="AH124" s="120">
        <v>124</v>
      </c>
      <c r="AI124" s="120">
        <v>0</v>
      </c>
      <c r="AJ124" s="120">
        <v>110</v>
      </c>
      <c r="AK124" s="120">
        <v>97</v>
      </c>
      <c r="AL124" s="120">
        <v>101</v>
      </c>
      <c r="AM124" s="120">
        <v>126</v>
      </c>
      <c r="AN124" s="120">
        <v>70</v>
      </c>
      <c r="AO124" s="120">
        <v>0</v>
      </c>
      <c r="AP124" s="120">
        <v>147</v>
      </c>
      <c r="AQ124" s="120">
        <v>109</v>
      </c>
      <c r="AR124" s="120">
        <v>185</v>
      </c>
      <c r="AS124" s="120">
        <v>135</v>
      </c>
      <c r="AT124" s="120">
        <v>146</v>
      </c>
      <c r="AU124" s="120">
        <v>0</v>
      </c>
      <c r="AV124" s="120">
        <v>117</v>
      </c>
      <c r="AW124" s="120">
        <v>126</v>
      </c>
      <c r="AX124" s="120">
        <v>114</v>
      </c>
      <c r="AY124" s="120">
        <v>110</v>
      </c>
      <c r="AZ124" s="120">
        <v>192</v>
      </c>
      <c r="BA124" s="120">
        <v>0</v>
      </c>
      <c r="BB124" s="120">
        <v>83</v>
      </c>
      <c r="BC124" s="120"/>
      <c r="BD124" s="120"/>
      <c r="BE124" s="120"/>
      <c r="BF124" s="120"/>
      <c r="BG124" s="132"/>
      <c r="BH124" s="133"/>
      <c r="BI124" s="133"/>
      <c r="BJ124" s="133"/>
      <c r="BK124" s="133"/>
      <c r="BL124" s="133"/>
      <c r="BM124" s="133"/>
      <c r="BN124" s="133"/>
      <c r="BO124" s="133"/>
      <c r="BP124" s="133"/>
      <c r="BQ124" s="133"/>
      <c r="BR124" s="133"/>
      <c r="BS124" s="133"/>
      <c r="BT124" s="133"/>
      <c r="BU124" s="133"/>
      <c r="BV124" s="133"/>
      <c r="BW124" s="133"/>
      <c r="BX124" s="133"/>
      <c r="BY124" s="133"/>
      <c r="BZ124" s="133"/>
      <c r="CA124" s="133"/>
      <c r="CB124" s="133"/>
      <c r="CC124" s="133"/>
      <c r="CD124" s="133"/>
      <c r="CE124" s="133"/>
      <c r="CF124" s="133"/>
    </row>
    <row r="125" spans="1:84" s="134" customFormat="1" ht="13.5" customHeight="1">
      <c r="A125" s="119">
        <v>71366</v>
      </c>
      <c r="B125" s="120" t="s">
        <v>132</v>
      </c>
      <c r="C125" s="120">
        <v>6840</v>
      </c>
      <c r="D125" s="120">
        <v>46456</v>
      </c>
      <c r="E125" s="121">
        <f t="shared" si="8"/>
        <v>1.0455527547713359</v>
      </c>
      <c r="F125" s="122">
        <f t="shared" si="9"/>
        <v>7151.5808426359381</v>
      </c>
      <c r="G125" s="121">
        <f t="shared" si="10"/>
        <v>8.1242690058479532</v>
      </c>
      <c r="H125" s="123">
        <f t="shared" si="11"/>
        <v>7.7703099807955116</v>
      </c>
      <c r="I125" s="124">
        <f t="shared" si="12"/>
        <v>55570</v>
      </c>
      <c r="J125" s="125">
        <f t="shared" si="13"/>
        <v>5557</v>
      </c>
      <c r="K125" s="135">
        <v>0</v>
      </c>
      <c r="L125" s="120">
        <v>0</v>
      </c>
      <c r="M125" s="124">
        <v>0</v>
      </c>
      <c r="N125" s="120">
        <v>0</v>
      </c>
      <c r="O125" s="120">
        <v>1</v>
      </c>
      <c r="P125" s="120">
        <v>0</v>
      </c>
      <c r="Q125" s="120">
        <v>3</v>
      </c>
      <c r="R125" s="124">
        <v>15</v>
      </c>
      <c r="S125" s="120">
        <v>8</v>
      </c>
      <c r="T125" s="120">
        <v>40</v>
      </c>
      <c r="U125" s="124">
        <v>35</v>
      </c>
      <c r="V125" s="124">
        <v>24</v>
      </c>
      <c r="W125" s="124">
        <v>44</v>
      </c>
      <c r="X125" s="124">
        <v>151</v>
      </c>
      <c r="Y125" s="124">
        <v>54</v>
      </c>
      <c r="Z125" s="124">
        <v>122</v>
      </c>
      <c r="AA125" s="124">
        <v>82</v>
      </c>
      <c r="AB125" s="124">
        <v>150</v>
      </c>
      <c r="AC125" s="124">
        <v>120</v>
      </c>
      <c r="AD125" s="136">
        <v>200</v>
      </c>
      <c r="AE125" s="124">
        <v>205</v>
      </c>
      <c r="AF125" s="137">
        <v>233</v>
      </c>
      <c r="AG125" s="131">
        <v>120</v>
      </c>
      <c r="AH125" s="120">
        <v>134</v>
      </c>
      <c r="AI125" s="120">
        <v>57</v>
      </c>
      <c r="AJ125" s="120">
        <v>150</v>
      </c>
      <c r="AK125" s="120">
        <v>169</v>
      </c>
      <c r="AL125" s="120">
        <v>120</v>
      </c>
      <c r="AM125" s="120">
        <v>253</v>
      </c>
      <c r="AN125" s="120">
        <v>220</v>
      </c>
      <c r="AO125" s="120">
        <v>2</v>
      </c>
      <c r="AP125" s="120">
        <v>202</v>
      </c>
      <c r="AQ125" s="120">
        <v>200</v>
      </c>
      <c r="AR125" s="120">
        <v>356</v>
      </c>
      <c r="AS125" s="120">
        <v>201</v>
      </c>
      <c r="AT125" s="120">
        <v>264</v>
      </c>
      <c r="AU125" s="120">
        <v>48</v>
      </c>
      <c r="AV125" s="120">
        <v>251</v>
      </c>
      <c r="AW125" s="120">
        <v>273</v>
      </c>
      <c r="AX125" s="120">
        <v>201</v>
      </c>
      <c r="AY125" s="120">
        <v>497</v>
      </c>
      <c r="AZ125" s="120">
        <v>120</v>
      </c>
      <c r="BA125" s="120">
        <v>145</v>
      </c>
      <c r="BB125" s="120">
        <v>87</v>
      </c>
      <c r="BC125" s="120"/>
      <c r="BD125" s="120"/>
      <c r="BE125" s="120"/>
      <c r="BF125" s="120"/>
      <c r="BG125" s="132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</row>
    <row r="126" spans="1:84" s="134" customFormat="1" ht="13.5" customHeight="1">
      <c r="A126" s="119">
        <v>80012</v>
      </c>
      <c r="B126" s="120" t="s">
        <v>19</v>
      </c>
      <c r="C126" s="120">
        <v>16400</v>
      </c>
      <c r="D126" s="120">
        <v>36428</v>
      </c>
      <c r="E126" s="121">
        <f t="shared" si="8"/>
        <v>0.81985956067698951</v>
      </c>
      <c r="F126" s="122">
        <f t="shared" si="9"/>
        <v>13445.696795102627</v>
      </c>
      <c r="G126" s="121">
        <f t="shared" si="10"/>
        <v>6.6079268292682931</v>
      </c>
      <c r="H126" s="123">
        <f t="shared" si="11"/>
        <v>8.0598277390482274</v>
      </c>
      <c r="I126" s="124">
        <f t="shared" si="12"/>
        <v>108370</v>
      </c>
      <c r="J126" s="125">
        <f t="shared" si="13"/>
        <v>10837</v>
      </c>
      <c r="K126" s="135"/>
      <c r="L126" s="120">
        <v>1</v>
      </c>
      <c r="M126" s="124">
        <v>4</v>
      </c>
      <c r="N126" s="120">
        <v>13</v>
      </c>
      <c r="O126" s="120">
        <v>23</v>
      </c>
      <c r="P126" s="120">
        <v>12</v>
      </c>
      <c r="Q126" s="120">
        <v>36</v>
      </c>
      <c r="R126" s="124">
        <v>32</v>
      </c>
      <c r="S126" s="120">
        <v>39</v>
      </c>
      <c r="T126" s="120">
        <v>124</v>
      </c>
      <c r="U126" s="124">
        <v>99</v>
      </c>
      <c r="V126" s="124">
        <v>171</v>
      </c>
      <c r="W126" s="124">
        <v>120</v>
      </c>
      <c r="X126" s="124">
        <v>309</v>
      </c>
      <c r="Y126" s="124">
        <v>283</v>
      </c>
      <c r="Z126" s="124">
        <v>239</v>
      </c>
      <c r="AA126" s="124">
        <v>198</v>
      </c>
      <c r="AB126" s="124">
        <v>342</v>
      </c>
      <c r="AC126" s="124">
        <v>101</v>
      </c>
      <c r="AD126" s="136">
        <v>463</v>
      </c>
      <c r="AE126" s="124">
        <v>362</v>
      </c>
      <c r="AF126" s="137">
        <v>436</v>
      </c>
      <c r="AG126" s="131">
        <v>367</v>
      </c>
      <c r="AH126" s="120">
        <v>198</v>
      </c>
      <c r="AI126" s="120">
        <v>70</v>
      </c>
      <c r="AJ126" s="120">
        <v>247</v>
      </c>
      <c r="AK126" s="120">
        <v>404</v>
      </c>
      <c r="AL126" s="120">
        <v>356</v>
      </c>
      <c r="AM126" s="120">
        <v>364</v>
      </c>
      <c r="AN126" s="120">
        <v>435</v>
      </c>
      <c r="AO126" s="120">
        <v>144</v>
      </c>
      <c r="AP126" s="120">
        <v>444</v>
      </c>
      <c r="AQ126" s="120">
        <v>327</v>
      </c>
      <c r="AR126" s="120">
        <v>465</v>
      </c>
      <c r="AS126" s="120">
        <v>496</v>
      </c>
      <c r="AT126" s="120">
        <v>312</v>
      </c>
      <c r="AU126" s="120">
        <v>138</v>
      </c>
      <c r="AV126" s="120">
        <v>345</v>
      </c>
      <c r="AW126" s="120">
        <v>571</v>
      </c>
      <c r="AX126" s="120">
        <v>506</v>
      </c>
      <c r="AY126" s="120">
        <v>510</v>
      </c>
      <c r="AZ126" s="120">
        <v>390</v>
      </c>
      <c r="BA126" s="120">
        <v>61</v>
      </c>
      <c r="BB126" s="120">
        <v>280</v>
      </c>
      <c r="BC126" s="120"/>
      <c r="BD126" s="120"/>
      <c r="BE126" s="120"/>
      <c r="BF126" s="120"/>
      <c r="BG126" s="132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133"/>
      <c r="CF126" s="133"/>
    </row>
    <row r="127" spans="1:84" s="134" customFormat="1" ht="15">
      <c r="A127" s="119">
        <v>80039</v>
      </c>
      <c r="B127" s="120" t="s">
        <v>3</v>
      </c>
      <c r="C127" s="120">
        <v>19224</v>
      </c>
      <c r="D127" s="120">
        <v>28488</v>
      </c>
      <c r="E127" s="121">
        <f t="shared" si="8"/>
        <v>0.64115952466690673</v>
      </c>
      <c r="F127" s="122">
        <f t="shared" si="9"/>
        <v>12325.650702196615</v>
      </c>
      <c r="G127" s="121">
        <f t="shared" si="10"/>
        <v>7.5676238035788597</v>
      </c>
      <c r="H127" s="123">
        <f t="shared" si="11"/>
        <v>11.80302797109716</v>
      </c>
      <c r="I127" s="124">
        <f t="shared" si="12"/>
        <v>145480</v>
      </c>
      <c r="J127" s="125">
        <f t="shared" si="13"/>
        <v>14548</v>
      </c>
      <c r="K127" s="135">
        <v>0</v>
      </c>
      <c r="L127" s="120">
        <v>0</v>
      </c>
      <c r="M127" s="124">
        <v>0</v>
      </c>
      <c r="N127" s="120">
        <v>12</v>
      </c>
      <c r="O127" s="120">
        <v>12</v>
      </c>
      <c r="P127" s="120">
        <v>23</v>
      </c>
      <c r="Q127" s="120">
        <v>71</v>
      </c>
      <c r="R127" s="124">
        <v>72</v>
      </c>
      <c r="S127" s="120">
        <v>9</v>
      </c>
      <c r="T127" s="120">
        <v>160</v>
      </c>
      <c r="U127" s="124">
        <v>130</v>
      </c>
      <c r="V127" s="124">
        <v>159</v>
      </c>
      <c r="W127" s="124">
        <v>40</v>
      </c>
      <c r="X127" s="124">
        <v>332</v>
      </c>
      <c r="Y127" s="124">
        <v>411</v>
      </c>
      <c r="Z127" s="124">
        <v>302</v>
      </c>
      <c r="AA127" s="124">
        <v>293</v>
      </c>
      <c r="AB127" s="124">
        <v>439</v>
      </c>
      <c r="AC127" s="124">
        <v>69</v>
      </c>
      <c r="AD127" s="136">
        <v>661</v>
      </c>
      <c r="AE127" s="124">
        <v>773</v>
      </c>
      <c r="AF127" s="137">
        <v>730</v>
      </c>
      <c r="AG127" s="131">
        <v>554</v>
      </c>
      <c r="AH127" s="120">
        <v>332</v>
      </c>
      <c r="AI127" s="120">
        <v>9</v>
      </c>
      <c r="AJ127" s="120">
        <v>358</v>
      </c>
      <c r="AK127" s="120">
        <v>356</v>
      </c>
      <c r="AL127" s="120">
        <v>502</v>
      </c>
      <c r="AM127" s="120">
        <v>541</v>
      </c>
      <c r="AN127" s="120">
        <v>484</v>
      </c>
      <c r="AO127" s="120">
        <v>32</v>
      </c>
      <c r="AP127" s="120">
        <v>459</v>
      </c>
      <c r="AQ127" s="120">
        <v>569</v>
      </c>
      <c r="AR127" s="120">
        <v>651</v>
      </c>
      <c r="AS127" s="120">
        <v>894</v>
      </c>
      <c r="AT127" s="120">
        <v>491</v>
      </c>
      <c r="AU127" s="120">
        <v>8</v>
      </c>
      <c r="AV127" s="120">
        <v>471</v>
      </c>
      <c r="AW127" s="120">
        <v>505</v>
      </c>
      <c r="AX127" s="120">
        <v>798</v>
      </c>
      <c r="AY127" s="120">
        <v>897</v>
      </c>
      <c r="AZ127" s="120">
        <v>632</v>
      </c>
      <c r="BA127" s="120">
        <v>46</v>
      </c>
      <c r="BB127" s="120">
        <v>261</v>
      </c>
      <c r="BC127" s="120"/>
      <c r="BD127" s="120"/>
      <c r="BE127" s="120"/>
      <c r="BF127" s="120"/>
      <c r="BG127" s="132"/>
      <c r="BH127" s="133"/>
      <c r="BI127" s="133"/>
      <c r="BJ127" s="133"/>
      <c r="BK127" s="133"/>
      <c r="BL127" s="133"/>
      <c r="BM127" s="133"/>
      <c r="BN127" s="133"/>
      <c r="BO127" s="133"/>
      <c r="BP127" s="133"/>
      <c r="BQ127" s="133"/>
      <c r="BR127" s="133"/>
      <c r="BS127" s="133"/>
      <c r="BT127" s="133"/>
      <c r="BU127" s="133"/>
      <c r="BV127" s="133"/>
      <c r="BW127" s="133"/>
      <c r="BX127" s="133"/>
      <c r="BY127" s="133"/>
      <c r="BZ127" s="133"/>
      <c r="CA127" s="133"/>
      <c r="CB127" s="133"/>
      <c r="CC127" s="133"/>
      <c r="CD127" s="133"/>
      <c r="CE127" s="133"/>
      <c r="CF127" s="133"/>
    </row>
    <row r="128" spans="1:84" s="139" customFormat="1" ht="15">
      <c r="A128" s="119">
        <v>80047</v>
      </c>
      <c r="B128" s="120" t="s">
        <v>0</v>
      </c>
      <c r="C128" s="120">
        <v>27688</v>
      </c>
      <c r="D128" s="120">
        <v>46888</v>
      </c>
      <c r="E128" s="121">
        <f t="shared" si="8"/>
        <v>1.0552754771335975</v>
      </c>
      <c r="F128" s="122">
        <f t="shared" si="9"/>
        <v>29218.467410875048</v>
      </c>
      <c r="G128" s="121">
        <f t="shared" si="10"/>
        <v>8.3458537994799187</v>
      </c>
      <c r="H128" s="123">
        <f t="shared" si="11"/>
        <v>7.908696809812569</v>
      </c>
      <c r="I128" s="124">
        <f t="shared" si="12"/>
        <v>231080</v>
      </c>
      <c r="J128" s="125">
        <f t="shared" si="13"/>
        <v>23108</v>
      </c>
      <c r="K128" s="135">
        <v>0</v>
      </c>
      <c r="L128" s="120">
        <v>0</v>
      </c>
      <c r="M128" s="124">
        <v>0</v>
      </c>
      <c r="N128" s="120">
        <v>31</v>
      </c>
      <c r="O128" s="120">
        <v>39</v>
      </c>
      <c r="P128" s="120">
        <v>56</v>
      </c>
      <c r="Q128" s="120">
        <v>75</v>
      </c>
      <c r="R128" s="124">
        <v>69</v>
      </c>
      <c r="S128" s="120">
        <v>47</v>
      </c>
      <c r="T128" s="120">
        <v>292</v>
      </c>
      <c r="U128" s="124">
        <v>246</v>
      </c>
      <c r="V128" s="124">
        <v>223</v>
      </c>
      <c r="W128" s="124">
        <v>135</v>
      </c>
      <c r="X128" s="124">
        <v>515</v>
      </c>
      <c r="Y128" s="124">
        <v>434</v>
      </c>
      <c r="Z128" s="124">
        <v>447</v>
      </c>
      <c r="AA128" s="124">
        <v>563</v>
      </c>
      <c r="AB128" s="124">
        <v>805</v>
      </c>
      <c r="AC128" s="124">
        <v>401</v>
      </c>
      <c r="AD128" s="136">
        <v>1073</v>
      </c>
      <c r="AE128" s="124">
        <v>1041</v>
      </c>
      <c r="AF128" s="137">
        <v>918</v>
      </c>
      <c r="AG128" s="131">
        <v>762</v>
      </c>
      <c r="AH128" s="120">
        <v>413</v>
      </c>
      <c r="AI128" s="120">
        <v>46</v>
      </c>
      <c r="AJ128" s="120">
        <v>587</v>
      </c>
      <c r="AK128" s="120">
        <v>728</v>
      </c>
      <c r="AL128" s="120">
        <v>1011</v>
      </c>
      <c r="AM128" s="120">
        <v>767</v>
      </c>
      <c r="AN128" s="120">
        <v>440</v>
      </c>
      <c r="AO128" s="120">
        <v>240</v>
      </c>
      <c r="AP128" s="120">
        <v>953</v>
      </c>
      <c r="AQ128" s="120">
        <v>1045</v>
      </c>
      <c r="AR128" s="120">
        <v>1048</v>
      </c>
      <c r="AS128" s="120">
        <v>1090</v>
      </c>
      <c r="AT128" s="120">
        <v>1102</v>
      </c>
      <c r="AU128" s="120">
        <v>80</v>
      </c>
      <c r="AV128" s="120">
        <v>635</v>
      </c>
      <c r="AW128" s="120">
        <v>674</v>
      </c>
      <c r="AX128" s="120">
        <v>928</v>
      </c>
      <c r="AY128" s="120">
        <v>1587</v>
      </c>
      <c r="AZ128" s="120">
        <v>1045</v>
      </c>
      <c r="BA128" s="120">
        <v>99</v>
      </c>
      <c r="BB128" s="120">
        <v>418</v>
      </c>
      <c r="BC128" s="120"/>
      <c r="BD128" s="120"/>
      <c r="BE128" s="120"/>
      <c r="BF128" s="120"/>
      <c r="BG128" s="132"/>
      <c r="BH128" s="138"/>
      <c r="BI128" s="138"/>
      <c r="BJ128" s="138"/>
      <c r="BK128" s="138"/>
      <c r="BL128" s="138"/>
      <c r="BM128" s="138"/>
      <c r="BN128" s="138"/>
      <c r="BO128" s="138"/>
      <c r="BP128" s="138"/>
      <c r="BQ128" s="138"/>
      <c r="BR128" s="138"/>
      <c r="BS128" s="138"/>
      <c r="BT128" s="138"/>
      <c r="BU128" s="138"/>
      <c r="BV128" s="138"/>
      <c r="BW128" s="138"/>
      <c r="BX128" s="138"/>
      <c r="BY128" s="138"/>
      <c r="BZ128" s="138"/>
      <c r="CA128" s="138"/>
      <c r="CB128" s="138"/>
      <c r="CC128" s="138"/>
      <c r="CD128" s="138"/>
      <c r="CE128" s="138"/>
      <c r="CF128" s="138"/>
    </row>
    <row r="129" spans="1:84" s="134" customFormat="1" ht="15">
      <c r="A129" s="119">
        <v>80055</v>
      </c>
      <c r="B129" s="120" t="s">
        <v>9</v>
      </c>
      <c r="C129" s="120">
        <v>13753</v>
      </c>
      <c r="D129" s="120">
        <v>31510</v>
      </c>
      <c r="E129" s="121">
        <f t="shared" si="8"/>
        <v>0.70917356859920777</v>
      </c>
      <c r="F129" s="122">
        <f t="shared" si="9"/>
        <v>9753.2640889449049</v>
      </c>
      <c r="G129" s="121">
        <f t="shared" si="10"/>
        <v>7.0733658110957611</v>
      </c>
      <c r="H129" s="123">
        <f t="shared" si="11"/>
        <v>9.9740967857380785</v>
      </c>
      <c r="I129" s="124">
        <f t="shared" si="12"/>
        <v>97280</v>
      </c>
      <c r="J129" s="125">
        <f t="shared" si="13"/>
        <v>9728</v>
      </c>
      <c r="K129" s="135">
        <v>0</v>
      </c>
      <c r="L129" s="120">
        <v>40</v>
      </c>
      <c r="M129" s="124">
        <v>0</v>
      </c>
      <c r="N129" s="120">
        <v>0</v>
      </c>
      <c r="O129" s="120">
        <v>2</v>
      </c>
      <c r="P129" s="120">
        <v>5</v>
      </c>
      <c r="Q129" s="120">
        <v>13</v>
      </c>
      <c r="R129" s="124">
        <v>9</v>
      </c>
      <c r="S129" s="120">
        <v>10</v>
      </c>
      <c r="T129" s="120">
        <v>57</v>
      </c>
      <c r="U129" s="124">
        <v>41</v>
      </c>
      <c r="V129" s="124">
        <v>63</v>
      </c>
      <c r="W129" s="124">
        <v>11</v>
      </c>
      <c r="X129" s="124">
        <v>205</v>
      </c>
      <c r="Y129" s="124">
        <v>185</v>
      </c>
      <c r="Z129" s="124">
        <v>167</v>
      </c>
      <c r="AA129" s="124">
        <v>233</v>
      </c>
      <c r="AB129" s="124">
        <v>229</v>
      </c>
      <c r="AC129" s="124">
        <v>60</v>
      </c>
      <c r="AD129" s="136">
        <v>513</v>
      </c>
      <c r="AE129" s="124">
        <v>354</v>
      </c>
      <c r="AF129" s="137">
        <v>477</v>
      </c>
      <c r="AG129" s="131">
        <v>390</v>
      </c>
      <c r="AH129" s="120">
        <v>215</v>
      </c>
      <c r="AI129" s="120">
        <v>15</v>
      </c>
      <c r="AJ129" s="120">
        <v>381</v>
      </c>
      <c r="AK129" s="120">
        <v>271</v>
      </c>
      <c r="AL129" s="120">
        <v>345</v>
      </c>
      <c r="AM129" s="120">
        <v>258</v>
      </c>
      <c r="AN129" s="120">
        <v>307</v>
      </c>
      <c r="AO129" s="120">
        <v>40</v>
      </c>
      <c r="AP129" s="120">
        <v>406</v>
      </c>
      <c r="AQ129" s="120">
        <v>452</v>
      </c>
      <c r="AR129" s="120">
        <v>468</v>
      </c>
      <c r="AS129" s="120">
        <v>667</v>
      </c>
      <c r="AT129" s="120">
        <v>269</v>
      </c>
      <c r="AU129" s="120">
        <v>42</v>
      </c>
      <c r="AV129" s="120">
        <v>348</v>
      </c>
      <c r="AW129" s="120">
        <v>482</v>
      </c>
      <c r="AX129" s="120">
        <v>615</v>
      </c>
      <c r="AY129" s="120">
        <v>545</v>
      </c>
      <c r="AZ129" s="120">
        <v>288</v>
      </c>
      <c r="BA129" s="120">
        <v>23</v>
      </c>
      <c r="BB129" s="120">
        <v>227</v>
      </c>
      <c r="BC129" s="120"/>
      <c r="BD129" s="120"/>
      <c r="BE129" s="120"/>
      <c r="BF129" s="120"/>
      <c r="BG129" s="132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133"/>
      <c r="CF129" s="133"/>
    </row>
    <row r="130" spans="1:84" s="134" customFormat="1" ht="13.5" customHeight="1">
      <c r="A130" s="119">
        <v>80063</v>
      </c>
      <c r="B130" s="120" t="s">
        <v>317</v>
      </c>
      <c r="C130" s="120">
        <v>53678</v>
      </c>
      <c r="D130" s="120">
        <v>48215</v>
      </c>
      <c r="E130" s="121">
        <f t="shared" si="8"/>
        <v>1.0851413395750811</v>
      </c>
      <c r="F130" s="122">
        <f t="shared" si="9"/>
        <v>58248.216825711199</v>
      </c>
      <c r="G130" s="121">
        <f t="shared" si="10"/>
        <v>10.616267372107753</v>
      </c>
      <c r="H130" s="123">
        <f t="shared" si="11"/>
        <v>9.7833037825882325</v>
      </c>
      <c r="I130" s="124">
        <f t="shared" si="12"/>
        <v>569860</v>
      </c>
      <c r="J130" s="125">
        <f t="shared" si="13"/>
        <v>56986</v>
      </c>
      <c r="K130" s="135">
        <v>2</v>
      </c>
      <c r="L130" s="120">
        <v>12</v>
      </c>
      <c r="M130" s="124">
        <v>0</v>
      </c>
      <c r="N130" s="120">
        <v>22</v>
      </c>
      <c r="O130" s="120">
        <v>70</v>
      </c>
      <c r="P130" s="120">
        <v>63</v>
      </c>
      <c r="Q130" s="120">
        <v>63</v>
      </c>
      <c r="R130" s="124">
        <v>86</v>
      </c>
      <c r="S130" s="120">
        <v>71</v>
      </c>
      <c r="T130" s="120">
        <v>540</v>
      </c>
      <c r="U130" s="124">
        <v>357</v>
      </c>
      <c r="V130" s="124">
        <v>556</v>
      </c>
      <c r="W130" s="124">
        <v>571</v>
      </c>
      <c r="X130" s="124">
        <v>1320</v>
      </c>
      <c r="Y130" s="124">
        <v>895</v>
      </c>
      <c r="Z130" s="124">
        <v>1075</v>
      </c>
      <c r="AA130" s="124">
        <v>986</v>
      </c>
      <c r="AB130" s="124">
        <v>1416</v>
      </c>
      <c r="AC130" s="124">
        <v>539</v>
      </c>
      <c r="AD130" s="136">
        <v>2603</v>
      </c>
      <c r="AE130" s="124">
        <v>2247</v>
      </c>
      <c r="AF130" s="137">
        <v>2248</v>
      </c>
      <c r="AG130" s="131">
        <v>2116</v>
      </c>
      <c r="AH130" s="120">
        <v>1085</v>
      </c>
      <c r="AI130" s="120">
        <v>130</v>
      </c>
      <c r="AJ130" s="120">
        <v>1625</v>
      </c>
      <c r="AK130" s="120">
        <v>1802</v>
      </c>
      <c r="AL130" s="120">
        <v>2053</v>
      </c>
      <c r="AM130" s="120">
        <v>2085</v>
      </c>
      <c r="AN130" s="120">
        <v>1752</v>
      </c>
      <c r="AO130" s="120">
        <v>372</v>
      </c>
      <c r="AP130" s="120">
        <v>2003</v>
      </c>
      <c r="AQ130" s="120">
        <v>2408</v>
      </c>
      <c r="AR130" s="120">
        <v>2902</v>
      </c>
      <c r="AS130" s="120">
        <v>3305</v>
      </c>
      <c r="AT130" s="120">
        <v>2094</v>
      </c>
      <c r="AU130" s="120">
        <v>300</v>
      </c>
      <c r="AV130" s="120">
        <v>1954</v>
      </c>
      <c r="AW130" s="120">
        <v>2682</v>
      </c>
      <c r="AX130" s="120">
        <v>3050</v>
      </c>
      <c r="AY130" s="120">
        <v>3577</v>
      </c>
      <c r="AZ130" s="120">
        <v>2173</v>
      </c>
      <c r="BA130" s="120">
        <v>354</v>
      </c>
      <c r="BB130" s="120">
        <v>1422</v>
      </c>
      <c r="BC130" s="120"/>
      <c r="BD130" s="120"/>
      <c r="BE130" s="120"/>
      <c r="BF130" s="120"/>
      <c r="BG130" s="132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</row>
    <row r="131" spans="1:84" s="134" customFormat="1" ht="13.5" customHeight="1">
      <c r="A131" s="119">
        <v>80071</v>
      </c>
      <c r="B131" s="120" t="s">
        <v>24</v>
      </c>
      <c r="C131" s="120">
        <v>31884</v>
      </c>
      <c r="D131" s="120">
        <v>37359</v>
      </c>
      <c r="E131" s="121">
        <f t="shared" ref="E131:E189" si="14">D131/D$1</f>
        <v>0.84081292761973347</v>
      </c>
      <c r="F131" s="122">
        <f t="shared" ref="F131:F189" si="15">C131*E131</f>
        <v>26808.479384227583</v>
      </c>
      <c r="G131" s="121">
        <f t="shared" ref="G131:G189" si="16">+I131/C131</f>
        <v>10.857483377242504</v>
      </c>
      <c r="H131" s="123">
        <f t="shared" ref="H131:H189" si="17">+G131/E131</f>
        <v>12.913078546471773</v>
      </c>
      <c r="I131" s="124">
        <f t="shared" ref="I131:I189" si="18">10*J131</f>
        <v>346180</v>
      </c>
      <c r="J131" s="125">
        <f t="shared" ref="J131:J194" si="19">SUM(K131:BG131)</f>
        <v>34618</v>
      </c>
      <c r="K131" s="135">
        <v>0</v>
      </c>
      <c r="L131" s="120">
        <v>1</v>
      </c>
      <c r="M131" s="124">
        <v>0</v>
      </c>
      <c r="N131" s="120">
        <v>28</v>
      </c>
      <c r="O131" s="120">
        <v>37</v>
      </c>
      <c r="P131" s="120">
        <v>45</v>
      </c>
      <c r="Q131" s="120">
        <v>56</v>
      </c>
      <c r="R131" s="124">
        <v>81</v>
      </c>
      <c r="S131" s="120">
        <v>46</v>
      </c>
      <c r="T131" s="120">
        <v>258</v>
      </c>
      <c r="U131" s="124">
        <v>307</v>
      </c>
      <c r="V131" s="124">
        <v>320</v>
      </c>
      <c r="W131" s="124">
        <v>213</v>
      </c>
      <c r="X131" s="124">
        <v>892</v>
      </c>
      <c r="Y131" s="124">
        <v>849</v>
      </c>
      <c r="Z131" s="124">
        <v>875</v>
      </c>
      <c r="AA131" s="124">
        <v>857</v>
      </c>
      <c r="AB131" s="124">
        <v>1285</v>
      </c>
      <c r="AC131" s="124">
        <v>476</v>
      </c>
      <c r="AD131" s="136">
        <v>1530</v>
      </c>
      <c r="AE131" s="124">
        <v>1467</v>
      </c>
      <c r="AF131" s="137">
        <v>1621</v>
      </c>
      <c r="AG131" s="131">
        <v>1127</v>
      </c>
      <c r="AH131" s="120">
        <v>910</v>
      </c>
      <c r="AI131" s="120">
        <v>88</v>
      </c>
      <c r="AJ131" s="120">
        <v>759</v>
      </c>
      <c r="AK131" s="120">
        <v>1208</v>
      </c>
      <c r="AL131" s="120">
        <v>1266</v>
      </c>
      <c r="AM131" s="120">
        <v>1010</v>
      </c>
      <c r="AN131" s="120">
        <v>1195</v>
      </c>
      <c r="AO131" s="120">
        <v>200</v>
      </c>
      <c r="AP131" s="120">
        <v>1206</v>
      </c>
      <c r="AQ131" s="120">
        <v>1319</v>
      </c>
      <c r="AR131" s="120">
        <v>1757</v>
      </c>
      <c r="AS131" s="120">
        <v>1556</v>
      </c>
      <c r="AT131" s="120">
        <v>1349</v>
      </c>
      <c r="AU131" s="120">
        <v>234</v>
      </c>
      <c r="AV131" s="120">
        <v>1024</v>
      </c>
      <c r="AW131" s="120">
        <v>1625</v>
      </c>
      <c r="AX131" s="120">
        <v>1762</v>
      </c>
      <c r="AY131" s="120">
        <v>1762</v>
      </c>
      <c r="AZ131" s="120">
        <v>1091</v>
      </c>
      <c r="BA131" s="120">
        <v>192</v>
      </c>
      <c r="BB131" s="120">
        <v>734</v>
      </c>
      <c r="BC131" s="120"/>
      <c r="BD131" s="120"/>
      <c r="BE131" s="120"/>
      <c r="BF131" s="120"/>
      <c r="BG131" s="132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</row>
    <row r="132" spans="1:84" s="139" customFormat="1" ht="15">
      <c r="A132" s="119">
        <v>80080</v>
      </c>
      <c r="B132" s="120" t="s">
        <v>10</v>
      </c>
      <c r="C132" s="120">
        <v>13042</v>
      </c>
      <c r="D132" s="120">
        <v>31947</v>
      </c>
      <c r="E132" s="121">
        <f t="shared" si="14"/>
        <v>0.71900882247029163</v>
      </c>
      <c r="F132" s="122">
        <f t="shared" si="15"/>
        <v>9377.3130626575439</v>
      </c>
      <c r="G132" s="121">
        <f t="shared" si="16"/>
        <v>8.990185554362828</v>
      </c>
      <c r="H132" s="123">
        <f t="shared" si="17"/>
        <v>12.503581699422456</v>
      </c>
      <c r="I132" s="124">
        <f t="shared" si="18"/>
        <v>117250</v>
      </c>
      <c r="J132" s="125">
        <f t="shared" si="19"/>
        <v>11725</v>
      </c>
      <c r="K132" s="135">
        <v>0</v>
      </c>
      <c r="L132" s="120">
        <v>2</v>
      </c>
      <c r="M132" s="124">
        <v>0</v>
      </c>
      <c r="N132" s="120">
        <v>1</v>
      </c>
      <c r="O132" s="120">
        <v>6</v>
      </c>
      <c r="P132" s="120">
        <v>4</v>
      </c>
      <c r="Q132" s="120">
        <v>12</v>
      </c>
      <c r="R132" s="124">
        <v>7</v>
      </c>
      <c r="S132" s="120">
        <v>2</v>
      </c>
      <c r="T132" s="120">
        <v>128</v>
      </c>
      <c r="U132" s="124">
        <v>32</v>
      </c>
      <c r="V132" s="124">
        <v>132</v>
      </c>
      <c r="W132" s="124">
        <v>30</v>
      </c>
      <c r="X132" s="124">
        <v>324</v>
      </c>
      <c r="Y132" s="124">
        <v>211</v>
      </c>
      <c r="Z132" s="124">
        <v>206</v>
      </c>
      <c r="AA132" s="124">
        <v>229</v>
      </c>
      <c r="AB132" s="124">
        <v>333</v>
      </c>
      <c r="AC132" s="124">
        <v>43</v>
      </c>
      <c r="AD132" s="136">
        <v>505</v>
      </c>
      <c r="AE132" s="124">
        <v>309</v>
      </c>
      <c r="AF132" s="137">
        <v>717</v>
      </c>
      <c r="AG132" s="131">
        <v>400</v>
      </c>
      <c r="AH132" s="120">
        <v>199</v>
      </c>
      <c r="AI132" s="120">
        <v>62</v>
      </c>
      <c r="AJ132" s="120">
        <v>249</v>
      </c>
      <c r="AK132" s="120">
        <v>342</v>
      </c>
      <c r="AL132" s="120">
        <v>386</v>
      </c>
      <c r="AM132" s="120">
        <v>529</v>
      </c>
      <c r="AN132" s="120">
        <v>409</v>
      </c>
      <c r="AO132" s="120">
        <v>47</v>
      </c>
      <c r="AP132" s="120">
        <v>434</v>
      </c>
      <c r="AQ132" s="120">
        <v>459</v>
      </c>
      <c r="AR132" s="120">
        <v>518</v>
      </c>
      <c r="AS132" s="120">
        <v>795</v>
      </c>
      <c r="AT132" s="120">
        <v>511</v>
      </c>
      <c r="AU132" s="120">
        <v>42</v>
      </c>
      <c r="AV132" s="120">
        <v>432</v>
      </c>
      <c r="AW132" s="120">
        <v>546</v>
      </c>
      <c r="AX132" s="120">
        <v>650</v>
      </c>
      <c r="AY132" s="120">
        <v>779</v>
      </c>
      <c r="AZ132" s="120">
        <v>404</v>
      </c>
      <c r="BA132" s="120">
        <v>56</v>
      </c>
      <c r="BB132" s="120">
        <v>243</v>
      </c>
      <c r="BC132" s="120"/>
      <c r="BD132" s="120"/>
      <c r="BE132" s="120"/>
      <c r="BF132" s="120"/>
      <c r="BG132" s="132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8"/>
      <c r="BR132" s="138"/>
      <c r="BS132" s="138"/>
      <c r="BT132" s="138"/>
      <c r="BU132" s="138"/>
      <c r="BV132" s="138"/>
      <c r="BW132" s="138"/>
      <c r="BX132" s="138"/>
      <c r="BY132" s="138"/>
      <c r="BZ132" s="138"/>
      <c r="CA132" s="138"/>
      <c r="CB132" s="138"/>
      <c r="CC132" s="138"/>
      <c r="CD132" s="138"/>
      <c r="CE132" s="138"/>
      <c r="CF132" s="138"/>
    </row>
    <row r="133" spans="1:84" s="134" customFormat="1" ht="13.5" customHeight="1">
      <c r="A133" s="119">
        <v>80098</v>
      </c>
      <c r="B133" s="120" t="s">
        <v>4</v>
      </c>
      <c r="C133" s="120">
        <v>16652</v>
      </c>
      <c r="D133" s="120">
        <v>33571</v>
      </c>
      <c r="E133" s="121">
        <f t="shared" si="14"/>
        <v>0.75555905653583</v>
      </c>
      <c r="F133" s="122">
        <f t="shared" si="15"/>
        <v>12581.569409434642</v>
      </c>
      <c r="G133" s="121">
        <f t="shared" si="16"/>
        <v>11.012490992073024</v>
      </c>
      <c r="H133" s="123">
        <f t="shared" si="17"/>
        <v>14.575288188013126</v>
      </c>
      <c r="I133" s="124">
        <f t="shared" si="18"/>
        <v>183380</v>
      </c>
      <c r="J133" s="125">
        <f t="shared" si="19"/>
        <v>18338</v>
      </c>
      <c r="K133" s="135">
        <v>0</v>
      </c>
      <c r="L133" s="120">
        <v>1</v>
      </c>
      <c r="M133" s="124">
        <v>0</v>
      </c>
      <c r="N133" s="120">
        <v>23</v>
      </c>
      <c r="O133" s="120">
        <v>12</v>
      </c>
      <c r="P133" s="120">
        <v>14</v>
      </c>
      <c r="Q133" s="120">
        <v>19</v>
      </c>
      <c r="R133" s="124">
        <v>46</v>
      </c>
      <c r="S133" s="120">
        <v>15</v>
      </c>
      <c r="T133" s="120">
        <v>145</v>
      </c>
      <c r="U133" s="124">
        <v>150</v>
      </c>
      <c r="V133" s="124">
        <v>135</v>
      </c>
      <c r="W133" s="124">
        <v>102</v>
      </c>
      <c r="X133" s="124">
        <v>500</v>
      </c>
      <c r="Y133" s="124">
        <v>357</v>
      </c>
      <c r="Z133" s="124">
        <v>404</v>
      </c>
      <c r="AA133" s="124">
        <v>383</v>
      </c>
      <c r="AB133" s="124">
        <v>576</v>
      </c>
      <c r="AC133" s="124">
        <v>253</v>
      </c>
      <c r="AD133" s="136">
        <v>938</v>
      </c>
      <c r="AE133" s="124">
        <v>915</v>
      </c>
      <c r="AF133" s="137">
        <v>1078</v>
      </c>
      <c r="AG133" s="131">
        <v>980</v>
      </c>
      <c r="AH133" s="120">
        <v>545</v>
      </c>
      <c r="AI133" s="120">
        <v>141</v>
      </c>
      <c r="AJ133" s="120">
        <v>410</v>
      </c>
      <c r="AK133" s="120">
        <v>589</v>
      </c>
      <c r="AL133" s="120">
        <v>534</v>
      </c>
      <c r="AM133" s="120">
        <v>673</v>
      </c>
      <c r="AN133" s="120">
        <v>693</v>
      </c>
      <c r="AO133" s="120">
        <v>282</v>
      </c>
      <c r="AP133" s="120">
        <v>464</v>
      </c>
      <c r="AQ133" s="120">
        <v>514</v>
      </c>
      <c r="AR133" s="120">
        <v>720</v>
      </c>
      <c r="AS133" s="120">
        <v>1073</v>
      </c>
      <c r="AT133" s="120">
        <v>688</v>
      </c>
      <c r="AU133" s="120">
        <v>200</v>
      </c>
      <c r="AV133" s="120">
        <v>415</v>
      </c>
      <c r="AW133" s="120">
        <v>549</v>
      </c>
      <c r="AX133" s="120">
        <v>696</v>
      </c>
      <c r="AY133" s="120">
        <v>859</v>
      </c>
      <c r="AZ133" s="120">
        <v>839</v>
      </c>
      <c r="BA133" s="120">
        <v>141</v>
      </c>
      <c r="BB133" s="120">
        <v>267</v>
      </c>
      <c r="BC133" s="120"/>
      <c r="BD133" s="120"/>
      <c r="BE133" s="120"/>
      <c r="BF133" s="120"/>
      <c r="BG133" s="132"/>
      <c r="BH133" s="133"/>
      <c r="BI133" s="133"/>
      <c r="BJ133" s="133"/>
      <c r="BK133" s="133"/>
      <c r="BL133" s="133"/>
      <c r="BM133" s="133"/>
      <c r="BN133" s="133"/>
      <c r="BO133" s="133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133"/>
      <c r="CF133" s="133"/>
    </row>
    <row r="134" spans="1:84" s="134" customFormat="1" ht="15">
      <c r="A134" s="119">
        <v>80101</v>
      </c>
      <c r="B134" s="120" t="s">
        <v>11</v>
      </c>
      <c r="C134" s="120">
        <v>15304</v>
      </c>
      <c r="D134" s="120">
        <v>54530</v>
      </c>
      <c r="E134" s="121">
        <f t="shared" si="14"/>
        <v>1.227268635217861</v>
      </c>
      <c r="F134" s="122">
        <f t="shared" si="15"/>
        <v>18782.119193374147</v>
      </c>
      <c r="G134" s="121">
        <f t="shared" si="16"/>
        <v>7.2686879247255618</v>
      </c>
      <c r="H134" s="123">
        <f t="shared" si="17"/>
        <v>5.9226543530424749</v>
      </c>
      <c r="I134" s="124">
        <f t="shared" si="18"/>
        <v>111240</v>
      </c>
      <c r="J134" s="125">
        <f t="shared" si="19"/>
        <v>11124</v>
      </c>
      <c r="K134" s="135">
        <v>0</v>
      </c>
      <c r="L134" s="120">
        <v>1</v>
      </c>
      <c r="M134" s="124">
        <v>0</v>
      </c>
      <c r="N134" s="120">
        <v>4</v>
      </c>
      <c r="O134" s="120">
        <v>8</v>
      </c>
      <c r="P134" s="120">
        <v>5</v>
      </c>
      <c r="Q134" s="120">
        <v>15</v>
      </c>
      <c r="R134" s="124">
        <v>11</v>
      </c>
      <c r="S134" s="120">
        <v>6</v>
      </c>
      <c r="T134" s="120">
        <v>79</v>
      </c>
      <c r="U134" s="124">
        <v>75</v>
      </c>
      <c r="V134" s="124">
        <v>73</v>
      </c>
      <c r="W134" s="124">
        <v>26</v>
      </c>
      <c r="X134" s="124">
        <v>309</v>
      </c>
      <c r="Y134" s="124">
        <v>303</v>
      </c>
      <c r="Z134" s="124">
        <v>191</v>
      </c>
      <c r="AA134" s="124">
        <v>207</v>
      </c>
      <c r="AB134" s="124">
        <v>272</v>
      </c>
      <c r="AC134" s="124">
        <v>69</v>
      </c>
      <c r="AD134" s="136">
        <v>551</v>
      </c>
      <c r="AE134" s="124">
        <v>409</v>
      </c>
      <c r="AF134" s="137">
        <v>475</v>
      </c>
      <c r="AG134" s="131">
        <v>434</v>
      </c>
      <c r="AH134" s="120">
        <v>297</v>
      </c>
      <c r="AI134" s="120">
        <v>38</v>
      </c>
      <c r="AJ134" s="120">
        <v>311</v>
      </c>
      <c r="AK134" s="120">
        <v>328</v>
      </c>
      <c r="AL134" s="120">
        <v>410</v>
      </c>
      <c r="AM134" s="120">
        <v>359</v>
      </c>
      <c r="AN134" s="120">
        <v>329</v>
      </c>
      <c r="AO134" s="120">
        <v>105</v>
      </c>
      <c r="AP134" s="120">
        <v>313</v>
      </c>
      <c r="AQ134" s="120">
        <v>464</v>
      </c>
      <c r="AR134" s="120">
        <v>627</v>
      </c>
      <c r="AS134" s="120">
        <v>623</v>
      </c>
      <c r="AT134" s="120">
        <v>518</v>
      </c>
      <c r="AU134" s="120">
        <v>38</v>
      </c>
      <c r="AV134" s="120">
        <v>409</v>
      </c>
      <c r="AW134" s="120">
        <v>545</v>
      </c>
      <c r="AX134" s="120">
        <v>578</v>
      </c>
      <c r="AY134" s="120">
        <v>607</v>
      </c>
      <c r="AZ134" s="120">
        <v>371</v>
      </c>
      <c r="BA134" s="120">
        <v>30</v>
      </c>
      <c r="BB134" s="120">
        <v>301</v>
      </c>
      <c r="BC134" s="120"/>
      <c r="BD134" s="120"/>
      <c r="BE134" s="120"/>
      <c r="BF134" s="120"/>
      <c r="BG134" s="132"/>
      <c r="BH134" s="133"/>
      <c r="BI134" s="133"/>
      <c r="BJ134" s="133"/>
      <c r="BK134" s="133"/>
      <c r="BL134" s="133"/>
      <c r="BM134" s="133"/>
      <c r="BN134" s="133"/>
      <c r="BO134" s="133"/>
      <c r="BP134" s="133"/>
      <c r="BQ134" s="133"/>
      <c r="BR134" s="133"/>
      <c r="BS134" s="133"/>
      <c r="BT134" s="133"/>
      <c r="BU134" s="13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133"/>
      <c r="CF134" s="133"/>
    </row>
    <row r="135" spans="1:84" s="134" customFormat="1" ht="15">
      <c r="A135" s="119">
        <v>80110</v>
      </c>
      <c r="B135" s="120" t="s">
        <v>12</v>
      </c>
      <c r="C135" s="120">
        <v>36187</v>
      </c>
      <c r="D135" s="120">
        <v>36830</v>
      </c>
      <c r="E135" s="121">
        <f t="shared" si="14"/>
        <v>0.82890709398631612</v>
      </c>
      <c r="F135" s="122">
        <f t="shared" si="15"/>
        <v>29995.661010082822</v>
      </c>
      <c r="G135" s="121">
        <f t="shared" si="16"/>
        <v>8.7990162212949397</v>
      </c>
      <c r="H135" s="123">
        <f t="shared" si="17"/>
        <v>10.615201975144631</v>
      </c>
      <c r="I135" s="124">
        <f t="shared" si="18"/>
        <v>318410</v>
      </c>
      <c r="J135" s="125">
        <f t="shared" si="19"/>
        <v>31841</v>
      </c>
      <c r="K135" s="135">
        <v>0</v>
      </c>
      <c r="L135" s="120">
        <v>45</v>
      </c>
      <c r="M135" s="124">
        <v>20</v>
      </c>
      <c r="N135" s="120">
        <v>22</v>
      </c>
      <c r="O135" s="120">
        <v>73</v>
      </c>
      <c r="P135" s="120">
        <v>83</v>
      </c>
      <c r="Q135" s="120">
        <v>34</v>
      </c>
      <c r="R135" s="124">
        <v>59</v>
      </c>
      <c r="S135" s="120">
        <v>42</v>
      </c>
      <c r="T135" s="120">
        <v>323</v>
      </c>
      <c r="U135" s="124">
        <v>341</v>
      </c>
      <c r="V135" s="124">
        <v>276</v>
      </c>
      <c r="W135" s="124">
        <v>457</v>
      </c>
      <c r="X135" s="124">
        <v>821</v>
      </c>
      <c r="Y135" s="124">
        <v>554</v>
      </c>
      <c r="Z135" s="124">
        <v>557</v>
      </c>
      <c r="AA135" s="124">
        <v>755</v>
      </c>
      <c r="AB135" s="124">
        <v>755</v>
      </c>
      <c r="AC135" s="124">
        <v>441</v>
      </c>
      <c r="AD135" s="136">
        <v>1300</v>
      </c>
      <c r="AE135" s="124">
        <v>1229</v>
      </c>
      <c r="AF135" s="137">
        <v>1280</v>
      </c>
      <c r="AG135" s="131">
        <v>1209</v>
      </c>
      <c r="AH135" s="120">
        <v>616</v>
      </c>
      <c r="AI135" s="120">
        <v>321</v>
      </c>
      <c r="AJ135" s="120">
        <v>692</v>
      </c>
      <c r="AK135" s="120">
        <v>1135</v>
      </c>
      <c r="AL135" s="120">
        <v>1171</v>
      </c>
      <c r="AM135" s="120">
        <v>1044</v>
      </c>
      <c r="AN135" s="120">
        <v>1049</v>
      </c>
      <c r="AO135" s="120">
        <v>312</v>
      </c>
      <c r="AP135" s="120">
        <v>929</v>
      </c>
      <c r="AQ135" s="120">
        <v>1075</v>
      </c>
      <c r="AR135" s="120">
        <v>1394</v>
      </c>
      <c r="AS135" s="120">
        <v>1712</v>
      </c>
      <c r="AT135" s="120">
        <v>1209</v>
      </c>
      <c r="AU135" s="120">
        <v>194</v>
      </c>
      <c r="AV135" s="120">
        <v>1005</v>
      </c>
      <c r="AW135" s="120">
        <v>1567</v>
      </c>
      <c r="AX135" s="120">
        <v>1677</v>
      </c>
      <c r="AY135" s="120">
        <v>2178</v>
      </c>
      <c r="AZ135" s="120">
        <v>1037</v>
      </c>
      <c r="BA135" s="120">
        <v>294</v>
      </c>
      <c r="BB135" s="120">
        <v>554</v>
      </c>
      <c r="BC135" s="120"/>
      <c r="BD135" s="120"/>
      <c r="BE135" s="120"/>
      <c r="BF135" s="120"/>
      <c r="BG135" s="132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</row>
    <row r="136" spans="1:84" s="134" customFormat="1" ht="15">
      <c r="A136" s="119">
        <v>80128</v>
      </c>
      <c r="B136" s="120" t="s">
        <v>318</v>
      </c>
      <c r="C136" s="120">
        <v>50558</v>
      </c>
      <c r="D136" s="120">
        <v>53836</v>
      </c>
      <c r="E136" s="121">
        <f t="shared" si="14"/>
        <v>1.2116492617933021</v>
      </c>
      <c r="F136" s="122">
        <f t="shared" si="15"/>
        <v>61258.56337774577</v>
      </c>
      <c r="G136" s="121">
        <f t="shared" si="16"/>
        <v>9.3496578187428305</v>
      </c>
      <c r="H136" s="123">
        <f t="shared" si="17"/>
        <v>7.7164721785121753</v>
      </c>
      <c r="I136" s="124">
        <f t="shared" si="18"/>
        <v>472700</v>
      </c>
      <c r="J136" s="125">
        <f t="shared" si="19"/>
        <v>47270</v>
      </c>
      <c r="K136" s="135">
        <v>2</v>
      </c>
      <c r="L136" s="120">
        <v>5</v>
      </c>
      <c r="M136" s="124">
        <v>1</v>
      </c>
      <c r="N136" s="120">
        <v>45</v>
      </c>
      <c r="O136" s="120">
        <v>59</v>
      </c>
      <c r="P136" s="120">
        <v>109</v>
      </c>
      <c r="Q136" s="120">
        <v>71</v>
      </c>
      <c r="R136" s="124">
        <v>111</v>
      </c>
      <c r="S136" s="120">
        <v>125</v>
      </c>
      <c r="T136" s="120">
        <v>251</v>
      </c>
      <c r="U136" s="124">
        <v>353</v>
      </c>
      <c r="V136" s="124">
        <v>449</v>
      </c>
      <c r="W136" s="124">
        <v>363</v>
      </c>
      <c r="X136" s="124">
        <v>1054</v>
      </c>
      <c r="Y136" s="124">
        <v>711</v>
      </c>
      <c r="Z136" s="124">
        <v>935</v>
      </c>
      <c r="AA136" s="124">
        <v>1039</v>
      </c>
      <c r="AB136" s="124">
        <v>1043</v>
      </c>
      <c r="AC136" s="124">
        <v>564</v>
      </c>
      <c r="AD136" s="136">
        <v>2291</v>
      </c>
      <c r="AE136" s="124">
        <v>1790</v>
      </c>
      <c r="AF136" s="137">
        <v>2119</v>
      </c>
      <c r="AG136" s="131">
        <v>1627</v>
      </c>
      <c r="AH136" s="120">
        <v>1092</v>
      </c>
      <c r="AI136" s="120">
        <v>268</v>
      </c>
      <c r="AJ136" s="120">
        <v>1312</v>
      </c>
      <c r="AK136" s="120">
        <v>1249</v>
      </c>
      <c r="AL136" s="120">
        <v>1630</v>
      </c>
      <c r="AM136" s="120">
        <v>1618</v>
      </c>
      <c r="AN136" s="120">
        <v>1540</v>
      </c>
      <c r="AO136" s="120">
        <v>342</v>
      </c>
      <c r="AP136" s="120">
        <v>1569</v>
      </c>
      <c r="AQ136" s="120">
        <v>1874</v>
      </c>
      <c r="AR136" s="120">
        <v>2408</v>
      </c>
      <c r="AS136" s="120">
        <v>2602</v>
      </c>
      <c r="AT136" s="120">
        <v>2206</v>
      </c>
      <c r="AU136" s="120">
        <v>349</v>
      </c>
      <c r="AV136" s="120">
        <v>1528</v>
      </c>
      <c r="AW136" s="120">
        <v>1640</v>
      </c>
      <c r="AX136" s="120">
        <v>2296</v>
      </c>
      <c r="AY136" s="120">
        <v>2958</v>
      </c>
      <c r="AZ136" s="120">
        <v>2321</v>
      </c>
      <c r="BA136" s="120">
        <v>328</v>
      </c>
      <c r="BB136" s="120">
        <v>1023</v>
      </c>
      <c r="BC136" s="120"/>
      <c r="BD136" s="120"/>
      <c r="BE136" s="120"/>
      <c r="BF136" s="120"/>
      <c r="BG136" s="132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</row>
    <row r="137" spans="1:84" s="134" customFormat="1" ht="13.5" customHeight="1">
      <c r="A137" s="119">
        <v>80136</v>
      </c>
      <c r="B137" s="120" t="s">
        <v>14</v>
      </c>
      <c r="C137" s="120">
        <v>25596</v>
      </c>
      <c r="D137" s="120">
        <v>35804</v>
      </c>
      <c r="E137" s="121">
        <f t="shared" si="14"/>
        <v>0.80581562837594523</v>
      </c>
      <c r="F137" s="122">
        <f t="shared" si="15"/>
        <v>20625.656823910693</v>
      </c>
      <c r="G137" s="121">
        <f t="shared" si="16"/>
        <v>8.1274417877793397</v>
      </c>
      <c r="H137" s="123">
        <f t="shared" si="17"/>
        <v>10.085981832047024</v>
      </c>
      <c r="I137" s="124">
        <f t="shared" si="18"/>
        <v>208030</v>
      </c>
      <c r="J137" s="125">
        <f t="shared" si="19"/>
        <v>20803</v>
      </c>
      <c r="K137" s="135">
        <v>0</v>
      </c>
      <c r="L137" s="120">
        <v>12</v>
      </c>
      <c r="M137" s="124">
        <v>2</v>
      </c>
      <c r="N137" s="120">
        <v>2</v>
      </c>
      <c r="O137" s="120">
        <v>4</v>
      </c>
      <c r="P137" s="120">
        <v>25</v>
      </c>
      <c r="Q137" s="120">
        <v>25</v>
      </c>
      <c r="R137" s="124">
        <v>80</v>
      </c>
      <c r="S137" s="120">
        <v>18</v>
      </c>
      <c r="T137" s="120">
        <v>162</v>
      </c>
      <c r="U137" s="124">
        <v>162</v>
      </c>
      <c r="V137" s="124">
        <v>207</v>
      </c>
      <c r="W137" s="124">
        <v>161</v>
      </c>
      <c r="X137" s="124">
        <v>514</v>
      </c>
      <c r="Y137" s="124">
        <v>330</v>
      </c>
      <c r="Z137" s="124">
        <v>319</v>
      </c>
      <c r="AA137" s="124">
        <v>579</v>
      </c>
      <c r="AB137" s="124">
        <v>526</v>
      </c>
      <c r="AC137" s="124">
        <v>323</v>
      </c>
      <c r="AD137" s="136">
        <v>697</v>
      </c>
      <c r="AE137" s="124">
        <v>668</v>
      </c>
      <c r="AF137" s="137">
        <v>907</v>
      </c>
      <c r="AG137" s="131">
        <v>758</v>
      </c>
      <c r="AH137" s="120">
        <v>452</v>
      </c>
      <c r="AI137" s="120">
        <v>145</v>
      </c>
      <c r="AJ137" s="120">
        <v>495</v>
      </c>
      <c r="AK137" s="120">
        <v>545</v>
      </c>
      <c r="AL137" s="120">
        <v>656</v>
      </c>
      <c r="AM137" s="120">
        <v>617</v>
      </c>
      <c r="AN137" s="120">
        <v>589</v>
      </c>
      <c r="AO137" s="120">
        <v>255</v>
      </c>
      <c r="AP137" s="120">
        <v>832</v>
      </c>
      <c r="AQ137" s="120">
        <v>716</v>
      </c>
      <c r="AR137" s="120">
        <v>1079</v>
      </c>
      <c r="AS137" s="120">
        <v>1084</v>
      </c>
      <c r="AT137" s="120">
        <v>678</v>
      </c>
      <c r="AU137" s="120">
        <v>246</v>
      </c>
      <c r="AV137" s="120">
        <v>676</v>
      </c>
      <c r="AW137" s="120">
        <v>1192</v>
      </c>
      <c r="AX137" s="120">
        <v>1279</v>
      </c>
      <c r="AY137" s="120">
        <v>1358</v>
      </c>
      <c r="AZ137" s="120">
        <v>705</v>
      </c>
      <c r="BA137" s="120">
        <v>217</v>
      </c>
      <c r="BB137" s="120">
        <v>506</v>
      </c>
      <c r="BC137" s="120"/>
      <c r="BD137" s="120"/>
      <c r="BE137" s="120"/>
      <c r="BF137" s="120"/>
      <c r="BG137" s="132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</row>
    <row r="138" spans="1:84" s="134" customFormat="1" ht="13.5" customHeight="1">
      <c r="A138" s="119">
        <v>80144</v>
      </c>
      <c r="B138" s="120" t="s">
        <v>26</v>
      </c>
      <c r="C138" s="120">
        <v>15814</v>
      </c>
      <c r="D138" s="120">
        <v>30688</v>
      </c>
      <c r="E138" s="121">
        <f t="shared" si="14"/>
        <v>0.69067338854879368</v>
      </c>
      <c r="F138" s="122">
        <f t="shared" si="15"/>
        <v>10922.308966510624</v>
      </c>
      <c r="G138" s="121">
        <f t="shared" si="16"/>
        <v>8.3179461236878716</v>
      </c>
      <c r="H138" s="123">
        <f t="shared" si="17"/>
        <v>12.043241076893231</v>
      </c>
      <c r="I138" s="124">
        <f t="shared" si="18"/>
        <v>131540</v>
      </c>
      <c r="J138" s="125">
        <f t="shared" si="19"/>
        <v>13154</v>
      </c>
      <c r="K138" s="135">
        <v>0</v>
      </c>
      <c r="L138" s="120">
        <v>2</v>
      </c>
      <c r="M138" s="124">
        <v>0</v>
      </c>
      <c r="N138" s="120">
        <v>9</v>
      </c>
      <c r="O138" s="120">
        <v>5</v>
      </c>
      <c r="P138" s="120">
        <v>25</v>
      </c>
      <c r="Q138" s="120">
        <v>11</v>
      </c>
      <c r="R138" s="124">
        <v>28</v>
      </c>
      <c r="S138" s="120">
        <v>19</v>
      </c>
      <c r="T138" s="120">
        <v>76</v>
      </c>
      <c r="U138" s="124">
        <v>150</v>
      </c>
      <c r="V138" s="124">
        <v>81</v>
      </c>
      <c r="W138" s="124">
        <v>99</v>
      </c>
      <c r="X138" s="124">
        <v>353</v>
      </c>
      <c r="Y138" s="124">
        <v>229</v>
      </c>
      <c r="Z138" s="124">
        <v>306</v>
      </c>
      <c r="AA138" s="124">
        <v>241</v>
      </c>
      <c r="AB138" s="124">
        <v>298</v>
      </c>
      <c r="AC138" s="124">
        <v>57</v>
      </c>
      <c r="AD138" s="136">
        <v>561</v>
      </c>
      <c r="AE138" s="124">
        <v>487</v>
      </c>
      <c r="AF138" s="137">
        <v>512</v>
      </c>
      <c r="AG138" s="131">
        <v>640</v>
      </c>
      <c r="AH138" s="120">
        <v>288</v>
      </c>
      <c r="AI138" s="120">
        <v>33</v>
      </c>
      <c r="AJ138" s="120">
        <v>276</v>
      </c>
      <c r="AK138" s="120">
        <v>388</v>
      </c>
      <c r="AL138" s="120">
        <v>502</v>
      </c>
      <c r="AM138" s="120">
        <v>442</v>
      </c>
      <c r="AN138" s="120">
        <v>493</v>
      </c>
      <c r="AO138" s="120">
        <v>32</v>
      </c>
      <c r="AP138" s="120">
        <v>471</v>
      </c>
      <c r="AQ138" s="120">
        <v>614</v>
      </c>
      <c r="AR138" s="120">
        <v>645</v>
      </c>
      <c r="AS138" s="120">
        <v>786</v>
      </c>
      <c r="AT138" s="120">
        <v>471</v>
      </c>
      <c r="AU138" s="120">
        <v>109</v>
      </c>
      <c r="AV138" s="120">
        <v>461</v>
      </c>
      <c r="AW138" s="120">
        <v>609</v>
      </c>
      <c r="AX138" s="120">
        <v>675</v>
      </c>
      <c r="AY138" s="120">
        <v>772</v>
      </c>
      <c r="AZ138" s="120">
        <v>495</v>
      </c>
      <c r="BA138" s="120">
        <v>75</v>
      </c>
      <c r="BB138" s="120">
        <v>328</v>
      </c>
      <c r="BC138" s="120"/>
      <c r="BD138" s="120"/>
      <c r="BE138" s="120"/>
      <c r="BF138" s="120"/>
      <c r="BG138" s="132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</row>
    <row r="139" spans="1:84" s="134" customFormat="1" ht="15">
      <c r="A139" s="119">
        <v>80152</v>
      </c>
      <c r="B139" s="120" t="s">
        <v>319</v>
      </c>
      <c r="C139" s="120">
        <v>119710</v>
      </c>
      <c r="D139" s="120">
        <v>41799</v>
      </c>
      <c r="E139" s="121">
        <f t="shared" si="14"/>
        <v>0.94074090745408712</v>
      </c>
      <c r="F139" s="122">
        <f t="shared" si="15"/>
        <v>112616.09403132877</v>
      </c>
      <c r="G139" s="121">
        <f t="shared" si="16"/>
        <v>10.491270570545485</v>
      </c>
      <c r="H139" s="123">
        <f t="shared" si="17"/>
        <v>11.152136031734658</v>
      </c>
      <c r="I139" s="124">
        <f t="shared" si="18"/>
        <v>1255910</v>
      </c>
      <c r="J139" s="125">
        <f t="shared" si="19"/>
        <v>125591</v>
      </c>
      <c r="K139" s="135">
        <v>8</v>
      </c>
      <c r="L139" s="120">
        <v>18</v>
      </c>
      <c r="M139" s="124">
        <v>5</v>
      </c>
      <c r="N139" s="120">
        <v>84</v>
      </c>
      <c r="O139" s="120">
        <v>76</v>
      </c>
      <c r="P139" s="120">
        <v>162</v>
      </c>
      <c r="Q139" s="120">
        <v>195</v>
      </c>
      <c r="R139" s="124">
        <v>321</v>
      </c>
      <c r="S139" s="120">
        <v>166</v>
      </c>
      <c r="T139" s="120">
        <v>854</v>
      </c>
      <c r="U139" s="124">
        <v>713</v>
      </c>
      <c r="V139" s="124">
        <v>891</v>
      </c>
      <c r="W139" s="124">
        <v>1494</v>
      </c>
      <c r="X139" s="124">
        <v>2388</v>
      </c>
      <c r="Y139" s="124">
        <v>2060</v>
      </c>
      <c r="Z139" s="124">
        <v>2472</v>
      </c>
      <c r="AA139" s="124">
        <v>2359</v>
      </c>
      <c r="AB139" s="124">
        <v>3611</v>
      </c>
      <c r="AC139" s="124">
        <v>1382</v>
      </c>
      <c r="AD139" s="136">
        <v>4604</v>
      </c>
      <c r="AE139" s="124">
        <v>4960</v>
      </c>
      <c r="AF139" s="137">
        <v>4931</v>
      </c>
      <c r="AG139" s="131">
        <v>4874</v>
      </c>
      <c r="AH139" s="120">
        <v>2833</v>
      </c>
      <c r="AI139" s="120">
        <v>719</v>
      </c>
      <c r="AJ139" s="120">
        <v>3174</v>
      </c>
      <c r="AK139" s="120">
        <v>2745</v>
      </c>
      <c r="AL139" s="120">
        <v>4533</v>
      </c>
      <c r="AM139" s="120">
        <v>4207</v>
      </c>
      <c r="AN139" s="120">
        <v>4494</v>
      </c>
      <c r="AO139" s="120">
        <v>1268</v>
      </c>
      <c r="AP139" s="120">
        <v>4662</v>
      </c>
      <c r="AQ139" s="120">
        <v>5395</v>
      </c>
      <c r="AR139" s="120">
        <v>6207</v>
      </c>
      <c r="AS139" s="120">
        <v>6893</v>
      </c>
      <c r="AT139" s="120">
        <v>5146</v>
      </c>
      <c r="AU139" s="120">
        <v>1157</v>
      </c>
      <c r="AV139" s="120">
        <v>4421</v>
      </c>
      <c r="AW139" s="120">
        <v>5592</v>
      </c>
      <c r="AX139" s="120">
        <v>5963</v>
      </c>
      <c r="AY139" s="120">
        <v>8861</v>
      </c>
      <c r="AZ139" s="120">
        <v>4581</v>
      </c>
      <c r="BA139" s="120">
        <v>1398</v>
      </c>
      <c r="BB139" s="120">
        <v>2714</v>
      </c>
      <c r="BC139" s="120"/>
      <c r="BD139" s="120"/>
      <c r="BE139" s="120"/>
      <c r="BF139" s="120"/>
      <c r="BG139" s="132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</row>
    <row r="140" spans="1:84" s="134" customFormat="1" ht="13.5" customHeight="1">
      <c r="A140" s="119">
        <v>80179</v>
      </c>
      <c r="B140" s="120" t="s">
        <v>320</v>
      </c>
      <c r="C140" s="120">
        <v>46641</v>
      </c>
      <c r="D140" s="120">
        <v>38979</v>
      </c>
      <c r="E140" s="121">
        <f t="shared" si="14"/>
        <v>0.87727313647821392</v>
      </c>
      <c r="F140" s="122">
        <f t="shared" si="15"/>
        <v>40916.896358480379</v>
      </c>
      <c r="G140" s="121">
        <f t="shared" si="16"/>
        <v>7.5697347827019144</v>
      </c>
      <c r="H140" s="123">
        <f t="shared" si="17"/>
        <v>8.6287091989279219</v>
      </c>
      <c r="I140" s="124">
        <f t="shared" si="18"/>
        <v>353060</v>
      </c>
      <c r="J140" s="125">
        <f t="shared" si="19"/>
        <v>35306</v>
      </c>
      <c r="K140" s="135">
        <v>0</v>
      </c>
      <c r="L140" s="120">
        <v>6</v>
      </c>
      <c r="M140" s="124">
        <v>5</v>
      </c>
      <c r="N140" s="120">
        <v>4</v>
      </c>
      <c r="O140" s="120">
        <v>67</v>
      </c>
      <c r="P140" s="120">
        <v>76</v>
      </c>
      <c r="Q140" s="120">
        <v>61</v>
      </c>
      <c r="R140" s="124">
        <v>88</v>
      </c>
      <c r="S140" s="120">
        <v>66</v>
      </c>
      <c r="T140" s="120">
        <v>347</v>
      </c>
      <c r="U140" s="124">
        <v>281</v>
      </c>
      <c r="V140" s="124">
        <v>334</v>
      </c>
      <c r="W140" s="124">
        <v>436</v>
      </c>
      <c r="X140" s="124">
        <v>683</v>
      </c>
      <c r="Y140" s="124">
        <v>519</v>
      </c>
      <c r="Z140" s="124">
        <v>729</v>
      </c>
      <c r="AA140" s="124">
        <v>694</v>
      </c>
      <c r="AB140" s="124">
        <v>895</v>
      </c>
      <c r="AC140" s="124">
        <v>115</v>
      </c>
      <c r="AD140" s="136">
        <v>1864</v>
      </c>
      <c r="AE140" s="124">
        <v>1297</v>
      </c>
      <c r="AF140" s="137">
        <v>1769</v>
      </c>
      <c r="AG140" s="131">
        <v>1254</v>
      </c>
      <c r="AH140" s="120">
        <v>895</v>
      </c>
      <c r="AI140" s="120">
        <v>135</v>
      </c>
      <c r="AJ140" s="120">
        <v>918</v>
      </c>
      <c r="AK140" s="120">
        <v>1017</v>
      </c>
      <c r="AL140" s="120">
        <v>1220</v>
      </c>
      <c r="AM140" s="120">
        <v>1367</v>
      </c>
      <c r="AN140" s="120">
        <v>1311</v>
      </c>
      <c r="AO140" s="120">
        <v>320</v>
      </c>
      <c r="AP140" s="120">
        <v>1151</v>
      </c>
      <c r="AQ140" s="120">
        <v>1347</v>
      </c>
      <c r="AR140" s="120">
        <v>1598</v>
      </c>
      <c r="AS140" s="120">
        <v>1686</v>
      </c>
      <c r="AT140" s="120">
        <v>1385</v>
      </c>
      <c r="AU140" s="120">
        <v>441</v>
      </c>
      <c r="AV140" s="120">
        <v>1226</v>
      </c>
      <c r="AW140" s="120">
        <v>1511</v>
      </c>
      <c r="AX140" s="120">
        <v>1705</v>
      </c>
      <c r="AY140" s="120">
        <v>2086</v>
      </c>
      <c r="AZ140" s="120">
        <v>1152</v>
      </c>
      <c r="BA140" s="120">
        <v>298</v>
      </c>
      <c r="BB140" s="120">
        <v>947</v>
      </c>
      <c r="BC140" s="120"/>
      <c r="BD140" s="120"/>
      <c r="BE140" s="120"/>
      <c r="BF140" s="120"/>
      <c r="BG140" s="132"/>
      <c r="BH140" s="133"/>
      <c r="BI140" s="133"/>
      <c r="BJ140" s="133"/>
      <c r="BK140" s="133"/>
      <c r="BL140" s="133"/>
      <c r="BM140" s="133"/>
      <c r="BN140" s="133"/>
      <c r="BO140" s="133"/>
      <c r="BP140" s="133"/>
      <c r="BQ140" s="133"/>
      <c r="BR140" s="133"/>
      <c r="BS140" s="133"/>
      <c r="BT140" s="133"/>
      <c r="BU140" s="133"/>
      <c r="BV140" s="133"/>
      <c r="BW140" s="133"/>
      <c r="BX140" s="133"/>
      <c r="BY140" s="133"/>
      <c r="BZ140" s="133"/>
      <c r="CA140" s="133"/>
      <c r="CB140" s="133"/>
      <c r="CC140" s="133"/>
      <c r="CD140" s="133"/>
      <c r="CE140" s="133"/>
      <c r="CF140" s="133"/>
    </row>
    <row r="141" spans="1:84" s="134" customFormat="1" ht="15">
      <c r="A141" s="119">
        <v>80187</v>
      </c>
      <c r="B141" s="120" t="s">
        <v>30</v>
      </c>
      <c r="C141" s="120">
        <v>10426</v>
      </c>
      <c r="D141" s="120">
        <v>34834</v>
      </c>
      <c r="E141" s="121">
        <f t="shared" si="14"/>
        <v>0.78398451566438598</v>
      </c>
      <c r="F141" s="122">
        <f t="shared" si="15"/>
        <v>8173.8225603168885</v>
      </c>
      <c r="G141" s="121">
        <f t="shared" si="16"/>
        <v>5.0748129675810469</v>
      </c>
      <c r="H141" s="123">
        <f t="shared" si="17"/>
        <v>6.4731035705219355</v>
      </c>
      <c r="I141" s="124">
        <f t="shared" si="18"/>
        <v>52910</v>
      </c>
      <c r="J141" s="125">
        <f t="shared" si="19"/>
        <v>5291</v>
      </c>
      <c r="K141" s="135">
        <v>0</v>
      </c>
      <c r="L141" s="120">
        <v>0</v>
      </c>
      <c r="M141" s="124">
        <v>0</v>
      </c>
      <c r="N141" s="120">
        <v>0</v>
      </c>
      <c r="O141" s="120">
        <v>2</v>
      </c>
      <c r="P141" s="120">
        <v>2</v>
      </c>
      <c r="Q141" s="120">
        <v>1</v>
      </c>
      <c r="R141" s="124">
        <v>23</v>
      </c>
      <c r="S141" s="120">
        <v>8</v>
      </c>
      <c r="T141" s="120">
        <v>4</v>
      </c>
      <c r="U141" s="124">
        <v>19</v>
      </c>
      <c r="V141" s="124">
        <v>21</v>
      </c>
      <c r="W141" s="124">
        <v>18</v>
      </c>
      <c r="X141" s="124">
        <v>108</v>
      </c>
      <c r="Y141" s="124">
        <v>73</v>
      </c>
      <c r="Z141" s="124">
        <v>62</v>
      </c>
      <c r="AA141" s="124">
        <v>57</v>
      </c>
      <c r="AB141" s="124">
        <v>130</v>
      </c>
      <c r="AC141" s="124">
        <v>90</v>
      </c>
      <c r="AD141" s="136">
        <v>233</v>
      </c>
      <c r="AE141" s="124">
        <v>312</v>
      </c>
      <c r="AF141" s="137">
        <v>176</v>
      </c>
      <c r="AG141" s="131">
        <v>132</v>
      </c>
      <c r="AH141" s="120">
        <v>146</v>
      </c>
      <c r="AI141" s="120">
        <v>50</v>
      </c>
      <c r="AJ141" s="120">
        <v>146</v>
      </c>
      <c r="AK141" s="120">
        <v>145</v>
      </c>
      <c r="AL141" s="120">
        <v>221</v>
      </c>
      <c r="AM141" s="120">
        <v>205</v>
      </c>
      <c r="AN141" s="120">
        <v>194</v>
      </c>
      <c r="AO141" s="120">
        <v>38</v>
      </c>
      <c r="AP141" s="120">
        <v>165</v>
      </c>
      <c r="AQ141" s="120">
        <v>242</v>
      </c>
      <c r="AR141" s="120">
        <v>290</v>
      </c>
      <c r="AS141" s="120">
        <v>425</v>
      </c>
      <c r="AT141" s="120">
        <v>181</v>
      </c>
      <c r="AU141" s="120">
        <v>41</v>
      </c>
      <c r="AV141" s="120">
        <v>194</v>
      </c>
      <c r="AW141" s="120">
        <v>229</v>
      </c>
      <c r="AX141" s="120">
        <v>289</v>
      </c>
      <c r="AY141" s="120">
        <v>289</v>
      </c>
      <c r="AZ141" s="120">
        <v>185</v>
      </c>
      <c r="BA141" s="120">
        <v>33</v>
      </c>
      <c r="BB141" s="120">
        <v>112</v>
      </c>
      <c r="BC141" s="120"/>
      <c r="BD141" s="120"/>
      <c r="BE141" s="120"/>
      <c r="BF141" s="120"/>
      <c r="BG141" s="132"/>
      <c r="BH141" s="133"/>
      <c r="BI141" s="133"/>
      <c r="BJ141" s="133"/>
      <c r="BK141" s="133"/>
      <c r="BL141" s="133"/>
      <c r="BM141" s="133"/>
      <c r="BN141" s="133"/>
      <c r="BO141" s="133"/>
      <c r="BP141" s="133"/>
      <c r="BQ141" s="133"/>
      <c r="BR141" s="133"/>
      <c r="BS141" s="133"/>
      <c r="BT141" s="133"/>
      <c r="BU141" s="133"/>
      <c r="BV141" s="133"/>
      <c r="BW141" s="133"/>
      <c r="BX141" s="133"/>
      <c r="BY141" s="133"/>
      <c r="BZ141" s="133"/>
      <c r="CA141" s="133"/>
      <c r="CB141" s="133"/>
      <c r="CC141" s="133"/>
      <c r="CD141" s="133"/>
      <c r="CE141" s="133"/>
      <c r="CF141" s="133"/>
    </row>
    <row r="142" spans="1:84" s="134" customFormat="1" ht="15">
      <c r="A142" s="119">
        <v>80195</v>
      </c>
      <c r="B142" s="120" t="s">
        <v>20</v>
      </c>
      <c r="C142" s="120">
        <v>24406</v>
      </c>
      <c r="D142" s="120">
        <v>41223</v>
      </c>
      <c r="E142" s="121">
        <f t="shared" si="14"/>
        <v>0.92777727763773854</v>
      </c>
      <c r="F142" s="122">
        <f t="shared" si="15"/>
        <v>22643.332238026647</v>
      </c>
      <c r="G142" s="121">
        <f t="shared" si="16"/>
        <v>10.877243300827665</v>
      </c>
      <c r="H142" s="123">
        <f t="shared" si="17"/>
        <v>11.723981135346161</v>
      </c>
      <c r="I142" s="124">
        <f t="shared" si="18"/>
        <v>265470</v>
      </c>
      <c r="J142" s="125">
        <f t="shared" si="19"/>
        <v>26547</v>
      </c>
      <c r="K142" s="135"/>
      <c r="L142" s="120">
        <v>0</v>
      </c>
      <c r="M142" s="124">
        <v>4</v>
      </c>
      <c r="N142" s="120">
        <v>5</v>
      </c>
      <c r="O142" s="120">
        <v>32</v>
      </c>
      <c r="P142" s="120">
        <v>43</v>
      </c>
      <c r="Q142" s="120">
        <v>68</v>
      </c>
      <c r="R142" s="124">
        <v>58</v>
      </c>
      <c r="S142" s="120">
        <v>96</v>
      </c>
      <c r="T142" s="120">
        <v>199</v>
      </c>
      <c r="U142" s="124">
        <v>388</v>
      </c>
      <c r="V142" s="124">
        <v>209</v>
      </c>
      <c r="W142" s="124">
        <v>317</v>
      </c>
      <c r="X142" s="124">
        <v>695</v>
      </c>
      <c r="Y142" s="124">
        <v>913</v>
      </c>
      <c r="Z142" s="124">
        <v>735</v>
      </c>
      <c r="AA142" s="124">
        <v>944</v>
      </c>
      <c r="AB142" s="124">
        <v>862</v>
      </c>
      <c r="AC142" s="124">
        <v>407</v>
      </c>
      <c r="AD142" s="136">
        <v>874</v>
      </c>
      <c r="AE142" s="124">
        <v>1293</v>
      </c>
      <c r="AF142" s="137">
        <v>1100</v>
      </c>
      <c r="AG142" s="131">
        <v>869</v>
      </c>
      <c r="AH142" s="120">
        <v>558</v>
      </c>
      <c r="AI142" s="120">
        <v>201</v>
      </c>
      <c r="AJ142" s="120">
        <v>590</v>
      </c>
      <c r="AK142" s="120">
        <v>1094</v>
      </c>
      <c r="AL142" s="120">
        <v>853</v>
      </c>
      <c r="AM142" s="120">
        <v>1100</v>
      </c>
      <c r="AN142" s="120">
        <v>692</v>
      </c>
      <c r="AO142" s="120">
        <v>441</v>
      </c>
      <c r="AP142" s="120">
        <v>576</v>
      </c>
      <c r="AQ142" s="120">
        <v>980</v>
      </c>
      <c r="AR142" s="120">
        <v>1048</v>
      </c>
      <c r="AS142" s="120">
        <v>1055</v>
      </c>
      <c r="AT142" s="120">
        <v>919</v>
      </c>
      <c r="AU142" s="120">
        <v>379</v>
      </c>
      <c r="AV142" s="120">
        <v>705</v>
      </c>
      <c r="AW142" s="120">
        <v>1197</v>
      </c>
      <c r="AX142" s="120">
        <v>1225</v>
      </c>
      <c r="AY142" s="120">
        <v>1270</v>
      </c>
      <c r="AZ142" s="120">
        <v>769</v>
      </c>
      <c r="BA142" s="120">
        <v>175</v>
      </c>
      <c r="BB142" s="120">
        <v>609</v>
      </c>
      <c r="BC142" s="120"/>
      <c r="BD142" s="120"/>
      <c r="BE142" s="120"/>
      <c r="BF142" s="120"/>
      <c r="BG142" s="132"/>
      <c r="BH142" s="133"/>
      <c r="BI142" s="133"/>
      <c r="BJ142" s="133"/>
      <c r="BK142" s="133"/>
      <c r="BL142" s="133"/>
      <c r="BM142" s="133"/>
      <c r="BN142" s="133"/>
      <c r="BO142" s="133"/>
      <c r="BP142" s="133"/>
      <c r="BQ142" s="133"/>
      <c r="BR142" s="133"/>
      <c r="BS142" s="133"/>
      <c r="BT142" s="133"/>
      <c r="BU142" s="133"/>
      <c r="BV142" s="133"/>
      <c r="BW142" s="133"/>
      <c r="BX142" s="133"/>
      <c r="BY142" s="133"/>
      <c r="BZ142" s="133"/>
      <c r="CA142" s="133"/>
      <c r="CB142" s="133"/>
      <c r="CC142" s="133"/>
      <c r="CD142" s="133"/>
      <c r="CE142" s="133"/>
      <c r="CF142" s="133"/>
    </row>
    <row r="143" spans="1:84" s="134" customFormat="1" ht="15">
      <c r="A143" s="119">
        <v>80209</v>
      </c>
      <c r="B143" s="120" t="s">
        <v>321</v>
      </c>
      <c r="C143" s="120">
        <v>56760</v>
      </c>
      <c r="D143" s="120">
        <v>37515</v>
      </c>
      <c r="E143" s="121">
        <f t="shared" si="14"/>
        <v>0.84432391069499457</v>
      </c>
      <c r="F143" s="122">
        <f t="shared" si="15"/>
        <v>47923.825171047894</v>
      </c>
      <c r="G143" s="121">
        <f t="shared" si="16"/>
        <v>12.164376321353066</v>
      </c>
      <c r="H143" s="123">
        <f t="shared" si="17"/>
        <v>14.407238936701571</v>
      </c>
      <c r="I143" s="124">
        <f t="shared" si="18"/>
        <v>690450</v>
      </c>
      <c r="J143" s="125">
        <f t="shared" si="19"/>
        <v>69045</v>
      </c>
      <c r="K143" s="135">
        <v>0</v>
      </c>
      <c r="L143" s="120">
        <v>0</v>
      </c>
      <c r="M143" s="124">
        <v>2</v>
      </c>
      <c r="N143" s="120">
        <v>26</v>
      </c>
      <c r="O143" s="120">
        <v>56</v>
      </c>
      <c r="P143" s="120">
        <v>106</v>
      </c>
      <c r="Q143" s="120">
        <v>118</v>
      </c>
      <c r="R143" s="124">
        <v>119</v>
      </c>
      <c r="S143" s="120">
        <v>149</v>
      </c>
      <c r="T143" s="120">
        <v>705</v>
      </c>
      <c r="U143" s="124">
        <v>558</v>
      </c>
      <c r="V143" s="124">
        <v>818</v>
      </c>
      <c r="W143" s="124">
        <v>559</v>
      </c>
      <c r="X143" s="124">
        <v>2212</v>
      </c>
      <c r="Y143" s="124">
        <v>1243</v>
      </c>
      <c r="Z143" s="124">
        <v>2003</v>
      </c>
      <c r="AA143" s="124">
        <v>1369</v>
      </c>
      <c r="AB143" s="124">
        <v>1818</v>
      </c>
      <c r="AC143" s="124">
        <v>771</v>
      </c>
      <c r="AD143" s="136">
        <v>3514</v>
      </c>
      <c r="AE143" s="124">
        <v>2926</v>
      </c>
      <c r="AF143" s="137">
        <v>2935</v>
      </c>
      <c r="AG143" s="131">
        <v>2401</v>
      </c>
      <c r="AH143" s="120">
        <v>1442</v>
      </c>
      <c r="AI143" s="120">
        <v>220</v>
      </c>
      <c r="AJ143" s="120">
        <v>1737</v>
      </c>
      <c r="AK143" s="120">
        <v>2177</v>
      </c>
      <c r="AL143" s="120">
        <v>2391</v>
      </c>
      <c r="AM143" s="120">
        <v>2420</v>
      </c>
      <c r="AN143" s="120">
        <v>2168</v>
      </c>
      <c r="AO143" s="120">
        <v>336</v>
      </c>
      <c r="AP143" s="120">
        <v>2289</v>
      </c>
      <c r="AQ143" s="120">
        <v>2030</v>
      </c>
      <c r="AR143" s="120">
        <v>3795</v>
      </c>
      <c r="AS143" s="120">
        <v>4475</v>
      </c>
      <c r="AT143" s="120">
        <v>2868</v>
      </c>
      <c r="AU143" s="120">
        <v>284</v>
      </c>
      <c r="AV143" s="120">
        <v>2265</v>
      </c>
      <c r="AW143" s="120">
        <v>2965</v>
      </c>
      <c r="AX143" s="120">
        <v>2978</v>
      </c>
      <c r="AY143" s="120">
        <v>3833</v>
      </c>
      <c r="AZ143" s="120">
        <v>2299</v>
      </c>
      <c r="BA143" s="120">
        <v>372</v>
      </c>
      <c r="BB143" s="120">
        <v>1293</v>
      </c>
      <c r="BC143" s="120"/>
      <c r="BD143" s="120"/>
      <c r="BE143" s="120"/>
      <c r="BF143" s="120"/>
      <c r="BG143" s="132"/>
      <c r="BH143" s="133"/>
      <c r="BI143" s="133"/>
      <c r="BJ143" s="133"/>
      <c r="BK143" s="133"/>
      <c r="BL143" s="133"/>
      <c r="BM143" s="133"/>
      <c r="BN143" s="133"/>
      <c r="BO143" s="133"/>
      <c r="BP143" s="133"/>
      <c r="BQ143" s="133"/>
      <c r="BR143" s="133"/>
      <c r="BS143" s="133"/>
      <c r="BT143" s="133"/>
      <c r="BU143" s="133"/>
      <c r="BV143" s="133"/>
      <c r="BW143" s="133"/>
      <c r="BX143" s="133"/>
      <c r="BY143" s="133"/>
      <c r="BZ143" s="133"/>
      <c r="CA143" s="133"/>
      <c r="CB143" s="133"/>
      <c r="CC143" s="133"/>
      <c r="CD143" s="133"/>
      <c r="CE143" s="133"/>
      <c r="CF143" s="133"/>
    </row>
    <row r="144" spans="1:84" s="134" customFormat="1" ht="13.5" customHeight="1">
      <c r="A144" s="119">
        <v>80217</v>
      </c>
      <c r="B144" s="120" t="s">
        <v>5</v>
      </c>
      <c r="C144" s="120">
        <v>24443</v>
      </c>
      <c r="D144" s="120">
        <v>30803</v>
      </c>
      <c r="E144" s="121">
        <f t="shared" si="14"/>
        <v>0.69326161325171043</v>
      </c>
      <c r="F144" s="122">
        <f t="shared" si="15"/>
        <v>16945.393612711559</v>
      </c>
      <c r="G144" s="121">
        <f t="shared" si="16"/>
        <v>7.395164259706255</v>
      </c>
      <c r="H144" s="123">
        <f t="shared" si="17"/>
        <v>10.667205739287354</v>
      </c>
      <c r="I144" s="124">
        <f t="shared" si="18"/>
        <v>180760</v>
      </c>
      <c r="J144" s="125">
        <f t="shared" si="19"/>
        <v>18076</v>
      </c>
      <c r="K144" s="135">
        <v>0</v>
      </c>
      <c r="L144" s="120">
        <v>0</v>
      </c>
      <c r="M144" s="124">
        <v>0</v>
      </c>
      <c r="N144" s="120">
        <v>2</v>
      </c>
      <c r="O144" s="120">
        <v>13</v>
      </c>
      <c r="P144" s="120">
        <v>15</v>
      </c>
      <c r="Q144" s="120">
        <v>30</v>
      </c>
      <c r="R144" s="124">
        <v>37</v>
      </c>
      <c r="S144" s="120">
        <v>7</v>
      </c>
      <c r="T144" s="120">
        <v>135</v>
      </c>
      <c r="U144" s="124">
        <v>101</v>
      </c>
      <c r="V144" s="124">
        <v>151</v>
      </c>
      <c r="W144" s="124">
        <v>95</v>
      </c>
      <c r="X144" s="124">
        <v>394</v>
      </c>
      <c r="Y144" s="124">
        <v>326</v>
      </c>
      <c r="Z144" s="124">
        <v>330</v>
      </c>
      <c r="AA144" s="124">
        <v>488</v>
      </c>
      <c r="AB144" s="124">
        <v>318</v>
      </c>
      <c r="AC144" s="124">
        <v>98</v>
      </c>
      <c r="AD144" s="136">
        <v>781</v>
      </c>
      <c r="AE144" s="124">
        <v>833</v>
      </c>
      <c r="AF144" s="137">
        <v>786</v>
      </c>
      <c r="AG144" s="131">
        <v>818</v>
      </c>
      <c r="AH144" s="120">
        <v>380</v>
      </c>
      <c r="AI144" s="120">
        <v>32</v>
      </c>
      <c r="AJ144" s="120">
        <v>493</v>
      </c>
      <c r="AK144" s="120">
        <v>464</v>
      </c>
      <c r="AL144" s="120">
        <v>647</v>
      </c>
      <c r="AM144" s="120">
        <v>604</v>
      </c>
      <c r="AN144" s="120">
        <v>601</v>
      </c>
      <c r="AO144" s="120">
        <v>72</v>
      </c>
      <c r="AP144" s="120">
        <v>680</v>
      </c>
      <c r="AQ144" s="120">
        <v>719</v>
      </c>
      <c r="AR144" s="120">
        <v>904</v>
      </c>
      <c r="AS144" s="120">
        <v>902</v>
      </c>
      <c r="AT144" s="120">
        <v>940</v>
      </c>
      <c r="AU144" s="120">
        <v>57</v>
      </c>
      <c r="AV144" s="120">
        <v>636</v>
      </c>
      <c r="AW144" s="120">
        <v>645</v>
      </c>
      <c r="AX144" s="120">
        <v>1051</v>
      </c>
      <c r="AY144" s="120">
        <v>1232</v>
      </c>
      <c r="AZ144" s="120">
        <v>831</v>
      </c>
      <c r="BA144" s="120">
        <v>79</v>
      </c>
      <c r="BB144" s="120">
        <v>349</v>
      </c>
      <c r="BC144" s="120"/>
      <c r="BD144" s="120"/>
      <c r="BE144" s="120"/>
      <c r="BF144" s="120"/>
      <c r="BG144" s="132"/>
      <c r="BH144" s="133"/>
      <c r="BI144" s="133"/>
      <c r="BJ144" s="133"/>
      <c r="BK144" s="133"/>
      <c r="BL144" s="133"/>
      <c r="BM144" s="133"/>
      <c r="BN144" s="133"/>
      <c r="BO144" s="133"/>
      <c r="BP144" s="13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</row>
    <row r="145" spans="1:84" s="134" customFormat="1" ht="15">
      <c r="A145" s="119">
        <v>80225</v>
      </c>
      <c r="B145" s="120" t="s">
        <v>6</v>
      </c>
      <c r="C145" s="120">
        <v>32480</v>
      </c>
      <c r="D145" s="120">
        <v>39843</v>
      </c>
      <c r="E145" s="121">
        <f t="shared" si="14"/>
        <v>0.89671858120273673</v>
      </c>
      <c r="F145" s="122">
        <f t="shared" si="15"/>
        <v>29125.419517464888</v>
      </c>
      <c r="G145" s="121">
        <f t="shared" si="16"/>
        <v>8.4217980295566495</v>
      </c>
      <c r="H145" s="123">
        <f t="shared" si="17"/>
        <v>9.3917960507306439</v>
      </c>
      <c r="I145" s="124">
        <f t="shared" si="18"/>
        <v>273540</v>
      </c>
      <c r="J145" s="125">
        <f t="shared" si="19"/>
        <v>27354</v>
      </c>
      <c r="K145" s="135">
        <v>0</v>
      </c>
      <c r="L145" s="120">
        <v>1</v>
      </c>
      <c r="M145" s="124">
        <v>5</v>
      </c>
      <c r="N145" s="120">
        <v>6</v>
      </c>
      <c r="O145" s="120">
        <v>18</v>
      </c>
      <c r="P145" s="120">
        <v>16</v>
      </c>
      <c r="Q145" s="120">
        <v>24</v>
      </c>
      <c r="R145" s="124">
        <v>44</v>
      </c>
      <c r="S145" s="120">
        <v>24</v>
      </c>
      <c r="T145" s="120">
        <v>189</v>
      </c>
      <c r="U145" s="124">
        <v>187</v>
      </c>
      <c r="V145" s="124">
        <v>260</v>
      </c>
      <c r="W145" s="124">
        <v>100</v>
      </c>
      <c r="X145" s="124">
        <v>424</v>
      </c>
      <c r="Y145" s="124">
        <v>520</v>
      </c>
      <c r="Z145" s="124">
        <v>641</v>
      </c>
      <c r="AA145" s="124">
        <v>717</v>
      </c>
      <c r="AB145" s="124">
        <v>696</v>
      </c>
      <c r="AC145" s="124">
        <v>180</v>
      </c>
      <c r="AD145" s="136">
        <v>1348</v>
      </c>
      <c r="AE145" s="124">
        <v>1208</v>
      </c>
      <c r="AF145" s="137">
        <v>1420</v>
      </c>
      <c r="AG145" s="131">
        <v>1036</v>
      </c>
      <c r="AH145" s="120">
        <v>706</v>
      </c>
      <c r="AI145" s="120">
        <v>59</v>
      </c>
      <c r="AJ145" s="120">
        <v>555</v>
      </c>
      <c r="AK145" s="120">
        <v>933</v>
      </c>
      <c r="AL145" s="120">
        <v>874</v>
      </c>
      <c r="AM145" s="120">
        <v>978</v>
      </c>
      <c r="AN145" s="120">
        <v>1005</v>
      </c>
      <c r="AO145" s="120">
        <v>115</v>
      </c>
      <c r="AP145" s="120">
        <v>895</v>
      </c>
      <c r="AQ145" s="120">
        <v>1176</v>
      </c>
      <c r="AR145" s="120">
        <v>1306</v>
      </c>
      <c r="AS145" s="120">
        <v>1462</v>
      </c>
      <c r="AT145" s="120">
        <v>1085</v>
      </c>
      <c r="AU145" s="120">
        <v>98</v>
      </c>
      <c r="AV145" s="120">
        <v>904</v>
      </c>
      <c r="AW145" s="120">
        <v>1242</v>
      </c>
      <c r="AX145" s="120">
        <v>1689</v>
      </c>
      <c r="AY145" s="120">
        <v>1707</v>
      </c>
      <c r="AZ145" s="120">
        <v>927</v>
      </c>
      <c r="BA145" s="120">
        <v>68</v>
      </c>
      <c r="BB145" s="120">
        <v>506</v>
      </c>
      <c r="BC145" s="120"/>
      <c r="BD145" s="120"/>
      <c r="BE145" s="120"/>
      <c r="BF145" s="120"/>
      <c r="BG145" s="132"/>
      <c r="BH145" s="133"/>
      <c r="BI145" s="133"/>
      <c r="BJ145" s="133"/>
      <c r="BK145" s="133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C145" s="133"/>
      <c r="CD145" s="133"/>
      <c r="CE145" s="133"/>
      <c r="CF145" s="133"/>
    </row>
    <row r="146" spans="1:84" s="134" customFormat="1" ht="13.5" customHeight="1">
      <c r="A146" s="119">
        <v>80233</v>
      </c>
      <c r="B146" s="120" t="s">
        <v>1</v>
      </c>
      <c r="C146" s="120">
        <v>41078</v>
      </c>
      <c r="D146" s="120">
        <v>38155</v>
      </c>
      <c r="E146" s="121">
        <f t="shared" si="14"/>
        <v>0.85872794382427076</v>
      </c>
      <c r="F146" s="122">
        <f t="shared" si="15"/>
        <v>35274.826476413393</v>
      </c>
      <c r="G146" s="121">
        <f t="shared" si="16"/>
        <v>11.98378694191538</v>
      </c>
      <c r="H146" s="123">
        <f t="shared" si="17"/>
        <v>13.955277719910475</v>
      </c>
      <c r="I146" s="124">
        <f t="shared" si="18"/>
        <v>492270</v>
      </c>
      <c r="J146" s="125">
        <f t="shared" si="19"/>
        <v>49227</v>
      </c>
      <c r="K146" s="135">
        <v>0</v>
      </c>
      <c r="L146" s="120">
        <v>11</v>
      </c>
      <c r="M146" s="124">
        <v>0</v>
      </c>
      <c r="N146" s="120">
        <v>36</v>
      </c>
      <c r="O146" s="120">
        <v>36</v>
      </c>
      <c r="P146" s="120">
        <v>38</v>
      </c>
      <c r="Q146" s="120">
        <v>78</v>
      </c>
      <c r="R146" s="124">
        <v>91</v>
      </c>
      <c r="S146" s="120">
        <v>34</v>
      </c>
      <c r="T146" s="120">
        <v>310</v>
      </c>
      <c r="U146" s="124">
        <v>407</v>
      </c>
      <c r="V146" s="124">
        <v>374</v>
      </c>
      <c r="W146" s="124">
        <v>89</v>
      </c>
      <c r="X146" s="124">
        <v>1369</v>
      </c>
      <c r="Y146" s="124">
        <v>823</v>
      </c>
      <c r="Z146" s="124">
        <v>912</v>
      </c>
      <c r="AA146" s="124">
        <v>1234</v>
      </c>
      <c r="AB146" s="124">
        <v>1495</v>
      </c>
      <c r="AC146" s="124">
        <v>412</v>
      </c>
      <c r="AD146" s="136">
        <v>2271</v>
      </c>
      <c r="AE146" s="124">
        <v>2097</v>
      </c>
      <c r="AF146" s="137">
        <v>2310</v>
      </c>
      <c r="AG146" s="131">
        <v>1860</v>
      </c>
      <c r="AH146" s="120">
        <v>1135</v>
      </c>
      <c r="AI146" s="120">
        <v>265</v>
      </c>
      <c r="AJ146" s="120">
        <v>1107</v>
      </c>
      <c r="AK146" s="120">
        <v>1584</v>
      </c>
      <c r="AL146" s="120">
        <v>2047</v>
      </c>
      <c r="AM146" s="120">
        <v>1813</v>
      </c>
      <c r="AN146" s="120">
        <v>1596</v>
      </c>
      <c r="AO146" s="120">
        <v>429</v>
      </c>
      <c r="AP146" s="120">
        <v>1675</v>
      </c>
      <c r="AQ146" s="120">
        <v>1849</v>
      </c>
      <c r="AR146" s="120">
        <v>2424</v>
      </c>
      <c r="AS146" s="120">
        <v>2715</v>
      </c>
      <c r="AT146" s="120">
        <v>1725</v>
      </c>
      <c r="AU146" s="120">
        <v>314</v>
      </c>
      <c r="AV146" s="120">
        <v>1215</v>
      </c>
      <c r="AW146" s="120">
        <v>2339</v>
      </c>
      <c r="AX146" s="120">
        <v>2533</v>
      </c>
      <c r="AY146" s="120">
        <v>3026</v>
      </c>
      <c r="AZ146" s="120">
        <v>1434</v>
      </c>
      <c r="BA146" s="120">
        <v>215</v>
      </c>
      <c r="BB146" s="120">
        <v>1500</v>
      </c>
      <c r="BC146" s="120"/>
      <c r="BD146" s="120"/>
      <c r="BE146" s="120"/>
      <c r="BF146" s="120"/>
      <c r="BG146" s="132"/>
      <c r="BH146" s="133"/>
      <c r="BI146" s="133"/>
      <c r="BJ146" s="133"/>
      <c r="BK146" s="133"/>
      <c r="BL146" s="133"/>
      <c r="BM146" s="133"/>
      <c r="BN146" s="133"/>
      <c r="BO146" s="133"/>
      <c r="BP146" s="133"/>
      <c r="BQ146" s="133"/>
      <c r="BR146" s="133"/>
      <c r="BS146" s="133"/>
      <c r="BT146" s="133"/>
      <c r="BU146" s="133"/>
      <c r="BV146" s="133"/>
      <c r="BW146" s="133"/>
      <c r="BX146" s="133"/>
      <c r="BY146" s="133"/>
      <c r="BZ146" s="133"/>
      <c r="CA146" s="133"/>
      <c r="CB146" s="133"/>
      <c r="CC146" s="133"/>
      <c r="CD146" s="133"/>
      <c r="CE146" s="133"/>
      <c r="CF146" s="133"/>
    </row>
    <row r="147" spans="1:84" s="134" customFormat="1" ht="15">
      <c r="A147" s="119">
        <v>80241</v>
      </c>
      <c r="B147" s="120" t="s">
        <v>25</v>
      </c>
      <c r="C147" s="120">
        <v>11575</v>
      </c>
      <c r="D147" s="120">
        <v>31295</v>
      </c>
      <c r="E147" s="121">
        <f t="shared" si="14"/>
        <v>0.70433471371984158</v>
      </c>
      <c r="F147" s="122">
        <f t="shared" si="15"/>
        <v>8152.6743113071661</v>
      </c>
      <c r="G147" s="121">
        <f t="shared" si="16"/>
        <v>7.0833693304535634</v>
      </c>
      <c r="H147" s="123">
        <f t="shared" si="17"/>
        <v>10.056822690228877</v>
      </c>
      <c r="I147" s="124">
        <f t="shared" si="18"/>
        <v>81990</v>
      </c>
      <c r="J147" s="125">
        <f t="shared" si="19"/>
        <v>8199</v>
      </c>
      <c r="K147" s="135"/>
      <c r="L147" s="120">
        <v>0</v>
      </c>
      <c r="M147" s="124">
        <v>1</v>
      </c>
      <c r="N147" s="120">
        <v>14</v>
      </c>
      <c r="O147" s="120">
        <v>16</v>
      </c>
      <c r="P147" s="120">
        <v>39</v>
      </c>
      <c r="Q147" s="120">
        <v>11</v>
      </c>
      <c r="R147" s="124">
        <v>19</v>
      </c>
      <c r="S147" s="120">
        <v>28</v>
      </c>
      <c r="T147" s="120">
        <v>113</v>
      </c>
      <c r="U147" s="124">
        <v>70</v>
      </c>
      <c r="V147" s="124">
        <v>67</v>
      </c>
      <c r="W147" s="124">
        <v>68</v>
      </c>
      <c r="X147" s="124">
        <v>316</v>
      </c>
      <c r="Y147" s="124">
        <v>108</v>
      </c>
      <c r="Z147" s="124">
        <v>157</v>
      </c>
      <c r="AA147" s="124">
        <v>179</v>
      </c>
      <c r="AB147" s="124">
        <v>245</v>
      </c>
      <c r="AC147" s="124">
        <v>179</v>
      </c>
      <c r="AD147" s="136">
        <v>348</v>
      </c>
      <c r="AE147" s="124">
        <v>345</v>
      </c>
      <c r="AF147" s="137">
        <v>311</v>
      </c>
      <c r="AG147" s="131">
        <v>321</v>
      </c>
      <c r="AH147" s="120">
        <v>145</v>
      </c>
      <c r="AI147" s="120">
        <v>40</v>
      </c>
      <c r="AJ147" s="120">
        <v>239</v>
      </c>
      <c r="AK147" s="120">
        <v>242</v>
      </c>
      <c r="AL147" s="120">
        <v>271</v>
      </c>
      <c r="AM147" s="120">
        <v>246</v>
      </c>
      <c r="AN147" s="120">
        <v>221</v>
      </c>
      <c r="AO147" s="120">
        <v>171</v>
      </c>
      <c r="AP147" s="120">
        <v>276</v>
      </c>
      <c r="AQ147" s="120">
        <v>332</v>
      </c>
      <c r="AR147" s="120">
        <v>342</v>
      </c>
      <c r="AS147" s="120">
        <v>424</v>
      </c>
      <c r="AT147" s="120">
        <v>201</v>
      </c>
      <c r="AU147" s="120">
        <v>62</v>
      </c>
      <c r="AV147" s="120">
        <v>284</v>
      </c>
      <c r="AW147" s="120">
        <v>357</v>
      </c>
      <c r="AX147" s="120">
        <v>419</v>
      </c>
      <c r="AY147" s="120">
        <v>429</v>
      </c>
      <c r="AZ147" s="120">
        <v>248</v>
      </c>
      <c r="BA147" s="120">
        <v>81</v>
      </c>
      <c r="BB147" s="120">
        <v>214</v>
      </c>
      <c r="BC147" s="120"/>
      <c r="BD147" s="120"/>
      <c r="BE147" s="120"/>
      <c r="BF147" s="120"/>
      <c r="BG147" s="132"/>
      <c r="BH147" s="133"/>
      <c r="BI147" s="133"/>
      <c r="BJ147" s="133"/>
      <c r="BK147" s="133"/>
      <c r="BL147" s="133"/>
      <c r="BM147" s="133"/>
      <c r="BN147" s="133"/>
      <c r="BO147" s="133"/>
      <c r="BP147" s="133"/>
      <c r="BQ147" s="133"/>
      <c r="BR147" s="133"/>
      <c r="BS147" s="133"/>
      <c r="BT147" s="133"/>
      <c r="BU147" s="133"/>
      <c r="BV147" s="133"/>
      <c r="BW147" s="133"/>
      <c r="BX147" s="133"/>
      <c r="BY147" s="133"/>
      <c r="BZ147" s="133"/>
      <c r="CA147" s="133"/>
      <c r="CB147" s="133"/>
      <c r="CC147" s="133"/>
      <c r="CD147" s="133"/>
      <c r="CE147" s="133"/>
      <c r="CF147" s="133"/>
    </row>
    <row r="148" spans="1:84" s="134" customFormat="1" ht="15">
      <c r="A148" s="119">
        <v>80250</v>
      </c>
      <c r="B148" s="120" t="s">
        <v>27</v>
      </c>
      <c r="C148" s="120">
        <v>9713</v>
      </c>
      <c r="D148" s="120">
        <v>37451</v>
      </c>
      <c r="E148" s="121">
        <f t="shared" si="14"/>
        <v>0.84288350738206697</v>
      </c>
      <c r="F148" s="122">
        <f t="shared" si="15"/>
        <v>8186.9275072020164</v>
      </c>
      <c r="G148" s="121">
        <f t="shared" si="16"/>
        <v>8.82425615154947</v>
      </c>
      <c r="H148" s="123">
        <f t="shared" si="17"/>
        <v>10.469128977214121</v>
      </c>
      <c r="I148" s="124">
        <f t="shared" si="18"/>
        <v>85710</v>
      </c>
      <c r="J148" s="125">
        <f t="shared" si="19"/>
        <v>8571</v>
      </c>
      <c r="K148" s="135">
        <v>0</v>
      </c>
      <c r="L148" s="120">
        <v>0</v>
      </c>
      <c r="M148" s="124">
        <v>0</v>
      </c>
      <c r="N148" s="120">
        <v>4</v>
      </c>
      <c r="O148" s="120">
        <v>0</v>
      </c>
      <c r="P148" s="120">
        <v>14</v>
      </c>
      <c r="Q148" s="120">
        <v>11</v>
      </c>
      <c r="R148" s="124">
        <v>12</v>
      </c>
      <c r="S148" s="120">
        <v>10</v>
      </c>
      <c r="T148" s="120">
        <v>41</v>
      </c>
      <c r="U148" s="124">
        <v>90</v>
      </c>
      <c r="V148" s="124">
        <v>53</v>
      </c>
      <c r="W148" s="124">
        <v>70</v>
      </c>
      <c r="X148" s="124">
        <v>261</v>
      </c>
      <c r="Y148" s="124">
        <v>149</v>
      </c>
      <c r="Z148" s="124">
        <v>273</v>
      </c>
      <c r="AA148" s="124">
        <v>220</v>
      </c>
      <c r="AB148" s="124">
        <v>260</v>
      </c>
      <c r="AC148" s="124">
        <v>152</v>
      </c>
      <c r="AD148" s="136">
        <v>432</v>
      </c>
      <c r="AE148" s="124">
        <v>349</v>
      </c>
      <c r="AF148" s="137">
        <v>399</v>
      </c>
      <c r="AG148" s="131">
        <v>329</v>
      </c>
      <c r="AH148" s="120">
        <v>218</v>
      </c>
      <c r="AI148" s="120">
        <v>24</v>
      </c>
      <c r="AJ148" s="120">
        <v>230</v>
      </c>
      <c r="AK148" s="120">
        <v>340</v>
      </c>
      <c r="AL148" s="120">
        <v>317</v>
      </c>
      <c r="AM148" s="120">
        <v>263</v>
      </c>
      <c r="AN148" s="120">
        <v>286</v>
      </c>
      <c r="AO148" s="120">
        <v>109</v>
      </c>
      <c r="AP148" s="120">
        <v>316</v>
      </c>
      <c r="AQ148" s="120">
        <v>320</v>
      </c>
      <c r="AR148" s="120">
        <v>388</v>
      </c>
      <c r="AS148" s="120">
        <v>431</v>
      </c>
      <c r="AT148" s="120">
        <v>237</v>
      </c>
      <c r="AU148" s="120">
        <v>101</v>
      </c>
      <c r="AV148" s="120">
        <v>258</v>
      </c>
      <c r="AW148" s="120">
        <v>333</v>
      </c>
      <c r="AX148" s="120">
        <v>400</v>
      </c>
      <c r="AY148" s="120">
        <v>417</v>
      </c>
      <c r="AZ148" s="120">
        <v>259</v>
      </c>
      <c r="BA148" s="120">
        <v>56</v>
      </c>
      <c r="BB148" s="120">
        <v>139</v>
      </c>
      <c r="BC148" s="120"/>
      <c r="BD148" s="120"/>
      <c r="BE148" s="120"/>
      <c r="BF148" s="120"/>
      <c r="BG148" s="132"/>
      <c r="BH148" s="133"/>
      <c r="BI148" s="133"/>
      <c r="BJ148" s="133"/>
      <c r="BK148" s="133"/>
      <c r="BL148" s="133"/>
      <c r="BM148" s="133"/>
      <c r="BN148" s="133"/>
      <c r="BO148" s="133"/>
      <c r="BP148" s="133"/>
      <c r="BQ148" s="133"/>
      <c r="BR148" s="133"/>
      <c r="BS148" s="133"/>
      <c r="BT148" s="133"/>
      <c r="BU148" s="133"/>
      <c r="BV148" s="133"/>
      <c r="BW148" s="133"/>
      <c r="BX148" s="133"/>
      <c r="BY148" s="133"/>
      <c r="BZ148" s="133"/>
      <c r="CA148" s="133"/>
      <c r="CB148" s="133"/>
      <c r="CC148" s="133"/>
      <c r="CD148" s="133"/>
      <c r="CE148" s="133"/>
      <c r="CF148" s="133"/>
    </row>
    <row r="149" spans="1:84" s="139" customFormat="1" ht="13.5" customHeight="1">
      <c r="A149" s="119">
        <v>80268</v>
      </c>
      <c r="B149" s="120" t="s">
        <v>28</v>
      </c>
      <c r="C149" s="120">
        <v>23116</v>
      </c>
      <c r="D149" s="120">
        <v>32309</v>
      </c>
      <c r="E149" s="121">
        <f t="shared" si="14"/>
        <v>0.72715610370903849</v>
      </c>
      <c r="F149" s="122">
        <f t="shared" si="15"/>
        <v>16808.940493338134</v>
      </c>
      <c r="G149" s="121">
        <f t="shared" si="16"/>
        <v>6.1109188440906728</v>
      </c>
      <c r="H149" s="123">
        <f t="shared" si="17"/>
        <v>8.4038610319303224</v>
      </c>
      <c r="I149" s="124">
        <f t="shared" si="18"/>
        <v>141260</v>
      </c>
      <c r="J149" s="125">
        <f t="shared" si="19"/>
        <v>14126</v>
      </c>
      <c r="K149" s="135">
        <v>0</v>
      </c>
      <c r="L149" s="120">
        <v>0</v>
      </c>
      <c r="M149" s="124">
        <v>3</v>
      </c>
      <c r="N149" s="120">
        <v>3</v>
      </c>
      <c r="O149" s="120">
        <v>9</v>
      </c>
      <c r="P149" s="120">
        <v>28</v>
      </c>
      <c r="Q149" s="120">
        <v>35</v>
      </c>
      <c r="R149" s="124">
        <v>46</v>
      </c>
      <c r="S149" s="120">
        <v>17</v>
      </c>
      <c r="T149" s="120">
        <v>93</v>
      </c>
      <c r="U149" s="124">
        <v>210</v>
      </c>
      <c r="V149" s="124">
        <v>103</v>
      </c>
      <c r="W149" s="124">
        <v>95</v>
      </c>
      <c r="X149" s="124">
        <v>365</v>
      </c>
      <c r="Y149" s="124">
        <v>211</v>
      </c>
      <c r="Z149" s="124">
        <v>240</v>
      </c>
      <c r="AA149" s="124">
        <v>242</v>
      </c>
      <c r="AB149" s="124">
        <v>317</v>
      </c>
      <c r="AC149" s="124">
        <v>173</v>
      </c>
      <c r="AD149" s="136">
        <v>591</v>
      </c>
      <c r="AE149" s="124">
        <v>581</v>
      </c>
      <c r="AF149" s="137">
        <v>522</v>
      </c>
      <c r="AG149" s="131">
        <v>548</v>
      </c>
      <c r="AH149" s="120">
        <v>232</v>
      </c>
      <c r="AI149" s="120">
        <v>112</v>
      </c>
      <c r="AJ149" s="120">
        <v>347</v>
      </c>
      <c r="AK149" s="120">
        <v>527</v>
      </c>
      <c r="AL149" s="120">
        <v>464</v>
      </c>
      <c r="AM149" s="120">
        <v>441</v>
      </c>
      <c r="AN149" s="120">
        <v>429</v>
      </c>
      <c r="AO149" s="120">
        <v>164</v>
      </c>
      <c r="AP149" s="120">
        <v>516</v>
      </c>
      <c r="AQ149" s="120">
        <v>495</v>
      </c>
      <c r="AR149" s="120">
        <v>687</v>
      </c>
      <c r="AS149" s="120">
        <v>952</v>
      </c>
      <c r="AT149" s="120">
        <v>570</v>
      </c>
      <c r="AU149" s="120">
        <v>129</v>
      </c>
      <c r="AV149" s="120">
        <v>397</v>
      </c>
      <c r="AW149" s="120">
        <v>696</v>
      </c>
      <c r="AX149" s="120">
        <v>810</v>
      </c>
      <c r="AY149" s="120">
        <v>914</v>
      </c>
      <c r="AZ149" s="120">
        <v>459</v>
      </c>
      <c r="BA149" s="120">
        <v>125</v>
      </c>
      <c r="BB149" s="120">
        <v>228</v>
      </c>
      <c r="BC149" s="120"/>
      <c r="BD149" s="120"/>
      <c r="BE149" s="120"/>
      <c r="BF149" s="120"/>
      <c r="BG149" s="132"/>
      <c r="BH149" s="138"/>
      <c r="BI149" s="138"/>
      <c r="BJ149" s="138"/>
      <c r="BK149" s="138"/>
      <c r="BL149" s="138"/>
      <c r="BM149" s="138"/>
      <c r="BN149" s="138"/>
      <c r="BO149" s="138"/>
      <c r="BP149" s="138"/>
      <c r="BQ149" s="138"/>
      <c r="BR149" s="138"/>
      <c r="BS149" s="138"/>
      <c r="BT149" s="138"/>
      <c r="BU149" s="138"/>
      <c r="BV149" s="138"/>
      <c r="BW149" s="138"/>
      <c r="BX149" s="138"/>
      <c r="BY149" s="138"/>
      <c r="BZ149" s="138"/>
      <c r="CA149" s="138"/>
      <c r="CB149" s="138"/>
      <c r="CC149" s="138"/>
      <c r="CD149" s="138"/>
      <c r="CE149" s="138"/>
      <c r="CF149" s="138"/>
    </row>
    <row r="150" spans="1:84" s="134" customFormat="1" ht="13.5" customHeight="1">
      <c r="A150" s="119">
        <v>80276</v>
      </c>
      <c r="B150" s="120" t="s">
        <v>21</v>
      </c>
      <c r="C150" s="120">
        <v>10761</v>
      </c>
      <c r="D150" s="120">
        <v>38985</v>
      </c>
      <c r="E150" s="121">
        <f t="shared" si="14"/>
        <v>0.87740817428880091</v>
      </c>
      <c r="F150" s="122">
        <f t="shared" si="15"/>
        <v>9441.7893635217861</v>
      </c>
      <c r="G150" s="121">
        <f t="shared" si="16"/>
        <v>6.175076665737385</v>
      </c>
      <c r="H150" s="123">
        <f t="shared" si="17"/>
        <v>7.0378608801344997</v>
      </c>
      <c r="I150" s="124">
        <f t="shared" si="18"/>
        <v>66450</v>
      </c>
      <c r="J150" s="125">
        <f t="shared" si="19"/>
        <v>6645</v>
      </c>
      <c r="K150" s="135">
        <v>0</v>
      </c>
      <c r="L150" s="120">
        <v>0</v>
      </c>
      <c r="M150" s="124">
        <v>0</v>
      </c>
      <c r="N150" s="120">
        <v>6</v>
      </c>
      <c r="O150" s="120">
        <v>9</v>
      </c>
      <c r="P150" s="120">
        <v>12</v>
      </c>
      <c r="Q150" s="120">
        <v>9</v>
      </c>
      <c r="R150" s="124">
        <v>23</v>
      </c>
      <c r="S150" s="120">
        <v>38</v>
      </c>
      <c r="T150" s="120">
        <v>38</v>
      </c>
      <c r="U150" s="124">
        <v>42</v>
      </c>
      <c r="V150" s="124">
        <v>82</v>
      </c>
      <c r="W150" s="124">
        <v>38</v>
      </c>
      <c r="X150" s="124">
        <v>217</v>
      </c>
      <c r="Y150" s="124">
        <v>90</v>
      </c>
      <c r="Z150" s="124">
        <v>138</v>
      </c>
      <c r="AA150" s="124">
        <v>130</v>
      </c>
      <c r="AB150" s="124">
        <v>184</v>
      </c>
      <c r="AC150" s="124">
        <v>92</v>
      </c>
      <c r="AD150" s="136">
        <v>357</v>
      </c>
      <c r="AE150" s="124">
        <v>207</v>
      </c>
      <c r="AF150" s="137">
        <v>409</v>
      </c>
      <c r="AG150" s="131">
        <v>216</v>
      </c>
      <c r="AH150" s="120">
        <v>112</v>
      </c>
      <c r="AI150" s="120">
        <v>8</v>
      </c>
      <c r="AJ150" s="120">
        <v>151</v>
      </c>
      <c r="AK150" s="120">
        <v>175</v>
      </c>
      <c r="AL150" s="120">
        <v>244</v>
      </c>
      <c r="AM150" s="120">
        <v>182</v>
      </c>
      <c r="AN150" s="120">
        <v>266</v>
      </c>
      <c r="AO150" s="120">
        <v>46</v>
      </c>
      <c r="AP150" s="120">
        <v>219</v>
      </c>
      <c r="AQ150" s="120">
        <v>388</v>
      </c>
      <c r="AR150" s="120">
        <v>365</v>
      </c>
      <c r="AS150" s="120">
        <v>331</v>
      </c>
      <c r="AT150" s="120">
        <v>228</v>
      </c>
      <c r="AU150" s="120">
        <v>45</v>
      </c>
      <c r="AV150" s="120">
        <v>212</v>
      </c>
      <c r="AW150" s="120">
        <v>299</v>
      </c>
      <c r="AX150" s="120">
        <v>367</v>
      </c>
      <c r="AY150" s="120">
        <v>335</v>
      </c>
      <c r="AZ150" s="120">
        <v>187</v>
      </c>
      <c r="BA150" s="120">
        <v>18</v>
      </c>
      <c r="BB150" s="120">
        <v>130</v>
      </c>
      <c r="BC150" s="120"/>
      <c r="BD150" s="120"/>
      <c r="BE150" s="120"/>
      <c r="BF150" s="120"/>
      <c r="BG150" s="132"/>
      <c r="BH150" s="133"/>
      <c r="BI150" s="133"/>
      <c r="BJ150" s="133"/>
      <c r="BK150" s="133"/>
      <c r="BL150" s="133"/>
      <c r="BM150" s="133"/>
      <c r="BN150" s="133"/>
      <c r="BO150" s="133"/>
      <c r="BP150" s="133"/>
      <c r="BQ150" s="133"/>
      <c r="BR150" s="133"/>
      <c r="BS150" s="133"/>
      <c r="BT150" s="133"/>
      <c r="BU150" s="133"/>
      <c r="BV150" s="133"/>
      <c r="BW150" s="133"/>
      <c r="BX150" s="133"/>
      <c r="BY150" s="133"/>
      <c r="BZ150" s="133"/>
      <c r="CA150" s="133"/>
      <c r="CB150" s="133"/>
      <c r="CC150" s="133"/>
      <c r="CD150" s="133"/>
      <c r="CE150" s="133"/>
      <c r="CF150" s="133"/>
    </row>
    <row r="151" spans="1:84" s="134" customFormat="1" ht="13.5" customHeight="1">
      <c r="A151" s="119">
        <v>80284</v>
      </c>
      <c r="B151" s="120" t="s">
        <v>322</v>
      </c>
      <c r="C151" s="120">
        <v>316942</v>
      </c>
      <c r="D151" s="120">
        <v>50940</v>
      </c>
      <c r="E151" s="121">
        <f t="shared" si="14"/>
        <v>1.1464710118833272</v>
      </c>
      <c r="F151" s="122">
        <f t="shared" si="15"/>
        <v>363364.81544832548</v>
      </c>
      <c r="G151" s="121">
        <f t="shared" si="16"/>
        <v>11.500148292116538</v>
      </c>
      <c r="H151" s="123">
        <f t="shared" si="17"/>
        <v>10.030910657937222</v>
      </c>
      <c r="I151" s="124">
        <f t="shared" si="18"/>
        <v>3644880</v>
      </c>
      <c r="J151" s="125">
        <f t="shared" si="19"/>
        <v>364488</v>
      </c>
      <c r="K151" s="135">
        <v>10</v>
      </c>
      <c r="L151" s="120">
        <v>70</v>
      </c>
      <c r="M151" s="124">
        <v>38</v>
      </c>
      <c r="N151" s="120">
        <v>284</v>
      </c>
      <c r="O151" s="120">
        <v>410</v>
      </c>
      <c r="P151" s="120">
        <v>515</v>
      </c>
      <c r="Q151" s="120">
        <v>497</v>
      </c>
      <c r="R151" s="124">
        <v>870</v>
      </c>
      <c r="S151" s="120">
        <v>589</v>
      </c>
      <c r="T151" s="120">
        <v>3270</v>
      </c>
      <c r="U151" s="124">
        <v>2040</v>
      </c>
      <c r="V151" s="124">
        <v>2612</v>
      </c>
      <c r="W151" s="124">
        <v>3363</v>
      </c>
      <c r="X151" s="124">
        <v>7566</v>
      </c>
      <c r="Y151" s="124">
        <v>5071</v>
      </c>
      <c r="Z151" s="124">
        <v>6057</v>
      </c>
      <c r="AA151" s="124">
        <v>7410</v>
      </c>
      <c r="AB151" s="124">
        <v>8120</v>
      </c>
      <c r="AC151" s="124">
        <v>4067</v>
      </c>
      <c r="AD151" s="136">
        <v>15422</v>
      </c>
      <c r="AE151" s="124">
        <v>14747</v>
      </c>
      <c r="AF151" s="137">
        <v>16692</v>
      </c>
      <c r="AG151" s="131">
        <v>14103</v>
      </c>
      <c r="AH151" s="120">
        <v>9232</v>
      </c>
      <c r="AI151" s="120">
        <v>1944</v>
      </c>
      <c r="AJ151" s="120">
        <v>10182</v>
      </c>
      <c r="AK151" s="120">
        <v>11157</v>
      </c>
      <c r="AL151" s="120">
        <v>12188</v>
      </c>
      <c r="AM151" s="120">
        <v>13546</v>
      </c>
      <c r="AN151" s="120">
        <v>12510</v>
      </c>
      <c r="AO151" s="120">
        <v>3006</v>
      </c>
      <c r="AP151" s="120">
        <v>13089</v>
      </c>
      <c r="AQ151" s="120">
        <v>14113</v>
      </c>
      <c r="AR151" s="120">
        <v>17444</v>
      </c>
      <c r="AS151" s="120">
        <v>21105</v>
      </c>
      <c r="AT151" s="120">
        <v>16494</v>
      </c>
      <c r="AU151" s="120">
        <v>3086</v>
      </c>
      <c r="AV151" s="120">
        <v>11549</v>
      </c>
      <c r="AW151" s="120">
        <v>15800</v>
      </c>
      <c r="AX151" s="120">
        <v>17663</v>
      </c>
      <c r="AY151" s="120">
        <v>21870</v>
      </c>
      <c r="AZ151" s="120">
        <v>13513</v>
      </c>
      <c r="BA151" s="120">
        <v>2880</v>
      </c>
      <c r="BB151" s="120">
        <v>8294</v>
      </c>
      <c r="BC151" s="120"/>
      <c r="BD151" s="120"/>
      <c r="BE151" s="120"/>
      <c r="BF151" s="120"/>
      <c r="BG151" s="132"/>
      <c r="BH151" s="133"/>
      <c r="BI151" s="133"/>
      <c r="BJ151" s="133"/>
      <c r="BK151" s="133"/>
      <c r="BL151" s="133"/>
      <c r="BM151" s="133"/>
      <c r="BN151" s="133"/>
      <c r="BO151" s="133"/>
      <c r="BP151" s="133"/>
      <c r="BQ151" s="133"/>
      <c r="BR151" s="133"/>
      <c r="BS151" s="133"/>
      <c r="BT151" s="133"/>
      <c r="BU151" s="133"/>
      <c r="BV151" s="133"/>
      <c r="BW151" s="133"/>
      <c r="BX151" s="133"/>
      <c r="BY151" s="133"/>
      <c r="BZ151" s="133"/>
      <c r="CA151" s="133"/>
      <c r="CB151" s="133"/>
      <c r="CC151" s="133"/>
      <c r="CD151" s="133"/>
      <c r="CE151" s="133"/>
      <c r="CF151" s="133"/>
    </row>
    <row r="152" spans="1:84" s="134" customFormat="1" ht="15">
      <c r="A152" s="119">
        <v>80292</v>
      </c>
      <c r="B152" s="120" t="s">
        <v>7</v>
      </c>
      <c r="C152" s="120">
        <v>10037</v>
      </c>
      <c r="D152" s="120">
        <v>34147</v>
      </c>
      <c r="E152" s="121">
        <f t="shared" si="14"/>
        <v>0.76852268635217857</v>
      </c>
      <c r="F152" s="122">
        <f t="shared" si="15"/>
        <v>7713.6622029168166</v>
      </c>
      <c r="G152" s="121">
        <f t="shared" si="16"/>
        <v>6.3574773338647006</v>
      </c>
      <c r="H152" s="123">
        <f t="shared" si="17"/>
        <v>8.2723352826976431</v>
      </c>
      <c r="I152" s="124">
        <f t="shared" si="18"/>
        <v>63810</v>
      </c>
      <c r="J152" s="125">
        <f t="shared" si="19"/>
        <v>6381</v>
      </c>
      <c r="K152" s="135">
        <v>0</v>
      </c>
      <c r="L152" s="120">
        <v>0</v>
      </c>
      <c r="M152" s="124">
        <v>0</v>
      </c>
      <c r="N152" s="120">
        <v>1</v>
      </c>
      <c r="O152" s="120">
        <v>0</v>
      </c>
      <c r="P152" s="120">
        <v>0</v>
      </c>
      <c r="Q152" s="120">
        <v>1</v>
      </c>
      <c r="R152" s="124">
        <v>26</v>
      </c>
      <c r="S152" s="120">
        <v>6</v>
      </c>
      <c r="T152" s="120">
        <v>61</v>
      </c>
      <c r="U152" s="124">
        <v>16</v>
      </c>
      <c r="V152" s="124">
        <v>64</v>
      </c>
      <c r="W152" s="124">
        <v>23</v>
      </c>
      <c r="X152" s="124">
        <v>174</v>
      </c>
      <c r="Y152" s="124">
        <v>106</v>
      </c>
      <c r="Z152" s="124">
        <v>81</v>
      </c>
      <c r="AA152" s="124">
        <v>142</v>
      </c>
      <c r="AB152" s="124">
        <v>150</v>
      </c>
      <c r="AC152" s="124">
        <v>40</v>
      </c>
      <c r="AD152" s="136">
        <v>236</v>
      </c>
      <c r="AE152" s="124">
        <v>199</v>
      </c>
      <c r="AF152" s="137">
        <v>267</v>
      </c>
      <c r="AG152" s="131">
        <v>272</v>
      </c>
      <c r="AH152" s="120">
        <v>164</v>
      </c>
      <c r="AI152" s="120">
        <v>16</v>
      </c>
      <c r="AJ152" s="120">
        <v>187</v>
      </c>
      <c r="AK152" s="120">
        <v>191</v>
      </c>
      <c r="AL152" s="120">
        <v>215</v>
      </c>
      <c r="AM152" s="120">
        <v>269</v>
      </c>
      <c r="AN152" s="120">
        <v>209</v>
      </c>
      <c r="AO152" s="120">
        <v>26</v>
      </c>
      <c r="AP152" s="120">
        <v>250</v>
      </c>
      <c r="AQ152" s="120">
        <v>263</v>
      </c>
      <c r="AR152" s="120">
        <v>350</v>
      </c>
      <c r="AS152" s="120">
        <v>359</v>
      </c>
      <c r="AT152" s="120">
        <v>263</v>
      </c>
      <c r="AU152" s="120">
        <v>30</v>
      </c>
      <c r="AV152" s="120">
        <v>201</v>
      </c>
      <c r="AW152" s="120">
        <v>308</v>
      </c>
      <c r="AX152" s="120">
        <v>418</v>
      </c>
      <c r="AY152" s="120">
        <v>376</v>
      </c>
      <c r="AZ152" s="120">
        <v>262</v>
      </c>
      <c r="BA152" s="120">
        <v>30</v>
      </c>
      <c r="BB152" s="120">
        <v>129</v>
      </c>
      <c r="BC152" s="120"/>
      <c r="BD152" s="120"/>
      <c r="BE152" s="120"/>
      <c r="BF152" s="120"/>
      <c r="BG152" s="132"/>
      <c r="BH152" s="133"/>
      <c r="BI152" s="133"/>
      <c r="BJ152" s="133"/>
      <c r="BK152" s="133"/>
      <c r="BL152" s="133"/>
      <c r="BM152" s="133"/>
      <c r="BN152" s="133"/>
      <c r="BO152" s="133"/>
      <c r="BP152" s="133"/>
      <c r="BQ152" s="133"/>
      <c r="BR152" s="133"/>
      <c r="BS152" s="133"/>
      <c r="BT152" s="133"/>
      <c r="BU152" s="133"/>
      <c r="BV152" s="133"/>
      <c r="BW152" s="133"/>
      <c r="BX152" s="133"/>
      <c r="BY152" s="133"/>
      <c r="BZ152" s="133"/>
      <c r="CA152" s="133"/>
      <c r="CB152" s="133"/>
      <c r="CC152" s="133"/>
      <c r="CD152" s="133"/>
      <c r="CE152" s="133"/>
      <c r="CF152" s="133"/>
    </row>
    <row r="153" spans="1:84" s="139" customFormat="1" ht="13.5" customHeight="1">
      <c r="A153" s="119">
        <v>80306</v>
      </c>
      <c r="B153" s="120" t="s">
        <v>2</v>
      </c>
      <c r="C153" s="120">
        <v>28484</v>
      </c>
      <c r="D153" s="120">
        <v>38473</v>
      </c>
      <c r="E153" s="121">
        <f t="shared" si="14"/>
        <v>0.86588494778537994</v>
      </c>
      <c r="F153" s="122">
        <f t="shared" si="15"/>
        <v>24663.866852718762</v>
      </c>
      <c r="G153" s="121">
        <f t="shared" si="16"/>
        <v>9.7981322847914623</v>
      </c>
      <c r="H153" s="123">
        <f t="shared" si="17"/>
        <v>11.315743863952752</v>
      </c>
      <c r="I153" s="124">
        <f t="shared" si="18"/>
        <v>279090</v>
      </c>
      <c r="J153" s="125">
        <f t="shared" si="19"/>
        <v>27909</v>
      </c>
      <c r="K153" s="135">
        <v>0</v>
      </c>
      <c r="L153" s="120">
        <v>0</v>
      </c>
      <c r="M153" s="124">
        <v>0</v>
      </c>
      <c r="N153" s="120">
        <v>1</v>
      </c>
      <c r="O153" s="120">
        <v>17</v>
      </c>
      <c r="P153" s="120">
        <v>9</v>
      </c>
      <c r="Q153" s="120">
        <v>50</v>
      </c>
      <c r="R153" s="124">
        <v>94</v>
      </c>
      <c r="S153" s="120">
        <v>14</v>
      </c>
      <c r="T153" s="120">
        <v>204</v>
      </c>
      <c r="U153" s="124">
        <v>210</v>
      </c>
      <c r="V153" s="124">
        <v>143</v>
      </c>
      <c r="W153" s="124">
        <v>196</v>
      </c>
      <c r="X153" s="124">
        <v>514</v>
      </c>
      <c r="Y153" s="124">
        <v>446</v>
      </c>
      <c r="Z153" s="124">
        <v>531</v>
      </c>
      <c r="AA153" s="124">
        <v>688</v>
      </c>
      <c r="AB153" s="124">
        <v>658</v>
      </c>
      <c r="AC153" s="124">
        <v>237</v>
      </c>
      <c r="AD153" s="136">
        <v>1412</v>
      </c>
      <c r="AE153" s="124">
        <v>1048</v>
      </c>
      <c r="AF153" s="137">
        <v>1079</v>
      </c>
      <c r="AG153" s="131">
        <v>1321</v>
      </c>
      <c r="AH153" s="120">
        <v>740</v>
      </c>
      <c r="AI153" s="120">
        <v>76</v>
      </c>
      <c r="AJ153" s="120">
        <v>508</v>
      </c>
      <c r="AK153" s="120">
        <v>910</v>
      </c>
      <c r="AL153" s="120">
        <v>1018</v>
      </c>
      <c r="AM153" s="120">
        <v>1040</v>
      </c>
      <c r="AN153" s="120">
        <v>846</v>
      </c>
      <c r="AO153" s="120">
        <v>61</v>
      </c>
      <c r="AP153" s="120">
        <v>1032</v>
      </c>
      <c r="AQ153" s="120">
        <v>1375</v>
      </c>
      <c r="AR153" s="120">
        <v>1309</v>
      </c>
      <c r="AS153" s="120">
        <v>1579</v>
      </c>
      <c r="AT153" s="120">
        <v>1248</v>
      </c>
      <c r="AU153" s="120">
        <v>46</v>
      </c>
      <c r="AV153" s="120">
        <v>1127</v>
      </c>
      <c r="AW153" s="120">
        <v>1037</v>
      </c>
      <c r="AX153" s="120">
        <v>1703</v>
      </c>
      <c r="AY153" s="120">
        <v>1543</v>
      </c>
      <c r="AZ153" s="120">
        <v>1036</v>
      </c>
      <c r="BA153" s="120">
        <v>77</v>
      </c>
      <c r="BB153" s="120">
        <v>726</v>
      </c>
      <c r="BC153" s="120"/>
      <c r="BD153" s="120"/>
      <c r="BE153" s="120"/>
      <c r="BF153" s="120"/>
      <c r="BG153" s="132"/>
      <c r="BH153" s="138"/>
      <c r="BI153" s="138"/>
      <c r="BJ153" s="138"/>
      <c r="BK153" s="138"/>
      <c r="BL153" s="138"/>
      <c r="BM153" s="138"/>
      <c r="BN153" s="138"/>
      <c r="BO153" s="138"/>
      <c r="BP153" s="138"/>
      <c r="BQ153" s="138"/>
      <c r="BR153" s="138"/>
      <c r="BS153" s="138"/>
      <c r="BT153" s="138"/>
      <c r="BU153" s="138"/>
      <c r="BV153" s="138"/>
      <c r="BW153" s="138"/>
      <c r="BX153" s="138"/>
      <c r="BY153" s="138"/>
      <c r="BZ153" s="138"/>
      <c r="CA153" s="138"/>
      <c r="CB153" s="138"/>
      <c r="CC153" s="138"/>
      <c r="CD153" s="138"/>
      <c r="CE153" s="138"/>
      <c r="CF153" s="138"/>
    </row>
    <row r="154" spans="1:84" s="134" customFormat="1" ht="13.5" customHeight="1">
      <c r="A154" s="119">
        <v>80314</v>
      </c>
      <c r="B154" s="120" t="s">
        <v>323</v>
      </c>
      <c r="C154" s="120">
        <v>121482</v>
      </c>
      <c r="D154" s="120">
        <v>49021</v>
      </c>
      <c r="E154" s="121">
        <f t="shared" si="14"/>
        <v>1.1032814187972633</v>
      </c>
      <c r="F154" s="122">
        <f t="shared" si="15"/>
        <v>134028.83331832913</v>
      </c>
      <c r="G154" s="121">
        <f t="shared" si="16"/>
        <v>11.957080061243641</v>
      </c>
      <c r="H154" s="123">
        <f t="shared" si="17"/>
        <v>10.837742626245435</v>
      </c>
      <c r="I154" s="124">
        <f t="shared" si="18"/>
        <v>1452570</v>
      </c>
      <c r="J154" s="125">
        <f t="shared" si="19"/>
        <v>145257</v>
      </c>
      <c r="K154" s="135">
        <v>2</v>
      </c>
      <c r="L154" s="120">
        <v>19</v>
      </c>
      <c r="M154" s="124">
        <v>6</v>
      </c>
      <c r="N154" s="120">
        <v>135</v>
      </c>
      <c r="O154" s="120">
        <v>220</v>
      </c>
      <c r="P154" s="120">
        <v>105</v>
      </c>
      <c r="Q154" s="120">
        <v>239</v>
      </c>
      <c r="R154" s="124">
        <v>461</v>
      </c>
      <c r="S154" s="120">
        <v>201</v>
      </c>
      <c r="T154" s="120">
        <v>1162</v>
      </c>
      <c r="U154" s="124">
        <v>922</v>
      </c>
      <c r="V154" s="124">
        <v>1324</v>
      </c>
      <c r="W154" s="124">
        <v>1208</v>
      </c>
      <c r="X154" s="124">
        <v>3341</v>
      </c>
      <c r="Y154" s="124">
        <v>2836</v>
      </c>
      <c r="Z154" s="124">
        <v>2722</v>
      </c>
      <c r="AA154" s="124">
        <v>2992</v>
      </c>
      <c r="AB154" s="124">
        <v>3667</v>
      </c>
      <c r="AC154" s="124">
        <v>1333</v>
      </c>
      <c r="AD154" s="136">
        <v>6793</v>
      </c>
      <c r="AE154" s="124">
        <v>5942</v>
      </c>
      <c r="AF154" s="137">
        <v>6234</v>
      </c>
      <c r="AG154" s="131">
        <v>6400</v>
      </c>
      <c r="AH154" s="120">
        <v>3333</v>
      </c>
      <c r="AI154" s="120">
        <v>622</v>
      </c>
      <c r="AJ154" s="120">
        <v>3710</v>
      </c>
      <c r="AK154" s="120">
        <v>3684</v>
      </c>
      <c r="AL154" s="120">
        <v>5311</v>
      </c>
      <c r="AM154" s="120">
        <v>5482</v>
      </c>
      <c r="AN154" s="120">
        <v>5721</v>
      </c>
      <c r="AO154" s="120">
        <v>700</v>
      </c>
      <c r="AP154" s="120">
        <v>4780</v>
      </c>
      <c r="AQ154" s="120">
        <v>5545</v>
      </c>
      <c r="AR154" s="120">
        <v>6942</v>
      </c>
      <c r="AS154" s="120">
        <v>8428</v>
      </c>
      <c r="AT154" s="120">
        <v>5927</v>
      </c>
      <c r="AU154" s="120">
        <v>938</v>
      </c>
      <c r="AV154" s="120">
        <v>4353</v>
      </c>
      <c r="AW154" s="120">
        <v>5700</v>
      </c>
      <c r="AX154" s="120">
        <v>7327</v>
      </c>
      <c r="AY154" s="120">
        <v>8881</v>
      </c>
      <c r="AZ154" s="120">
        <v>6037</v>
      </c>
      <c r="BA154" s="120">
        <v>521</v>
      </c>
      <c r="BB154" s="120">
        <v>3051</v>
      </c>
      <c r="BC154" s="120"/>
      <c r="BD154" s="120"/>
      <c r="BE154" s="120"/>
      <c r="BF154" s="120"/>
      <c r="BG154" s="132"/>
      <c r="BH154" s="133"/>
      <c r="BI154" s="133"/>
      <c r="BJ154" s="133"/>
      <c r="BK154" s="133"/>
      <c r="BL154" s="133"/>
      <c r="BM154" s="133"/>
      <c r="BN154" s="133"/>
      <c r="BO154" s="133"/>
      <c r="BP154" s="133"/>
      <c r="BQ154" s="133"/>
      <c r="BR154" s="133"/>
      <c r="BS154" s="133"/>
      <c r="BT154" s="133"/>
      <c r="BU154" s="133"/>
      <c r="BV154" s="133"/>
      <c r="BW154" s="133"/>
      <c r="BX154" s="133"/>
      <c r="BY154" s="133"/>
      <c r="BZ154" s="133"/>
      <c r="CA154" s="133"/>
      <c r="CB154" s="133"/>
      <c r="CC154" s="133"/>
      <c r="CD154" s="133"/>
      <c r="CE154" s="133"/>
      <c r="CF154" s="133"/>
    </row>
    <row r="155" spans="1:84" s="134" customFormat="1" ht="13.5" customHeight="1">
      <c r="A155" s="119">
        <v>80322</v>
      </c>
      <c r="B155" s="120" t="s">
        <v>31</v>
      </c>
      <c r="C155" s="120">
        <v>19492</v>
      </c>
      <c r="D155" s="120">
        <v>47171</v>
      </c>
      <c r="E155" s="121">
        <f t="shared" si="14"/>
        <v>1.0616447605329493</v>
      </c>
      <c r="F155" s="122">
        <f t="shared" si="15"/>
        <v>20693.579672308249</v>
      </c>
      <c r="G155" s="121">
        <f t="shared" si="16"/>
        <v>6.5744920993227991</v>
      </c>
      <c r="H155" s="123">
        <f t="shared" si="17"/>
        <v>6.192742001592304</v>
      </c>
      <c r="I155" s="124">
        <f t="shared" si="18"/>
        <v>128150</v>
      </c>
      <c r="J155" s="125">
        <f t="shared" si="19"/>
        <v>12815</v>
      </c>
      <c r="K155" s="135">
        <v>0</v>
      </c>
      <c r="L155" s="120">
        <v>0</v>
      </c>
      <c r="M155" s="124">
        <v>0</v>
      </c>
      <c r="N155" s="120">
        <v>26</v>
      </c>
      <c r="O155" s="120">
        <v>42</v>
      </c>
      <c r="P155" s="120">
        <v>26</v>
      </c>
      <c r="Q155" s="120">
        <v>27</v>
      </c>
      <c r="R155" s="124">
        <v>19</v>
      </c>
      <c r="S155" s="120">
        <v>22</v>
      </c>
      <c r="T155" s="120">
        <v>133</v>
      </c>
      <c r="U155" s="124">
        <v>69</v>
      </c>
      <c r="V155" s="124">
        <v>113</v>
      </c>
      <c r="W155" s="124">
        <v>51</v>
      </c>
      <c r="X155" s="124">
        <v>231</v>
      </c>
      <c r="Y155" s="124">
        <v>271</v>
      </c>
      <c r="Z155" s="124">
        <v>220</v>
      </c>
      <c r="AA155" s="124">
        <v>351</v>
      </c>
      <c r="AB155" s="124">
        <v>299</v>
      </c>
      <c r="AC155" s="124">
        <v>127</v>
      </c>
      <c r="AD155" s="136">
        <v>548</v>
      </c>
      <c r="AE155" s="124">
        <v>520</v>
      </c>
      <c r="AF155" s="137">
        <v>545</v>
      </c>
      <c r="AG155" s="131">
        <v>444</v>
      </c>
      <c r="AH155" s="120">
        <v>426</v>
      </c>
      <c r="AI155" s="120">
        <v>13</v>
      </c>
      <c r="AJ155" s="120">
        <v>348</v>
      </c>
      <c r="AK155" s="120">
        <v>413</v>
      </c>
      <c r="AL155" s="120">
        <v>467</v>
      </c>
      <c r="AM155" s="120">
        <v>493</v>
      </c>
      <c r="AN155" s="120">
        <v>534</v>
      </c>
      <c r="AO155" s="120">
        <v>117</v>
      </c>
      <c r="AP155" s="120">
        <v>463</v>
      </c>
      <c r="AQ155" s="120">
        <v>487</v>
      </c>
      <c r="AR155" s="120">
        <v>653</v>
      </c>
      <c r="AS155" s="120">
        <v>749</v>
      </c>
      <c r="AT155" s="120">
        <v>491</v>
      </c>
      <c r="AU155" s="120">
        <v>34</v>
      </c>
      <c r="AV155" s="120">
        <v>380</v>
      </c>
      <c r="AW155" s="120">
        <v>494</v>
      </c>
      <c r="AX155" s="120">
        <v>636</v>
      </c>
      <c r="AY155" s="120">
        <v>732</v>
      </c>
      <c r="AZ155" s="120">
        <v>538</v>
      </c>
      <c r="BA155" s="120">
        <v>29</v>
      </c>
      <c r="BB155" s="120">
        <v>234</v>
      </c>
      <c r="BC155" s="120"/>
      <c r="BD155" s="120"/>
      <c r="BE155" s="120"/>
      <c r="BF155" s="120"/>
      <c r="BG155" s="132"/>
      <c r="BH155" s="133"/>
      <c r="BI155" s="133"/>
      <c r="BJ155" s="133"/>
      <c r="BK155" s="133"/>
      <c r="BL155" s="133"/>
      <c r="BM155" s="133"/>
      <c r="BN155" s="133"/>
      <c r="BO155" s="133"/>
      <c r="BP155" s="133"/>
      <c r="BQ155" s="133"/>
      <c r="BR155" s="133"/>
      <c r="BS155" s="133"/>
      <c r="BT155" s="133"/>
      <c r="BU155" s="133"/>
      <c r="BV155" s="133"/>
      <c r="BW155" s="133"/>
      <c r="BX155" s="133"/>
      <c r="BY155" s="133"/>
      <c r="BZ155" s="133"/>
      <c r="CA155" s="133"/>
      <c r="CB155" s="133"/>
      <c r="CC155" s="133"/>
      <c r="CD155" s="133"/>
      <c r="CE155" s="133"/>
      <c r="CF155" s="133"/>
    </row>
    <row r="156" spans="1:84" s="134" customFormat="1" ht="13.5" customHeight="1">
      <c r="A156" s="119">
        <v>80349</v>
      </c>
      <c r="B156" s="120" t="s">
        <v>8</v>
      </c>
      <c r="C156" s="120">
        <v>10721</v>
      </c>
      <c r="D156" s="120">
        <v>30047</v>
      </c>
      <c r="E156" s="121">
        <f t="shared" si="14"/>
        <v>0.67624684911775301</v>
      </c>
      <c r="F156" s="122">
        <f t="shared" si="15"/>
        <v>7250.0424693914301</v>
      </c>
      <c r="G156" s="121">
        <f t="shared" si="16"/>
        <v>10.29568137300625</v>
      </c>
      <c r="H156" s="123">
        <f t="shared" si="17"/>
        <v>15.224738402017294</v>
      </c>
      <c r="I156" s="124">
        <f t="shared" si="18"/>
        <v>110380</v>
      </c>
      <c r="J156" s="125">
        <f t="shared" si="19"/>
        <v>11038</v>
      </c>
      <c r="K156" s="135">
        <v>0</v>
      </c>
      <c r="L156" s="120">
        <v>1</v>
      </c>
      <c r="M156" s="124">
        <v>0</v>
      </c>
      <c r="N156" s="120">
        <v>3</v>
      </c>
      <c r="O156" s="120">
        <v>10</v>
      </c>
      <c r="P156" s="120">
        <v>2</v>
      </c>
      <c r="Q156" s="120">
        <v>11</v>
      </c>
      <c r="R156" s="124">
        <v>34</v>
      </c>
      <c r="S156" s="120">
        <v>7</v>
      </c>
      <c r="T156" s="120">
        <v>88</v>
      </c>
      <c r="U156" s="124">
        <v>66</v>
      </c>
      <c r="V156" s="124">
        <v>67</v>
      </c>
      <c r="W156" s="124">
        <v>47</v>
      </c>
      <c r="X156" s="124">
        <v>200</v>
      </c>
      <c r="Y156" s="124">
        <v>299</v>
      </c>
      <c r="Z156" s="124">
        <v>239</v>
      </c>
      <c r="AA156" s="124">
        <v>267</v>
      </c>
      <c r="AB156" s="124">
        <v>334</v>
      </c>
      <c r="AC156" s="124">
        <v>70</v>
      </c>
      <c r="AD156" s="136">
        <v>489</v>
      </c>
      <c r="AE156" s="124">
        <v>451</v>
      </c>
      <c r="AF156" s="137">
        <v>481</v>
      </c>
      <c r="AG156" s="131">
        <v>453</v>
      </c>
      <c r="AH156" s="120">
        <v>376</v>
      </c>
      <c r="AI156" s="120">
        <v>36</v>
      </c>
      <c r="AJ156" s="120">
        <v>303</v>
      </c>
      <c r="AK156" s="120">
        <v>340</v>
      </c>
      <c r="AL156" s="120">
        <v>494</v>
      </c>
      <c r="AM156" s="120">
        <v>539</v>
      </c>
      <c r="AN156" s="120">
        <v>382</v>
      </c>
      <c r="AO156" s="120">
        <v>22</v>
      </c>
      <c r="AP156" s="120">
        <v>318</v>
      </c>
      <c r="AQ156" s="120">
        <v>360</v>
      </c>
      <c r="AR156" s="120">
        <v>560</v>
      </c>
      <c r="AS156" s="120">
        <v>553</v>
      </c>
      <c r="AT156" s="120">
        <v>493</v>
      </c>
      <c r="AU156" s="120">
        <v>40</v>
      </c>
      <c r="AV156" s="120">
        <v>424</v>
      </c>
      <c r="AW156" s="120">
        <v>394</v>
      </c>
      <c r="AX156" s="120">
        <v>535</v>
      </c>
      <c r="AY156" s="120">
        <v>591</v>
      </c>
      <c r="AZ156" s="120">
        <v>491</v>
      </c>
      <c r="BA156" s="120">
        <v>10</v>
      </c>
      <c r="BB156" s="120">
        <v>158</v>
      </c>
      <c r="BC156" s="120"/>
      <c r="BD156" s="120"/>
      <c r="BE156" s="120"/>
      <c r="BF156" s="120"/>
      <c r="BG156" s="132"/>
      <c r="BH156" s="133"/>
      <c r="BI156" s="133"/>
      <c r="BJ156" s="133"/>
      <c r="BK156" s="133"/>
      <c r="BL156" s="133"/>
      <c r="BM156" s="133"/>
      <c r="BN156" s="133"/>
      <c r="BO156" s="133"/>
      <c r="BP156" s="133"/>
      <c r="BQ156" s="133"/>
      <c r="BR156" s="133"/>
      <c r="BS156" s="133"/>
      <c r="BT156" s="133"/>
      <c r="BU156" s="133"/>
      <c r="BV156" s="133"/>
      <c r="BW156" s="133"/>
      <c r="BX156" s="133"/>
      <c r="BY156" s="133"/>
      <c r="BZ156" s="133"/>
      <c r="CA156" s="133"/>
      <c r="CB156" s="133"/>
      <c r="CC156" s="133"/>
      <c r="CD156" s="133"/>
      <c r="CE156" s="133"/>
      <c r="CF156" s="133"/>
    </row>
    <row r="157" spans="1:84" s="134" customFormat="1" ht="13.5" customHeight="1">
      <c r="A157" s="119">
        <v>80357</v>
      </c>
      <c r="B157" s="120" t="s">
        <v>324</v>
      </c>
      <c r="C157" s="120">
        <v>52651</v>
      </c>
      <c r="D157" s="120">
        <v>36499</v>
      </c>
      <c r="E157" s="121">
        <f t="shared" si="14"/>
        <v>0.82145750810226859</v>
      </c>
      <c r="F157" s="122">
        <f t="shared" si="15"/>
        <v>43250.559259092544</v>
      </c>
      <c r="G157" s="121">
        <f t="shared" si="16"/>
        <v>7.8720252226928267</v>
      </c>
      <c r="H157" s="123">
        <f t="shared" si="17"/>
        <v>9.5829974710180466</v>
      </c>
      <c r="I157" s="124">
        <f t="shared" si="18"/>
        <v>414470</v>
      </c>
      <c r="J157" s="125">
        <f t="shared" si="19"/>
        <v>41447</v>
      </c>
      <c r="K157" s="135">
        <v>4</v>
      </c>
      <c r="L157" s="120">
        <v>0</v>
      </c>
      <c r="M157" s="124">
        <v>2</v>
      </c>
      <c r="N157" s="120">
        <v>69</v>
      </c>
      <c r="O157" s="120">
        <v>68</v>
      </c>
      <c r="P157" s="120">
        <v>115</v>
      </c>
      <c r="Q157" s="120">
        <v>57</v>
      </c>
      <c r="R157" s="124">
        <v>142</v>
      </c>
      <c r="S157" s="120">
        <v>34</v>
      </c>
      <c r="T157" s="120">
        <v>292</v>
      </c>
      <c r="U157" s="124">
        <v>446</v>
      </c>
      <c r="V157" s="124">
        <v>382</v>
      </c>
      <c r="W157" s="124">
        <v>242</v>
      </c>
      <c r="X157" s="124">
        <v>1123</v>
      </c>
      <c r="Y157" s="124">
        <v>703</v>
      </c>
      <c r="Z157" s="124">
        <v>779</v>
      </c>
      <c r="AA157" s="124">
        <v>922</v>
      </c>
      <c r="AB157" s="124">
        <v>931</v>
      </c>
      <c r="AC157" s="124">
        <v>360</v>
      </c>
      <c r="AD157" s="136">
        <v>1942</v>
      </c>
      <c r="AE157" s="124">
        <v>1955</v>
      </c>
      <c r="AF157" s="137">
        <v>1441</v>
      </c>
      <c r="AG157" s="131">
        <v>1856</v>
      </c>
      <c r="AH157" s="120">
        <v>1070</v>
      </c>
      <c r="AI157" s="120">
        <v>141</v>
      </c>
      <c r="AJ157" s="120">
        <v>1233</v>
      </c>
      <c r="AK157" s="120">
        <v>1312</v>
      </c>
      <c r="AL157" s="120">
        <v>1464</v>
      </c>
      <c r="AM157" s="120">
        <v>1440</v>
      </c>
      <c r="AN157" s="120">
        <v>1300</v>
      </c>
      <c r="AO157" s="120">
        <v>234</v>
      </c>
      <c r="AP157" s="120">
        <v>1056</v>
      </c>
      <c r="AQ157" s="120">
        <v>1654</v>
      </c>
      <c r="AR157" s="120">
        <v>2065</v>
      </c>
      <c r="AS157" s="120">
        <v>2659</v>
      </c>
      <c r="AT157" s="120">
        <v>1659</v>
      </c>
      <c r="AU157" s="120">
        <v>100</v>
      </c>
      <c r="AV157" s="120">
        <v>1493</v>
      </c>
      <c r="AW157" s="120">
        <v>1569</v>
      </c>
      <c r="AX157" s="120">
        <v>2038</v>
      </c>
      <c r="AY157" s="120">
        <v>2335</v>
      </c>
      <c r="AZ157" s="120">
        <v>1693</v>
      </c>
      <c r="BA157" s="120">
        <v>179</v>
      </c>
      <c r="BB157" s="120">
        <v>888</v>
      </c>
      <c r="BC157" s="120"/>
      <c r="BD157" s="120"/>
      <c r="BE157" s="120"/>
      <c r="BF157" s="120"/>
      <c r="BG157" s="132"/>
      <c r="BH157" s="133"/>
      <c r="BI157" s="133"/>
      <c r="BJ157" s="133"/>
      <c r="BK157" s="133"/>
      <c r="BL157" s="133"/>
      <c r="BM157" s="133"/>
      <c r="BN157" s="133"/>
      <c r="BO157" s="133"/>
      <c r="BP157" s="133"/>
      <c r="BQ157" s="133"/>
      <c r="BR157" s="133"/>
      <c r="BS157" s="133"/>
      <c r="BT157" s="133"/>
      <c r="BU157" s="133"/>
      <c r="BV157" s="133"/>
      <c r="BW157" s="133"/>
      <c r="BX157" s="133"/>
      <c r="BY157" s="133"/>
      <c r="BZ157" s="133"/>
      <c r="CA157" s="133"/>
      <c r="CB157" s="133"/>
      <c r="CC157" s="133"/>
      <c r="CD157" s="133"/>
      <c r="CE157" s="133"/>
      <c r="CF157" s="133"/>
    </row>
    <row r="158" spans="1:84" s="134" customFormat="1" ht="13.5" customHeight="1">
      <c r="A158" s="119">
        <v>80365</v>
      </c>
      <c r="B158" s="120" t="s">
        <v>22</v>
      </c>
      <c r="C158" s="120">
        <v>22490</v>
      </c>
      <c r="D158" s="120">
        <v>41878</v>
      </c>
      <c r="E158" s="121">
        <f t="shared" si="14"/>
        <v>0.94251890529348215</v>
      </c>
      <c r="F158" s="122">
        <f t="shared" si="15"/>
        <v>21197.250180050414</v>
      </c>
      <c r="G158" s="121">
        <f t="shared" si="16"/>
        <v>8.1529568697198762</v>
      </c>
      <c r="H158" s="123">
        <f t="shared" si="17"/>
        <v>8.6501786053630436</v>
      </c>
      <c r="I158" s="124">
        <f t="shared" si="18"/>
        <v>183360</v>
      </c>
      <c r="J158" s="125">
        <f t="shared" si="19"/>
        <v>18336</v>
      </c>
      <c r="K158" s="135">
        <v>14</v>
      </c>
      <c r="L158" s="120">
        <v>2</v>
      </c>
      <c r="M158" s="124">
        <v>3</v>
      </c>
      <c r="N158" s="120">
        <v>40</v>
      </c>
      <c r="O158" s="120">
        <v>19</v>
      </c>
      <c r="P158" s="120">
        <v>25</v>
      </c>
      <c r="Q158" s="120">
        <v>31</v>
      </c>
      <c r="R158" s="124">
        <v>63</v>
      </c>
      <c r="S158" s="120">
        <v>43</v>
      </c>
      <c r="T158" s="120">
        <v>232</v>
      </c>
      <c r="U158" s="124">
        <v>138</v>
      </c>
      <c r="V158" s="124">
        <v>184</v>
      </c>
      <c r="W158" s="124">
        <v>109</v>
      </c>
      <c r="X158" s="124">
        <v>501</v>
      </c>
      <c r="Y158" s="124">
        <v>549</v>
      </c>
      <c r="Z158" s="124">
        <v>425</v>
      </c>
      <c r="AA158" s="124">
        <v>402</v>
      </c>
      <c r="AB158" s="124">
        <v>861</v>
      </c>
      <c r="AC158" s="124">
        <v>100</v>
      </c>
      <c r="AD158" s="136">
        <v>874</v>
      </c>
      <c r="AE158" s="124">
        <v>753</v>
      </c>
      <c r="AF158" s="137">
        <v>559</v>
      </c>
      <c r="AG158" s="131">
        <v>564</v>
      </c>
      <c r="AH158" s="120">
        <v>231</v>
      </c>
      <c r="AI158" s="120">
        <v>106</v>
      </c>
      <c r="AJ158" s="120">
        <v>427</v>
      </c>
      <c r="AK158" s="120">
        <v>615</v>
      </c>
      <c r="AL158" s="120">
        <v>655</v>
      </c>
      <c r="AM158" s="120">
        <v>606</v>
      </c>
      <c r="AN158" s="120">
        <v>504</v>
      </c>
      <c r="AO158" s="120">
        <v>128</v>
      </c>
      <c r="AP158" s="120">
        <v>749</v>
      </c>
      <c r="AQ158" s="120">
        <v>776</v>
      </c>
      <c r="AR158" s="120">
        <v>786</v>
      </c>
      <c r="AS158" s="120">
        <v>720</v>
      </c>
      <c r="AT158" s="120">
        <v>722</v>
      </c>
      <c r="AU158" s="120">
        <v>110</v>
      </c>
      <c r="AV158" s="120">
        <v>552</v>
      </c>
      <c r="AW158" s="120">
        <v>1039</v>
      </c>
      <c r="AX158" s="120">
        <v>976</v>
      </c>
      <c r="AY158" s="120">
        <v>804</v>
      </c>
      <c r="AZ158" s="120">
        <v>640</v>
      </c>
      <c r="BA158" s="120">
        <v>190</v>
      </c>
      <c r="BB158" s="120">
        <v>509</v>
      </c>
      <c r="BC158" s="120"/>
      <c r="BD158" s="120"/>
      <c r="BE158" s="120"/>
      <c r="BF158" s="120"/>
      <c r="BG158" s="132"/>
      <c r="BH158" s="133"/>
      <c r="BI158" s="133"/>
      <c r="BJ158" s="133"/>
      <c r="BK158" s="133"/>
      <c r="BL158" s="133"/>
      <c r="BM158" s="133"/>
      <c r="BN158" s="133"/>
      <c r="BO158" s="133"/>
      <c r="BP158" s="133"/>
      <c r="BQ158" s="133"/>
      <c r="BR158" s="133"/>
      <c r="BS158" s="133"/>
      <c r="BT158" s="133"/>
      <c r="BU158" s="133"/>
      <c r="BV158" s="133"/>
      <c r="BW158" s="133"/>
      <c r="BX158" s="133"/>
      <c r="BY158" s="133"/>
      <c r="BZ158" s="133"/>
      <c r="CA158" s="133"/>
      <c r="CB158" s="133"/>
      <c r="CC158" s="133"/>
      <c r="CD158" s="133"/>
      <c r="CE158" s="133"/>
      <c r="CF158" s="133"/>
    </row>
    <row r="159" spans="1:84" s="134" customFormat="1" ht="15">
      <c r="A159" s="119">
        <v>80373</v>
      </c>
      <c r="B159" s="120" t="s">
        <v>29</v>
      </c>
      <c r="C159" s="120">
        <v>12419</v>
      </c>
      <c r="D159" s="120">
        <v>32432</v>
      </c>
      <c r="E159" s="121">
        <f t="shared" si="14"/>
        <v>0.72992437882607131</v>
      </c>
      <c r="F159" s="122">
        <f t="shared" si="15"/>
        <v>9064.9308606409795</v>
      </c>
      <c r="G159" s="121">
        <f t="shared" si="16"/>
        <v>8.7084306304855463</v>
      </c>
      <c r="H159" s="123">
        <f t="shared" si="17"/>
        <v>11.930592925929137</v>
      </c>
      <c r="I159" s="124">
        <f t="shared" si="18"/>
        <v>108150</v>
      </c>
      <c r="J159" s="125">
        <f t="shared" si="19"/>
        <v>10815</v>
      </c>
      <c r="K159" s="135">
        <v>0</v>
      </c>
      <c r="L159" s="120">
        <v>0</v>
      </c>
      <c r="M159" s="124">
        <v>0</v>
      </c>
      <c r="N159" s="120">
        <v>4</v>
      </c>
      <c r="O159" s="120">
        <v>9</v>
      </c>
      <c r="P159" s="120">
        <v>12</v>
      </c>
      <c r="Q159" s="120">
        <v>13</v>
      </c>
      <c r="R159" s="124">
        <v>52</v>
      </c>
      <c r="S159" s="120">
        <v>23</v>
      </c>
      <c r="T159" s="120">
        <v>140</v>
      </c>
      <c r="U159" s="124">
        <v>127</v>
      </c>
      <c r="V159" s="124">
        <v>137</v>
      </c>
      <c r="W159" s="124">
        <v>73</v>
      </c>
      <c r="X159" s="124">
        <v>195</v>
      </c>
      <c r="Y159" s="124">
        <v>88</v>
      </c>
      <c r="Z159" s="124">
        <v>196</v>
      </c>
      <c r="AA159" s="124">
        <v>345</v>
      </c>
      <c r="AB159" s="124">
        <v>230</v>
      </c>
      <c r="AC159" s="124">
        <v>136</v>
      </c>
      <c r="AD159" s="136">
        <v>467</v>
      </c>
      <c r="AE159" s="124">
        <v>524</v>
      </c>
      <c r="AF159" s="137">
        <v>367</v>
      </c>
      <c r="AG159" s="131">
        <v>433</v>
      </c>
      <c r="AH159" s="120">
        <v>357</v>
      </c>
      <c r="AI159" s="120">
        <v>31</v>
      </c>
      <c r="AJ159" s="120">
        <v>268</v>
      </c>
      <c r="AK159" s="120">
        <v>286</v>
      </c>
      <c r="AL159" s="120">
        <v>284</v>
      </c>
      <c r="AM159" s="120">
        <v>455</v>
      </c>
      <c r="AN159" s="120">
        <v>324</v>
      </c>
      <c r="AO159" s="120">
        <v>110</v>
      </c>
      <c r="AP159" s="120">
        <v>361</v>
      </c>
      <c r="AQ159" s="120">
        <v>538</v>
      </c>
      <c r="AR159" s="120">
        <v>544</v>
      </c>
      <c r="AS159" s="120">
        <v>585</v>
      </c>
      <c r="AT159" s="120">
        <v>295</v>
      </c>
      <c r="AU159" s="120">
        <v>68</v>
      </c>
      <c r="AV159" s="120">
        <v>383</v>
      </c>
      <c r="AW159" s="120">
        <v>523</v>
      </c>
      <c r="AX159" s="120">
        <v>452</v>
      </c>
      <c r="AY159" s="120">
        <v>862</v>
      </c>
      <c r="AZ159" s="120">
        <v>267</v>
      </c>
      <c r="BA159" s="120">
        <v>78</v>
      </c>
      <c r="BB159" s="120">
        <v>173</v>
      </c>
      <c r="BC159" s="120"/>
      <c r="BD159" s="120"/>
      <c r="BE159" s="120"/>
      <c r="BF159" s="120"/>
      <c r="BG159" s="132"/>
      <c r="BH159" s="133"/>
      <c r="BI159" s="133"/>
      <c r="BJ159" s="133"/>
      <c r="BK159" s="133"/>
      <c r="BL159" s="133"/>
      <c r="BM159" s="133"/>
      <c r="BN159" s="133"/>
      <c r="BO159" s="133"/>
      <c r="BP159" s="133"/>
      <c r="BQ159" s="133"/>
      <c r="BR159" s="133"/>
      <c r="BS159" s="133"/>
      <c r="BT159" s="133"/>
      <c r="BU159" s="133"/>
      <c r="BV159" s="133"/>
      <c r="BW159" s="133"/>
      <c r="BX159" s="133"/>
      <c r="BY159" s="133"/>
      <c r="BZ159" s="133"/>
      <c r="CA159" s="133"/>
      <c r="CB159" s="133"/>
      <c r="CC159" s="133"/>
      <c r="CD159" s="133"/>
      <c r="CE159" s="133"/>
      <c r="CF159" s="133"/>
    </row>
    <row r="160" spans="1:84" s="134" customFormat="1" ht="13.5" customHeight="1">
      <c r="A160" s="119">
        <v>80381</v>
      </c>
      <c r="B160" s="120" t="s">
        <v>325</v>
      </c>
      <c r="C160" s="120">
        <v>82389</v>
      </c>
      <c r="D160" s="120">
        <v>34858</v>
      </c>
      <c r="E160" s="121">
        <f t="shared" si="14"/>
        <v>0.78452466690673384</v>
      </c>
      <c r="F160" s="122">
        <f t="shared" si="15"/>
        <v>64636.202781778891</v>
      </c>
      <c r="G160" s="121">
        <f t="shared" si="16"/>
        <v>8.9306824940222604</v>
      </c>
      <c r="H160" s="123">
        <f t="shared" si="17"/>
        <v>11.38355856831709</v>
      </c>
      <c r="I160" s="124">
        <f t="shared" si="18"/>
        <v>735790</v>
      </c>
      <c r="J160" s="125">
        <f t="shared" si="19"/>
        <v>73579</v>
      </c>
      <c r="K160" s="135">
        <v>1</v>
      </c>
      <c r="L160" s="120">
        <v>26</v>
      </c>
      <c r="M160" s="124">
        <v>3</v>
      </c>
      <c r="N160" s="120">
        <v>50</v>
      </c>
      <c r="O160" s="120">
        <v>115</v>
      </c>
      <c r="P160" s="120">
        <v>122</v>
      </c>
      <c r="Q160" s="120">
        <v>52</v>
      </c>
      <c r="R160" s="124">
        <v>217</v>
      </c>
      <c r="S160" s="120">
        <v>103</v>
      </c>
      <c r="T160" s="120">
        <v>563</v>
      </c>
      <c r="U160" s="124">
        <v>526</v>
      </c>
      <c r="V160" s="124">
        <v>531</v>
      </c>
      <c r="W160" s="124">
        <v>465</v>
      </c>
      <c r="X160" s="124">
        <v>1813</v>
      </c>
      <c r="Y160" s="124">
        <v>1231</v>
      </c>
      <c r="Z160" s="124">
        <v>1800</v>
      </c>
      <c r="AA160" s="124">
        <v>1526</v>
      </c>
      <c r="AB160" s="124">
        <v>2265</v>
      </c>
      <c r="AC160" s="124">
        <v>415</v>
      </c>
      <c r="AD160" s="136">
        <v>3078</v>
      </c>
      <c r="AE160" s="124">
        <v>3005</v>
      </c>
      <c r="AF160" s="137">
        <v>3314</v>
      </c>
      <c r="AG160" s="131">
        <v>2098</v>
      </c>
      <c r="AH160" s="120">
        <v>1444</v>
      </c>
      <c r="AI160" s="120">
        <v>248</v>
      </c>
      <c r="AJ160" s="120">
        <v>2169</v>
      </c>
      <c r="AK160" s="120">
        <v>2455</v>
      </c>
      <c r="AL160" s="120">
        <v>2581</v>
      </c>
      <c r="AM160" s="120">
        <v>2642</v>
      </c>
      <c r="AN160" s="120">
        <v>2340</v>
      </c>
      <c r="AO160" s="120">
        <v>305</v>
      </c>
      <c r="AP160" s="120">
        <v>2650</v>
      </c>
      <c r="AQ160" s="120">
        <v>3379</v>
      </c>
      <c r="AR160" s="120">
        <v>3532</v>
      </c>
      <c r="AS160" s="120">
        <v>4065</v>
      </c>
      <c r="AT160" s="120">
        <v>2532</v>
      </c>
      <c r="AU160" s="120">
        <v>820</v>
      </c>
      <c r="AV160" s="120">
        <v>2759</v>
      </c>
      <c r="AW160" s="120">
        <v>3691</v>
      </c>
      <c r="AX160" s="120">
        <v>3888</v>
      </c>
      <c r="AY160" s="120">
        <v>3920</v>
      </c>
      <c r="AZ160" s="120">
        <v>2380</v>
      </c>
      <c r="BA160" s="120">
        <v>404</v>
      </c>
      <c r="BB160" s="120">
        <v>2056</v>
      </c>
      <c r="BC160" s="120"/>
      <c r="BD160" s="120"/>
      <c r="BE160" s="120"/>
      <c r="BF160" s="120"/>
      <c r="BG160" s="132"/>
      <c r="BH160" s="133"/>
      <c r="BI160" s="133"/>
      <c r="BJ160" s="133"/>
      <c r="BK160" s="133"/>
      <c r="BL160" s="133"/>
      <c r="BM160" s="133"/>
      <c r="BN160" s="133"/>
      <c r="BO160" s="133"/>
      <c r="BP160" s="133"/>
      <c r="BQ160" s="133"/>
      <c r="BR160" s="133"/>
      <c r="BS160" s="133"/>
      <c r="BT160" s="133"/>
      <c r="BU160" s="133"/>
      <c r="BV160" s="133"/>
      <c r="BW160" s="133"/>
      <c r="BX160" s="133"/>
      <c r="BY160" s="133"/>
      <c r="BZ160" s="133"/>
      <c r="CA160" s="133"/>
      <c r="CB160" s="133"/>
      <c r="CC160" s="133"/>
      <c r="CD160" s="133"/>
      <c r="CE160" s="133"/>
      <c r="CF160" s="133"/>
    </row>
    <row r="161" spans="1:84" s="134" customFormat="1" ht="15">
      <c r="A161" s="119">
        <v>80390</v>
      </c>
      <c r="B161" s="120" t="s">
        <v>15</v>
      </c>
      <c r="C161" s="120">
        <v>15822</v>
      </c>
      <c r="D161" s="120">
        <v>35687</v>
      </c>
      <c r="E161" s="121">
        <f t="shared" si="14"/>
        <v>0.80318239106949951</v>
      </c>
      <c r="F161" s="122">
        <f t="shared" si="15"/>
        <v>12707.95179150162</v>
      </c>
      <c r="G161" s="121">
        <f t="shared" si="16"/>
        <v>8.1652129945645306</v>
      </c>
      <c r="H161" s="123">
        <f t="shared" si="17"/>
        <v>10.166075707526304</v>
      </c>
      <c r="I161" s="124">
        <f t="shared" si="18"/>
        <v>129190</v>
      </c>
      <c r="J161" s="125">
        <f t="shared" si="19"/>
        <v>12919</v>
      </c>
      <c r="K161" s="135">
        <v>0</v>
      </c>
      <c r="L161" s="120">
        <v>0</v>
      </c>
      <c r="M161" s="124">
        <v>0</v>
      </c>
      <c r="N161" s="120">
        <v>4</v>
      </c>
      <c r="O161" s="120">
        <v>3</v>
      </c>
      <c r="P161" s="120">
        <v>6</v>
      </c>
      <c r="Q161" s="120">
        <v>31</v>
      </c>
      <c r="R161" s="124">
        <v>27</v>
      </c>
      <c r="S161" s="120">
        <v>12</v>
      </c>
      <c r="T161" s="120">
        <v>128</v>
      </c>
      <c r="U161" s="124">
        <v>138</v>
      </c>
      <c r="V161" s="124">
        <v>72</v>
      </c>
      <c r="W161" s="124">
        <v>125</v>
      </c>
      <c r="X161" s="124">
        <v>260</v>
      </c>
      <c r="Y161" s="124">
        <v>259</v>
      </c>
      <c r="Z161" s="124">
        <v>252</v>
      </c>
      <c r="AA161" s="124">
        <v>339</v>
      </c>
      <c r="AB161" s="124">
        <v>351</v>
      </c>
      <c r="AC161" s="124">
        <v>112</v>
      </c>
      <c r="AD161" s="136">
        <v>514</v>
      </c>
      <c r="AE161" s="124">
        <v>418</v>
      </c>
      <c r="AF161" s="137">
        <v>627</v>
      </c>
      <c r="AG161" s="131">
        <v>398</v>
      </c>
      <c r="AH161" s="120">
        <v>246</v>
      </c>
      <c r="AI161" s="120">
        <v>23</v>
      </c>
      <c r="AJ161" s="120">
        <v>213</v>
      </c>
      <c r="AK161" s="120">
        <v>525</v>
      </c>
      <c r="AL161" s="120">
        <v>434</v>
      </c>
      <c r="AM161" s="120">
        <v>526</v>
      </c>
      <c r="AN161" s="120">
        <v>536</v>
      </c>
      <c r="AO161" s="120">
        <v>93</v>
      </c>
      <c r="AP161" s="120">
        <v>575</v>
      </c>
      <c r="AQ161" s="120">
        <v>481</v>
      </c>
      <c r="AR161" s="120">
        <v>618</v>
      </c>
      <c r="AS161" s="120">
        <v>821</v>
      </c>
      <c r="AT161" s="120">
        <v>550</v>
      </c>
      <c r="AU161" s="120">
        <v>58</v>
      </c>
      <c r="AV161" s="120">
        <v>313</v>
      </c>
      <c r="AW161" s="120">
        <v>684</v>
      </c>
      <c r="AX161" s="120">
        <v>646</v>
      </c>
      <c r="AY161" s="120">
        <v>674</v>
      </c>
      <c r="AZ161" s="120">
        <v>478</v>
      </c>
      <c r="BA161" s="120">
        <v>95</v>
      </c>
      <c r="BB161" s="120">
        <v>254</v>
      </c>
      <c r="BC161" s="120"/>
      <c r="BD161" s="120"/>
      <c r="BE161" s="120"/>
      <c r="BF161" s="120"/>
      <c r="BG161" s="132"/>
      <c r="BH161" s="133"/>
      <c r="BI161" s="133"/>
      <c r="BJ161" s="133"/>
      <c r="BK161" s="133"/>
      <c r="BL161" s="133"/>
      <c r="BM161" s="133"/>
      <c r="BN161" s="133"/>
      <c r="BO161" s="133"/>
      <c r="BP161" s="133"/>
      <c r="BQ161" s="133"/>
      <c r="BR161" s="133"/>
      <c r="BS161" s="133"/>
      <c r="BT161" s="133"/>
      <c r="BU161" s="133"/>
      <c r="BV161" s="133"/>
      <c r="BW161" s="133"/>
      <c r="BX161" s="133"/>
      <c r="BY161" s="133"/>
      <c r="BZ161" s="133"/>
      <c r="CA161" s="133"/>
      <c r="CB161" s="133"/>
      <c r="CC161" s="133"/>
      <c r="CD161" s="133"/>
      <c r="CE161" s="133"/>
      <c r="CF161" s="133"/>
    </row>
    <row r="162" spans="1:84" s="134" customFormat="1" ht="13.5" customHeight="1">
      <c r="A162" s="119">
        <v>80403</v>
      </c>
      <c r="B162" s="120" t="s">
        <v>326</v>
      </c>
      <c r="C162" s="120">
        <v>77667</v>
      </c>
      <c r="D162" s="120">
        <v>40864</v>
      </c>
      <c r="E162" s="121">
        <f t="shared" si="14"/>
        <v>0.91969751530428523</v>
      </c>
      <c r="F162" s="122">
        <f t="shared" si="15"/>
        <v>71430.146921137915</v>
      </c>
      <c r="G162" s="121">
        <f t="shared" si="16"/>
        <v>9.7876833146638855</v>
      </c>
      <c r="H162" s="123">
        <f t="shared" si="17"/>
        <v>10.64228526422146</v>
      </c>
      <c r="I162" s="124">
        <f t="shared" si="18"/>
        <v>760180</v>
      </c>
      <c r="J162" s="125">
        <f t="shared" si="19"/>
        <v>76018</v>
      </c>
      <c r="K162" s="135">
        <v>0</v>
      </c>
      <c r="L162" s="120">
        <v>1</v>
      </c>
      <c r="M162" s="124">
        <v>3</v>
      </c>
      <c r="N162" s="120">
        <v>70</v>
      </c>
      <c r="O162" s="120">
        <v>103</v>
      </c>
      <c r="P162" s="120">
        <v>146</v>
      </c>
      <c r="Q162" s="120">
        <v>147</v>
      </c>
      <c r="R162" s="124">
        <v>192</v>
      </c>
      <c r="S162" s="120">
        <v>81</v>
      </c>
      <c r="T162" s="120">
        <v>745</v>
      </c>
      <c r="U162" s="124">
        <v>482</v>
      </c>
      <c r="V162" s="124">
        <v>1026</v>
      </c>
      <c r="W162" s="124">
        <v>483</v>
      </c>
      <c r="X162" s="124">
        <v>1275</v>
      </c>
      <c r="Y162" s="124">
        <v>4787</v>
      </c>
      <c r="Z162" s="124">
        <v>1242</v>
      </c>
      <c r="AA162" s="124">
        <v>5411</v>
      </c>
      <c r="AB162" s="124">
        <v>1677</v>
      </c>
      <c r="AC162" s="124">
        <v>1061</v>
      </c>
      <c r="AD162" s="136">
        <v>2860</v>
      </c>
      <c r="AE162" s="124">
        <v>2609</v>
      </c>
      <c r="AF162" s="137">
        <v>3218</v>
      </c>
      <c r="AG162" s="131">
        <v>2066</v>
      </c>
      <c r="AH162" s="120">
        <v>2248</v>
      </c>
      <c r="AI162" s="120">
        <v>574</v>
      </c>
      <c r="AJ162" s="120">
        <v>1724</v>
      </c>
      <c r="AK162" s="120">
        <v>2086</v>
      </c>
      <c r="AL162" s="120">
        <v>2186</v>
      </c>
      <c r="AM162" s="120">
        <v>2284</v>
      </c>
      <c r="AN162" s="120">
        <v>3254</v>
      </c>
      <c r="AO162" s="120">
        <v>455</v>
      </c>
      <c r="AP162" s="120">
        <v>2273</v>
      </c>
      <c r="AQ162" s="120">
        <v>2420</v>
      </c>
      <c r="AR162" s="120">
        <v>3082</v>
      </c>
      <c r="AS162" s="120">
        <v>3441</v>
      </c>
      <c r="AT162" s="120">
        <v>2830</v>
      </c>
      <c r="AU162" s="120">
        <v>478</v>
      </c>
      <c r="AV162" s="120">
        <v>1964</v>
      </c>
      <c r="AW162" s="120">
        <v>2889</v>
      </c>
      <c r="AX162" s="120">
        <v>3024</v>
      </c>
      <c r="AY162" s="120">
        <v>3533</v>
      </c>
      <c r="AZ162" s="120">
        <v>3283</v>
      </c>
      <c r="BA162" s="120">
        <v>584</v>
      </c>
      <c r="BB162" s="120">
        <v>1721</v>
      </c>
      <c r="BC162" s="120"/>
      <c r="BD162" s="120"/>
      <c r="BE162" s="120"/>
      <c r="BF162" s="120"/>
      <c r="BG162" s="132"/>
      <c r="BH162" s="133"/>
      <c r="BI162" s="133"/>
      <c r="BJ162" s="133"/>
      <c r="BK162" s="133"/>
      <c r="BL162" s="133"/>
      <c r="BM162" s="133"/>
      <c r="BN162" s="133"/>
      <c r="BO162" s="133"/>
      <c r="BP162" s="133"/>
      <c r="BQ162" s="133"/>
      <c r="BR162" s="133"/>
      <c r="BS162" s="133"/>
      <c r="BT162" s="133"/>
      <c r="BU162" s="133"/>
      <c r="BV162" s="133"/>
      <c r="BW162" s="133"/>
      <c r="BX162" s="133"/>
      <c r="BY162" s="133"/>
      <c r="BZ162" s="133"/>
      <c r="CA162" s="133"/>
      <c r="CB162" s="133"/>
      <c r="CC162" s="133"/>
      <c r="CD162" s="133"/>
      <c r="CE162" s="133"/>
      <c r="CF162" s="133"/>
    </row>
    <row r="163" spans="1:84" s="134" customFormat="1" ht="13.5" customHeight="1">
      <c r="A163" s="119">
        <v>80411</v>
      </c>
      <c r="B163" s="120" t="s">
        <v>16</v>
      </c>
      <c r="C163" s="120">
        <v>8541</v>
      </c>
      <c r="D163" s="120">
        <v>35658</v>
      </c>
      <c r="E163" s="121">
        <f t="shared" si="14"/>
        <v>0.80252970831832915</v>
      </c>
      <c r="F163" s="122">
        <f t="shared" si="15"/>
        <v>6854.4062387468493</v>
      </c>
      <c r="G163" s="121">
        <f t="shared" si="16"/>
        <v>7.2169535183233817</v>
      </c>
      <c r="H163" s="123">
        <f t="shared" si="17"/>
        <v>8.9927555871373741</v>
      </c>
      <c r="I163" s="124">
        <f t="shared" si="18"/>
        <v>61640</v>
      </c>
      <c r="J163" s="125">
        <f t="shared" si="19"/>
        <v>6164</v>
      </c>
      <c r="K163" s="135">
        <v>0</v>
      </c>
      <c r="L163" s="120">
        <v>0</v>
      </c>
      <c r="M163" s="124">
        <v>0</v>
      </c>
      <c r="N163" s="120">
        <v>4</v>
      </c>
      <c r="O163" s="120">
        <v>1</v>
      </c>
      <c r="P163" s="120">
        <v>8</v>
      </c>
      <c r="Q163" s="120">
        <v>25</v>
      </c>
      <c r="R163" s="124">
        <v>21</v>
      </c>
      <c r="S163" s="120">
        <v>23</v>
      </c>
      <c r="T163" s="120">
        <v>43</v>
      </c>
      <c r="U163" s="124">
        <v>59</v>
      </c>
      <c r="V163" s="124">
        <v>81</v>
      </c>
      <c r="W163" s="124">
        <v>101</v>
      </c>
      <c r="X163" s="124">
        <v>134</v>
      </c>
      <c r="Y163" s="124">
        <v>181</v>
      </c>
      <c r="Z163" s="124">
        <v>112</v>
      </c>
      <c r="AA163" s="124">
        <v>2</v>
      </c>
      <c r="AB163" s="124">
        <v>54</v>
      </c>
      <c r="AC163" s="124">
        <v>107</v>
      </c>
      <c r="AD163" s="136">
        <v>12</v>
      </c>
      <c r="AE163" s="124">
        <v>303</v>
      </c>
      <c r="AF163" s="137">
        <v>362</v>
      </c>
      <c r="AG163" s="131">
        <v>223</v>
      </c>
      <c r="AH163" s="120">
        <v>196</v>
      </c>
      <c r="AI163" s="120">
        <v>43</v>
      </c>
      <c r="AJ163" s="120">
        <v>162</v>
      </c>
      <c r="AK163" s="120">
        <v>144</v>
      </c>
      <c r="AL163" s="120">
        <v>246</v>
      </c>
      <c r="AM163" s="120">
        <v>226</v>
      </c>
      <c r="AN163" s="120">
        <v>189</v>
      </c>
      <c r="AO163" s="120">
        <v>79</v>
      </c>
      <c r="AP163" s="120">
        <v>202</v>
      </c>
      <c r="AQ163" s="120">
        <v>211</v>
      </c>
      <c r="AR163" s="120">
        <v>287</v>
      </c>
      <c r="AS163" s="120">
        <v>339</v>
      </c>
      <c r="AT163" s="120">
        <v>224</v>
      </c>
      <c r="AU163" s="120">
        <v>49</v>
      </c>
      <c r="AV163" s="120">
        <v>224</v>
      </c>
      <c r="AW163" s="120">
        <v>360</v>
      </c>
      <c r="AX163" s="120">
        <v>299</v>
      </c>
      <c r="AY163" s="120">
        <v>396</v>
      </c>
      <c r="AZ163" s="120">
        <v>233</v>
      </c>
      <c r="BA163" s="120">
        <v>72</v>
      </c>
      <c r="BB163" s="120">
        <v>127</v>
      </c>
      <c r="BC163" s="120"/>
      <c r="BD163" s="120"/>
      <c r="BE163" s="120"/>
      <c r="BF163" s="120"/>
      <c r="BG163" s="132"/>
      <c r="BH163" s="133"/>
      <c r="BI163" s="133"/>
      <c r="BJ163" s="133"/>
      <c r="BK163" s="133"/>
      <c r="BL163" s="133"/>
      <c r="BM163" s="133"/>
      <c r="BN163" s="133"/>
      <c r="BO163" s="133"/>
      <c r="BP163" s="133"/>
      <c r="BQ163" s="133"/>
      <c r="BR163" s="133"/>
      <c r="BS163" s="133"/>
      <c r="BT163" s="133"/>
      <c r="BU163" s="133"/>
      <c r="BV163" s="133"/>
      <c r="BW163" s="133"/>
      <c r="BX163" s="133"/>
      <c r="BY163" s="133"/>
      <c r="BZ163" s="133"/>
      <c r="CA163" s="133"/>
      <c r="CB163" s="133"/>
      <c r="CC163" s="133"/>
      <c r="CD163" s="133"/>
      <c r="CE163" s="133"/>
      <c r="CF163" s="133"/>
    </row>
    <row r="164" spans="1:84" s="139" customFormat="1" ht="15">
      <c r="A164" s="119">
        <v>80420</v>
      </c>
      <c r="B164" s="120" t="s">
        <v>327</v>
      </c>
      <c r="C164" s="120">
        <v>65213</v>
      </c>
      <c r="D164" s="120">
        <v>37565</v>
      </c>
      <c r="E164" s="121">
        <f t="shared" si="14"/>
        <v>0.84544922578321935</v>
      </c>
      <c r="F164" s="122">
        <f t="shared" si="15"/>
        <v>55134.280361001081</v>
      </c>
      <c r="G164" s="121">
        <f t="shared" si="16"/>
        <v>7.3891708708386368</v>
      </c>
      <c r="H164" s="123">
        <f t="shared" si="17"/>
        <v>8.7399345170531682</v>
      </c>
      <c r="I164" s="124">
        <f t="shared" si="18"/>
        <v>481870</v>
      </c>
      <c r="J164" s="125">
        <f t="shared" si="19"/>
        <v>48187</v>
      </c>
      <c r="K164" s="135">
        <v>0</v>
      </c>
      <c r="L164" s="120">
        <v>0</v>
      </c>
      <c r="M164" s="124">
        <v>2</v>
      </c>
      <c r="N164" s="120">
        <v>40</v>
      </c>
      <c r="O164" s="120">
        <v>54</v>
      </c>
      <c r="P164" s="120">
        <v>62</v>
      </c>
      <c r="Q164" s="120">
        <v>65</v>
      </c>
      <c r="R164" s="124">
        <v>116</v>
      </c>
      <c r="S164" s="120">
        <v>106</v>
      </c>
      <c r="T164" s="120">
        <v>347</v>
      </c>
      <c r="U164" s="124">
        <v>267</v>
      </c>
      <c r="V164" s="124">
        <v>378</v>
      </c>
      <c r="W164" s="124">
        <v>331</v>
      </c>
      <c r="X164" s="124">
        <v>1190</v>
      </c>
      <c r="Y164" s="124">
        <v>901</v>
      </c>
      <c r="Z164" s="124">
        <v>835</v>
      </c>
      <c r="AA164" s="124">
        <v>1079</v>
      </c>
      <c r="AB164" s="124">
        <v>1025</v>
      </c>
      <c r="AC164" s="124">
        <v>602</v>
      </c>
      <c r="AD164" s="136">
        <v>1667</v>
      </c>
      <c r="AE164" s="124">
        <v>1903</v>
      </c>
      <c r="AF164" s="137">
        <v>2151</v>
      </c>
      <c r="AG164" s="131">
        <v>2305</v>
      </c>
      <c r="AH164" s="120">
        <v>1168</v>
      </c>
      <c r="AI164" s="120">
        <v>231</v>
      </c>
      <c r="AJ164" s="120">
        <v>1278</v>
      </c>
      <c r="AK164" s="120">
        <v>1361</v>
      </c>
      <c r="AL164" s="120">
        <v>1483</v>
      </c>
      <c r="AM164" s="120">
        <v>2036</v>
      </c>
      <c r="AN164" s="120">
        <v>1786</v>
      </c>
      <c r="AO164" s="120">
        <v>253</v>
      </c>
      <c r="AP164" s="120">
        <v>1666</v>
      </c>
      <c r="AQ164" s="120">
        <v>1963</v>
      </c>
      <c r="AR164" s="120">
        <v>2353</v>
      </c>
      <c r="AS164" s="120">
        <v>2582</v>
      </c>
      <c r="AT164" s="120">
        <v>2327</v>
      </c>
      <c r="AU164" s="120">
        <v>406</v>
      </c>
      <c r="AV164" s="120">
        <v>1268</v>
      </c>
      <c r="AW164" s="120">
        <v>2097</v>
      </c>
      <c r="AX164" s="120">
        <v>2044</v>
      </c>
      <c r="AY164" s="120">
        <v>3045</v>
      </c>
      <c r="AZ164" s="120">
        <v>1865</v>
      </c>
      <c r="BA164" s="120">
        <v>353</v>
      </c>
      <c r="BB164" s="120">
        <v>1196</v>
      </c>
      <c r="BC164" s="120"/>
      <c r="BD164" s="120"/>
      <c r="BE164" s="120"/>
      <c r="BF164" s="120"/>
      <c r="BG164" s="132"/>
      <c r="BH164" s="138"/>
      <c r="BI164" s="138"/>
      <c r="BJ164" s="138"/>
      <c r="BK164" s="138"/>
      <c r="BL164" s="138"/>
      <c r="BM164" s="138"/>
      <c r="BN164" s="138"/>
      <c r="BO164" s="138"/>
      <c r="BP164" s="138"/>
      <c r="BQ164" s="138"/>
      <c r="BR164" s="138"/>
      <c r="BS164" s="138"/>
      <c r="BT164" s="138"/>
      <c r="BU164" s="138"/>
      <c r="BV164" s="138"/>
      <c r="BW164" s="138"/>
      <c r="BX164" s="138"/>
      <c r="BY164" s="138"/>
      <c r="BZ164" s="138"/>
      <c r="CA164" s="138"/>
      <c r="CB164" s="138"/>
      <c r="CC164" s="138"/>
      <c r="CD164" s="138"/>
      <c r="CE164" s="138"/>
      <c r="CF164" s="138"/>
    </row>
    <row r="165" spans="1:84" s="134" customFormat="1" ht="15">
      <c r="A165" s="119">
        <v>80438</v>
      </c>
      <c r="B165" s="120" t="s">
        <v>328</v>
      </c>
      <c r="C165" s="120">
        <v>139011</v>
      </c>
      <c r="D165" s="120">
        <v>40042</v>
      </c>
      <c r="E165" s="121">
        <f t="shared" si="14"/>
        <v>0.90119733525387113</v>
      </c>
      <c r="F165" s="122">
        <f t="shared" si="15"/>
        <v>125276.34277097588</v>
      </c>
      <c r="G165" s="121">
        <f t="shared" si="16"/>
        <v>8.135830977404666</v>
      </c>
      <c r="H165" s="123">
        <f t="shared" si="17"/>
        <v>9.0278018577504646</v>
      </c>
      <c r="I165" s="124">
        <f t="shared" si="18"/>
        <v>1130970</v>
      </c>
      <c r="J165" s="125">
        <f t="shared" si="19"/>
        <v>113097</v>
      </c>
      <c r="K165" s="135">
        <v>13</v>
      </c>
      <c r="L165" s="120">
        <v>39</v>
      </c>
      <c r="M165" s="124">
        <v>16</v>
      </c>
      <c r="N165" s="120">
        <v>91</v>
      </c>
      <c r="O165" s="120">
        <v>167</v>
      </c>
      <c r="P165" s="120">
        <v>181</v>
      </c>
      <c r="Q165" s="120">
        <v>189</v>
      </c>
      <c r="R165" s="124">
        <v>398</v>
      </c>
      <c r="S165" s="120">
        <v>260</v>
      </c>
      <c r="T165" s="120">
        <v>1050</v>
      </c>
      <c r="U165" s="124">
        <v>811</v>
      </c>
      <c r="V165" s="124">
        <v>1041</v>
      </c>
      <c r="W165" s="124">
        <v>1096</v>
      </c>
      <c r="X165" s="124">
        <v>3044</v>
      </c>
      <c r="Y165" s="124">
        <v>2220</v>
      </c>
      <c r="Z165" s="124">
        <v>2141</v>
      </c>
      <c r="AA165" s="124">
        <v>2689</v>
      </c>
      <c r="AB165" s="124">
        <v>2479</v>
      </c>
      <c r="AC165" s="124">
        <v>1132</v>
      </c>
      <c r="AD165" s="136">
        <v>5265</v>
      </c>
      <c r="AE165" s="124">
        <v>4345</v>
      </c>
      <c r="AF165" s="137">
        <v>4528</v>
      </c>
      <c r="AG165" s="131">
        <v>4094</v>
      </c>
      <c r="AH165" s="120">
        <v>2143</v>
      </c>
      <c r="AI165" s="120">
        <v>704</v>
      </c>
      <c r="AJ165" s="120">
        <v>2968</v>
      </c>
      <c r="AK165" s="120">
        <v>3868</v>
      </c>
      <c r="AL165" s="120">
        <v>4289</v>
      </c>
      <c r="AM165" s="120">
        <v>3289</v>
      </c>
      <c r="AN165" s="120">
        <v>3815</v>
      </c>
      <c r="AO165" s="120">
        <v>923</v>
      </c>
      <c r="AP165" s="120">
        <v>4417</v>
      </c>
      <c r="AQ165" s="120">
        <v>4913</v>
      </c>
      <c r="AR165" s="120">
        <v>5744</v>
      </c>
      <c r="AS165" s="120">
        <v>5911</v>
      </c>
      <c r="AT165" s="120">
        <v>3894</v>
      </c>
      <c r="AU165" s="120">
        <v>775</v>
      </c>
      <c r="AV165" s="120">
        <v>3765</v>
      </c>
      <c r="AW165" s="120">
        <v>5103</v>
      </c>
      <c r="AX165" s="120">
        <v>6063</v>
      </c>
      <c r="AY165" s="120">
        <v>6343</v>
      </c>
      <c r="AZ165" s="120">
        <v>3512</v>
      </c>
      <c r="BA165" s="120">
        <v>613</v>
      </c>
      <c r="BB165" s="120">
        <v>2756</v>
      </c>
      <c r="BC165" s="120"/>
      <c r="BD165" s="120"/>
      <c r="BE165" s="120"/>
      <c r="BF165" s="120"/>
      <c r="BG165" s="132"/>
      <c r="BH165" s="133"/>
      <c r="BI165" s="133"/>
      <c r="BJ165" s="133"/>
      <c r="BK165" s="133"/>
      <c r="BL165" s="133"/>
      <c r="BM165" s="133"/>
      <c r="BN165" s="133"/>
      <c r="BO165" s="133"/>
      <c r="BP165" s="133"/>
      <c r="BQ165" s="133"/>
      <c r="BR165" s="133"/>
      <c r="BS165" s="133"/>
      <c r="BT165" s="133"/>
      <c r="BU165" s="133"/>
      <c r="BV165" s="133"/>
      <c r="BW165" s="133"/>
      <c r="BX165" s="133"/>
      <c r="BY165" s="133"/>
      <c r="BZ165" s="133"/>
      <c r="CA165" s="133"/>
      <c r="CB165" s="133"/>
      <c r="CC165" s="133"/>
      <c r="CD165" s="133"/>
      <c r="CE165" s="133"/>
      <c r="CF165" s="133"/>
    </row>
    <row r="166" spans="1:84" s="134" customFormat="1" ht="13.5" customHeight="1">
      <c r="A166" s="119">
        <v>80446</v>
      </c>
      <c r="B166" s="120" t="s">
        <v>17</v>
      </c>
      <c r="C166" s="120">
        <v>27955</v>
      </c>
      <c r="D166" s="120">
        <v>34121</v>
      </c>
      <c r="E166" s="121">
        <f t="shared" si="14"/>
        <v>0.76793752250630176</v>
      </c>
      <c r="F166" s="122">
        <f t="shared" si="15"/>
        <v>21467.693441663665</v>
      </c>
      <c r="G166" s="121">
        <f t="shared" si="16"/>
        <v>8.7537113217671259</v>
      </c>
      <c r="H166" s="123">
        <f t="shared" si="17"/>
        <v>11.398988934930305</v>
      </c>
      <c r="I166" s="124">
        <f t="shared" si="18"/>
        <v>244710</v>
      </c>
      <c r="J166" s="125">
        <f t="shared" si="19"/>
        <v>24471</v>
      </c>
      <c r="K166" s="135">
        <v>0</v>
      </c>
      <c r="L166" s="120">
        <v>4</v>
      </c>
      <c r="M166" s="124">
        <v>0</v>
      </c>
      <c r="N166" s="120">
        <v>17</v>
      </c>
      <c r="O166" s="120">
        <v>11</v>
      </c>
      <c r="P166" s="120">
        <v>12</v>
      </c>
      <c r="Q166" s="120">
        <v>22</v>
      </c>
      <c r="R166" s="124">
        <v>32</v>
      </c>
      <c r="S166" s="120">
        <v>7</v>
      </c>
      <c r="T166" s="120">
        <v>226</v>
      </c>
      <c r="U166" s="124">
        <v>139</v>
      </c>
      <c r="V166" s="124">
        <v>259</v>
      </c>
      <c r="W166" s="124">
        <v>273</v>
      </c>
      <c r="X166" s="124">
        <v>451</v>
      </c>
      <c r="Y166" s="124">
        <v>440</v>
      </c>
      <c r="Z166" s="124">
        <v>419</v>
      </c>
      <c r="AA166" s="124">
        <v>546</v>
      </c>
      <c r="AB166" s="124">
        <v>700</v>
      </c>
      <c r="AC166" s="124">
        <v>198</v>
      </c>
      <c r="AD166" s="136">
        <v>1097</v>
      </c>
      <c r="AE166" s="124">
        <v>793</v>
      </c>
      <c r="AF166" s="137">
        <v>902</v>
      </c>
      <c r="AG166" s="131">
        <v>858</v>
      </c>
      <c r="AH166" s="120">
        <v>440</v>
      </c>
      <c r="AI166" s="120">
        <v>122</v>
      </c>
      <c r="AJ166" s="120">
        <v>574</v>
      </c>
      <c r="AK166" s="120">
        <v>940</v>
      </c>
      <c r="AL166" s="120">
        <v>768</v>
      </c>
      <c r="AM166" s="120">
        <v>1281</v>
      </c>
      <c r="AN166" s="120">
        <v>624</v>
      </c>
      <c r="AO166" s="120">
        <v>182</v>
      </c>
      <c r="AP166" s="120">
        <v>891</v>
      </c>
      <c r="AQ166" s="120">
        <v>906</v>
      </c>
      <c r="AR166" s="120">
        <v>1305</v>
      </c>
      <c r="AS166" s="120">
        <v>1305</v>
      </c>
      <c r="AT166" s="120">
        <v>955</v>
      </c>
      <c r="AU166" s="120">
        <v>210</v>
      </c>
      <c r="AV166" s="120">
        <v>1091</v>
      </c>
      <c r="AW166" s="120">
        <v>1132</v>
      </c>
      <c r="AX166" s="120">
        <v>969</v>
      </c>
      <c r="AY166" s="120">
        <v>1774</v>
      </c>
      <c r="AZ166" s="120">
        <v>875</v>
      </c>
      <c r="BA166" s="120">
        <v>171</v>
      </c>
      <c r="BB166" s="120">
        <v>550</v>
      </c>
      <c r="BC166" s="120"/>
      <c r="BD166" s="120"/>
      <c r="BE166" s="120"/>
      <c r="BF166" s="120"/>
      <c r="BG166" s="132"/>
      <c r="BH166" s="133"/>
      <c r="BI166" s="133"/>
      <c r="BJ166" s="133"/>
      <c r="BK166" s="133"/>
      <c r="BL166" s="133"/>
      <c r="BM166" s="133"/>
      <c r="BN166" s="133"/>
      <c r="BO166" s="133"/>
      <c r="BP166" s="133"/>
      <c r="BQ166" s="133"/>
      <c r="BR166" s="133"/>
      <c r="BS166" s="133"/>
      <c r="BT166" s="133"/>
      <c r="BU166" s="133"/>
      <c r="BV166" s="133"/>
      <c r="BW166" s="133"/>
      <c r="BX166" s="133"/>
      <c r="BY166" s="133"/>
      <c r="BZ166" s="133"/>
      <c r="CA166" s="133"/>
      <c r="CB166" s="133"/>
      <c r="CC166" s="133"/>
      <c r="CD166" s="133"/>
      <c r="CE166" s="133"/>
      <c r="CF166" s="133"/>
    </row>
    <row r="167" spans="1:84" s="134" customFormat="1" ht="15">
      <c r="A167" s="119">
        <v>80454</v>
      </c>
      <c r="B167" s="120" t="s">
        <v>18</v>
      </c>
      <c r="C167" s="120">
        <v>15280</v>
      </c>
      <c r="D167" s="120">
        <v>31892</v>
      </c>
      <c r="E167" s="121">
        <f t="shared" si="14"/>
        <v>0.71777097587324445</v>
      </c>
      <c r="F167" s="122">
        <f t="shared" si="15"/>
        <v>10967.540511343175</v>
      </c>
      <c r="G167" s="121">
        <f t="shared" si="16"/>
        <v>8.9535340314136125</v>
      </c>
      <c r="H167" s="123">
        <f t="shared" si="17"/>
        <v>12.474082029467255</v>
      </c>
      <c r="I167" s="124">
        <f t="shared" si="18"/>
        <v>136810</v>
      </c>
      <c r="J167" s="125">
        <f t="shared" si="19"/>
        <v>13681</v>
      </c>
      <c r="K167" s="135">
        <v>0</v>
      </c>
      <c r="L167" s="120">
        <v>0</v>
      </c>
      <c r="M167" s="124">
        <v>0</v>
      </c>
      <c r="N167" s="120">
        <v>23</v>
      </c>
      <c r="O167" s="120">
        <v>7</v>
      </c>
      <c r="P167" s="120">
        <v>10</v>
      </c>
      <c r="Q167" s="120">
        <v>20</v>
      </c>
      <c r="R167" s="124">
        <v>29</v>
      </c>
      <c r="S167" s="120">
        <v>10</v>
      </c>
      <c r="T167" s="120">
        <v>101</v>
      </c>
      <c r="U167" s="124">
        <v>77</v>
      </c>
      <c r="V167" s="124">
        <v>133</v>
      </c>
      <c r="W167" s="124">
        <v>59</v>
      </c>
      <c r="X167" s="124">
        <v>322</v>
      </c>
      <c r="Y167" s="124">
        <v>223</v>
      </c>
      <c r="Z167" s="124">
        <v>281</v>
      </c>
      <c r="AA167" s="124">
        <v>364</v>
      </c>
      <c r="AB167" s="124">
        <v>466</v>
      </c>
      <c r="AC167" s="124">
        <v>114</v>
      </c>
      <c r="AD167" s="136">
        <v>661</v>
      </c>
      <c r="AE167" s="124">
        <v>586</v>
      </c>
      <c r="AF167" s="137">
        <v>605</v>
      </c>
      <c r="AG167" s="131">
        <v>478</v>
      </c>
      <c r="AH167" s="120">
        <v>272</v>
      </c>
      <c r="AI167" s="120">
        <v>66</v>
      </c>
      <c r="AJ167" s="120">
        <v>385</v>
      </c>
      <c r="AK167" s="120">
        <v>391</v>
      </c>
      <c r="AL167" s="120">
        <v>432</v>
      </c>
      <c r="AM167" s="120">
        <v>376</v>
      </c>
      <c r="AN167" s="120">
        <v>368</v>
      </c>
      <c r="AO167" s="120">
        <v>75</v>
      </c>
      <c r="AP167" s="120">
        <v>552</v>
      </c>
      <c r="AQ167" s="120">
        <v>667</v>
      </c>
      <c r="AR167" s="120">
        <v>892</v>
      </c>
      <c r="AS167" s="120">
        <v>744</v>
      </c>
      <c r="AT167" s="120">
        <v>542</v>
      </c>
      <c r="AU167" s="120">
        <v>99</v>
      </c>
      <c r="AV167" s="120">
        <v>409</v>
      </c>
      <c r="AW167" s="120">
        <v>545</v>
      </c>
      <c r="AX167" s="120">
        <v>819</v>
      </c>
      <c r="AY167" s="120">
        <v>726</v>
      </c>
      <c r="AZ167" s="120">
        <v>453</v>
      </c>
      <c r="BA167" s="120">
        <v>66</v>
      </c>
      <c r="BB167" s="120">
        <v>233</v>
      </c>
      <c r="BC167" s="120"/>
      <c r="BD167" s="120"/>
      <c r="BE167" s="120"/>
      <c r="BF167" s="120"/>
      <c r="BG167" s="132"/>
      <c r="BH167" s="133"/>
      <c r="BI167" s="133"/>
      <c r="BJ167" s="133"/>
      <c r="BK167" s="133"/>
      <c r="BL167" s="133"/>
      <c r="BM167" s="133"/>
      <c r="BN167" s="133"/>
      <c r="BO167" s="133"/>
      <c r="BP167" s="133"/>
      <c r="BQ167" s="133"/>
      <c r="BR167" s="133"/>
      <c r="BS167" s="133"/>
      <c r="BT167" s="133"/>
      <c r="BU167" s="133"/>
      <c r="BV167" s="133"/>
      <c r="BW167" s="133"/>
      <c r="BX167" s="133"/>
      <c r="BY167" s="133"/>
      <c r="BZ167" s="133"/>
      <c r="CA167" s="133"/>
      <c r="CB167" s="133"/>
      <c r="CC167" s="133"/>
      <c r="CD167" s="133"/>
      <c r="CE167" s="133"/>
      <c r="CF167" s="133"/>
    </row>
    <row r="168" spans="1:84" s="134" customFormat="1" ht="13.5" customHeight="1">
      <c r="A168" s="119">
        <v>80462</v>
      </c>
      <c r="B168" s="120" t="s">
        <v>13</v>
      </c>
      <c r="C168" s="120">
        <v>40634</v>
      </c>
      <c r="D168" s="120">
        <v>38133</v>
      </c>
      <c r="E168" s="121">
        <f t="shared" si="14"/>
        <v>0.85823280518545197</v>
      </c>
      <c r="F168" s="122">
        <f t="shared" si="15"/>
        <v>34873.431805905653</v>
      </c>
      <c r="G168" s="121">
        <f t="shared" si="16"/>
        <v>10.960771767485356</v>
      </c>
      <c r="H168" s="123">
        <f t="shared" si="17"/>
        <v>12.771326965434383</v>
      </c>
      <c r="I168" s="124">
        <f t="shared" si="18"/>
        <v>445380</v>
      </c>
      <c r="J168" s="125">
        <f t="shared" si="19"/>
        <v>44538</v>
      </c>
      <c r="K168" s="135">
        <v>9</v>
      </c>
      <c r="L168" s="120">
        <v>18</v>
      </c>
      <c r="M168" s="124">
        <v>7</v>
      </c>
      <c r="N168" s="120">
        <v>51</v>
      </c>
      <c r="O168" s="120">
        <v>52</v>
      </c>
      <c r="P168" s="120">
        <v>41</v>
      </c>
      <c r="Q168" s="120">
        <v>65</v>
      </c>
      <c r="R168" s="124">
        <v>156</v>
      </c>
      <c r="S168" s="120">
        <v>74</v>
      </c>
      <c r="T168" s="120">
        <v>308</v>
      </c>
      <c r="U168" s="124">
        <v>311</v>
      </c>
      <c r="V168" s="124">
        <v>310</v>
      </c>
      <c r="W168" s="124">
        <v>396</v>
      </c>
      <c r="X168" s="124">
        <v>1133</v>
      </c>
      <c r="Y168" s="124">
        <v>728</v>
      </c>
      <c r="Z168" s="124">
        <v>965</v>
      </c>
      <c r="AA168" s="124">
        <v>930</v>
      </c>
      <c r="AB168" s="124">
        <v>1163</v>
      </c>
      <c r="AC168" s="124">
        <v>516</v>
      </c>
      <c r="AD168" s="136">
        <v>1478</v>
      </c>
      <c r="AE168" s="124">
        <v>2028</v>
      </c>
      <c r="AF168" s="137">
        <v>1788</v>
      </c>
      <c r="AG168" s="131">
        <v>1705</v>
      </c>
      <c r="AH168" s="120">
        <v>1194</v>
      </c>
      <c r="AI168" s="120">
        <v>317</v>
      </c>
      <c r="AJ168" s="120">
        <v>1117</v>
      </c>
      <c r="AK168" s="120">
        <v>1416</v>
      </c>
      <c r="AL168" s="120">
        <v>1462</v>
      </c>
      <c r="AM168" s="120">
        <v>1597</v>
      </c>
      <c r="AN168" s="120">
        <v>1402</v>
      </c>
      <c r="AO168" s="120">
        <v>409</v>
      </c>
      <c r="AP168" s="120">
        <v>1194</v>
      </c>
      <c r="AQ168" s="120">
        <v>1749</v>
      </c>
      <c r="AR168" s="120">
        <v>1690</v>
      </c>
      <c r="AS168" s="120">
        <v>2724</v>
      </c>
      <c r="AT168" s="120">
        <v>1914</v>
      </c>
      <c r="AU168" s="120">
        <v>302</v>
      </c>
      <c r="AV168" s="120">
        <v>1314</v>
      </c>
      <c r="AW168" s="120">
        <v>1877</v>
      </c>
      <c r="AX168" s="120">
        <v>2478</v>
      </c>
      <c r="AY168" s="120">
        <v>2898</v>
      </c>
      <c r="AZ168" s="120">
        <v>1873</v>
      </c>
      <c r="BA168" s="120">
        <v>388</v>
      </c>
      <c r="BB168" s="120">
        <v>991</v>
      </c>
      <c r="BC168" s="120"/>
      <c r="BD168" s="120"/>
      <c r="BE168" s="120"/>
      <c r="BF168" s="120"/>
      <c r="BG168" s="132"/>
      <c r="BH168" s="133"/>
      <c r="BI168" s="133"/>
      <c r="BJ168" s="133"/>
      <c r="BK168" s="133"/>
      <c r="BL168" s="133"/>
      <c r="BM168" s="133"/>
      <c r="BN168" s="133"/>
      <c r="BO168" s="133"/>
      <c r="BP168" s="133"/>
      <c r="BQ168" s="133"/>
      <c r="BR168" s="133"/>
      <c r="BS168" s="133"/>
      <c r="BT168" s="133"/>
      <c r="BU168" s="133"/>
      <c r="BV168" s="133"/>
      <c r="BW168" s="133"/>
      <c r="BX168" s="133"/>
      <c r="BY168" s="133"/>
      <c r="BZ168" s="133"/>
      <c r="CA168" s="133"/>
      <c r="CB168" s="133"/>
      <c r="CC168" s="133"/>
      <c r="CD168" s="133"/>
      <c r="CE168" s="133"/>
      <c r="CF168" s="133"/>
    </row>
    <row r="169" spans="1:84" s="140" customFormat="1" ht="14.1" customHeight="1">
      <c r="A169" s="119">
        <v>80489</v>
      </c>
      <c r="B169" s="120" t="s">
        <v>23</v>
      </c>
      <c r="C169" s="120">
        <v>10795</v>
      </c>
      <c r="D169" s="120">
        <v>33736</v>
      </c>
      <c r="E169" s="121">
        <f t="shared" si="14"/>
        <v>0.75927259632697153</v>
      </c>
      <c r="F169" s="122">
        <f t="shared" si="15"/>
        <v>8196.3476773496568</v>
      </c>
      <c r="G169" s="121">
        <f t="shared" si="16"/>
        <v>7.6970819823992587</v>
      </c>
      <c r="H169" s="123">
        <f t="shared" si="17"/>
        <v>10.137442098706542</v>
      </c>
      <c r="I169" s="124">
        <f t="shared" si="18"/>
        <v>83090</v>
      </c>
      <c r="J169" s="125">
        <f t="shared" si="19"/>
        <v>8309</v>
      </c>
      <c r="K169" s="135">
        <v>1</v>
      </c>
      <c r="L169" s="120">
        <v>2</v>
      </c>
      <c r="M169" s="124">
        <v>0</v>
      </c>
      <c r="N169" s="120">
        <v>4</v>
      </c>
      <c r="O169" s="120">
        <v>13</v>
      </c>
      <c r="P169" s="120">
        <v>11</v>
      </c>
      <c r="Q169" s="120">
        <v>33</v>
      </c>
      <c r="R169" s="124">
        <v>27</v>
      </c>
      <c r="S169" s="120">
        <v>4</v>
      </c>
      <c r="T169" s="120">
        <v>79</v>
      </c>
      <c r="U169" s="124">
        <v>95</v>
      </c>
      <c r="V169" s="124">
        <v>119</v>
      </c>
      <c r="W169" s="124">
        <v>25</v>
      </c>
      <c r="X169" s="124">
        <v>262</v>
      </c>
      <c r="Y169" s="124">
        <v>173</v>
      </c>
      <c r="Z169" s="124">
        <v>255</v>
      </c>
      <c r="AA169" s="124">
        <v>310</v>
      </c>
      <c r="AB169" s="124">
        <v>222</v>
      </c>
      <c r="AC169" s="124">
        <v>20</v>
      </c>
      <c r="AD169" s="136">
        <v>390</v>
      </c>
      <c r="AE169" s="124">
        <v>248</v>
      </c>
      <c r="AF169" s="137">
        <v>300</v>
      </c>
      <c r="AG169" s="131">
        <v>257</v>
      </c>
      <c r="AH169" s="120">
        <v>143</v>
      </c>
      <c r="AI169" s="120">
        <v>10</v>
      </c>
      <c r="AJ169" s="120">
        <v>275</v>
      </c>
      <c r="AK169" s="120">
        <v>268</v>
      </c>
      <c r="AL169" s="120">
        <v>283</v>
      </c>
      <c r="AM169" s="120">
        <v>230</v>
      </c>
      <c r="AN169" s="120">
        <v>241</v>
      </c>
      <c r="AO169" s="120">
        <v>26</v>
      </c>
      <c r="AP169" s="120">
        <v>325</v>
      </c>
      <c r="AQ169" s="120">
        <v>380</v>
      </c>
      <c r="AR169" s="120">
        <v>445</v>
      </c>
      <c r="AS169" s="120">
        <v>411</v>
      </c>
      <c r="AT169" s="120">
        <v>238</v>
      </c>
      <c r="AU169" s="120">
        <v>15</v>
      </c>
      <c r="AV169" s="120">
        <v>287</v>
      </c>
      <c r="AW169" s="120">
        <v>420</v>
      </c>
      <c r="AX169" s="120">
        <v>523</v>
      </c>
      <c r="AY169" s="120">
        <v>451</v>
      </c>
      <c r="AZ169" s="120">
        <v>269</v>
      </c>
      <c r="BA169" s="120">
        <v>14</v>
      </c>
      <c r="BB169" s="120">
        <v>205</v>
      </c>
      <c r="BC169" s="120"/>
      <c r="BD169" s="120"/>
      <c r="BE169" s="120"/>
      <c r="BF169" s="120"/>
      <c r="BG169" s="132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20"/>
      <c r="BS169" s="120"/>
      <c r="BT169" s="120"/>
      <c r="BU169" s="120"/>
      <c r="BV169" s="120"/>
      <c r="BW169" s="120"/>
      <c r="BX169" s="120"/>
      <c r="BY169" s="120"/>
      <c r="BZ169" s="120"/>
      <c r="CA169" s="120"/>
      <c r="CB169" s="120"/>
      <c r="CC169" s="120"/>
      <c r="CD169" s="120"/>
      <c r="CE169" s="120"/>
      <c r="CF169" s="120"/>
    </row>
    <row r="170" spans="1:84" s="140" customFormat="1" ht="14.1" customHeight="1">
      <c r="A170" s="119">
        <v>80497</v>
      </c>
      <c r="B170" s="120" t="s">
        <v>32</v>
      </c>
      <c r="C170" s="120">
        <v>32799</v>
      </c>
      <c r="D170" s="120">
        <v>38451</v>
      </c>
      <c r="E170" s="121">
        <f t="shared" si="14"/>
        <v>0.86538980914656105</v>
      </c>
      <c r="F170" s="122">
        <f t="shared" si="15"/>
        <v>28383.920350198056</v>
      </c>
      <c r="G170" s="121">
        <f t="shared" si="16"/>
        <v>9.5444983078752408</v>
      </c>
      <c r="H170" s="123">
        <f t="shared" si="17"/>
        <v>11.029131851330595</v>
      </c>
      <c r="I170" s="124">
        <f t="shared" si="18"/>
        <v>313050</v>
      </c>
      <c r="J170" s="125">
        <f t="shared" si="19"/>
        <v>31305</v>
      </c>
      <c r="K170" s="135">
        <v>0</v>
      </c>
      <c r="L170" s="120">
        <v>2</v>
      </c>
      <c r="M170" s="124">
        <v>0</v>
      </c>
      <c r="N170" s="120">
        <v>5</v>
      </c>
      <c r="O170" s="120">
        <v>18</v>
      </c>
      <c r="P170" s="120">
        <v>21</v>
      </c>
      <c r="Q170" s="120">
        <v>20</v>
      </c>
      <c r="R170" s="124">
        <v>45</v>
      </c>
      <c r="S170" s="120">
        <v>35</v>
      </c>
      <c r="T170" s="120">
        <v>109</v>
      </c>
      <c r="U170" s="124">
        <v>133</v>
      </c>
      <c r="V170" s="124">
        <v>257</v>
      </c>
      <c r="W170" s="124">
        <v>152</v>
      </c>
      <c r="X170" s="124">
        <v>662</v>
      </c>
      <c r="Y170" s="124">
        <v>466</v>
      </c>
      <c r="Z170" s="124">
        <v>594</v>
      </c>
      <c r="AA170" s="124">
        <v>548</v>
      </c>
      <c r="AB170" s="124">
        <v>798</v>
      </c>
      <c r="AC170" s="124">
        <v>328</v>
      </c>
      <c r="AD170" s="136">
        <v>1304</v>
      </c>
      <c r="AE170" s="124">
        <v>1349</v>
      </c>
      <c r="AF170" s="137">
        <v>1400</v>
      </c>
      <c r="AG170" s="131">
        <v>1362</v>
      </c>
      <c r="AH170" s="120">
        <v>990</v>
      </c>
      <c r="AI170" s="120">
        <v>87</v>
      </c>
      <c r="AJ170" s="120">
        <v>977</v>
      </c>
      <c r="AK170" s="120">
        <v>1024</v>
      </c>
      <c r="AL170" s="120">
        <v>1267</v>
      </c>
      <c r="AM170" s="120">
        <v>951</v>
      </c>
      <c r="AN170" s="120">
        <v>946</v>
      </c>
      <c r="AO170" s="120">
        <v>224</v>
      </c>
      <c r="AP170" s="120">
        <v>1004</v>
      </c>
      <c r="AQ170" s="120">
        <v>1527</v>
      </c>
      <c r="AR170" s="120">
        <v>1384</v>
      </c>
      <c r="AS170" s="120">
        <v>1653</v>
      </c>
      <c r="AT170" s="120">
        <v>1274</v>
      </c>
      <c r="AU170" s="120">
        <v>166</v>
      </c>
      <c r="AV170" s="120">
        <v>917</v>
      </c>
      <c r="AW170" s="120">
        <v>1587</v>
      </c>
      <c r="AX170" s="120">
        <v>1675</v>
      </c>
      <c r="AY170" s="120">
        <v>1973</v>
      </c>
      <c r="AZ170" s="120">
        <v>1177</v>
      </c>
      <c r="BA170" s="120">
        <v>211</v>
      </c>
      <c r="BB170" s="120">
        <v>683</v>
      </c>
      <c r="BC170" s="120"/>
      <c r="BD170" s="120"/>
      <c r="BE170" s="120"/>
      <c r="BF170" s="120"/>
      <c r="BG170" s="132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20"/>
      <c r="CF170" s="120"/>
    </row>
    <row r="171" spans="1:84" s="140" customFormat="1" ht="14.1" customHeight="1">
      <c r="A171" s="119">
        <v>80519</v>
      </c>
      <c r="B171" s="120" t="s">
        <v>131</v>
      </c>
      <c r="C171" s="120">
        <v>33988</v>
      </c>
      <c r="D171" s="120">
        <v>39709</v>
      </c>
      <c r="E171" s="121">
        <f t="shared" si="14"/>
        <v>0.89370273676629453</v>
      </c>
      <c r="F171" s="122">
        <f t="shared" si="15"/>
        <v>30375.168617212817</v>
      </c>
      <c r="G171" s="121">
        <f t="shared" si="16"/>
        <v>6.5308344121454631</v>
      </c>
      <c r="H171" s="123">
        <f t="shared" si="17"/>
        <v>7.3076137550793829</v>
      </c>
      <c r="I171" s="124">
        <f t="shared" si="18"/>
        <v>221970</v>
      </c>
      <c r="J171" s="125">
        <f t="shared" si="19"/>
        <v>22197</v>
      </c>
      <c r="K171" s="135">
        <v>0</v>
      </c>
      <c r="L171" s="120">
        <v>3</v>
      </c>
      <c r="M171" s="124">
        <v>0</v>
      </c>
      <c r="N171" s="120">
        <v>2</v>
      </c>
      <c r="O171" s="120">
        <v>14</v>
      </c>
      <c r="P171" s="120">
        <v>14</v>
      </c>
      <c r="Q171" s="120">
        <v>57</v>
      </c>
      <c r="R171" s="124">
        <v>64</v>
      </c>
      <c r="S171" s="120">
        <v>13</v>
      </c>
      <c r="T171" s="120">
        <v>201</v>
      </c>
      <c r="U171" s="124">
        <v>156</v>
      </c>
      <c r="V171" s="124">
        <v>256</v>
      </c>
      <c r="W171" s="124">
        <v>169</v>
      </c>
      <c r="X171" s="124">
        <v>489</v>
      </c>
      <c r="Y171" s="124">
        <v>419</v>
      </c>
      <c r="Z171" s="124">
        <v>485</v>
      </c>
      <c r="AA171" s="124">
        <v>415</v>
      </c>
      <c r="AB171" s="124">
        <v>566</v>
      </c>
      <c r="AC171" s="124">
        <v>260</v>
      </c>
      <c r="AD171" s="136">
        <v>1078</v>
      </c>
      <c r="AE171" s="124">
        <v>855</v>
      </c>
      <c r="AF171" s="137">
        <v>957</v>
      </c>
      <c r="AG171" s="131">
        <v>786</v>
      </c>
      <c r="AH171" s="120">
        <v>516</v>
      </c>
      <c r="AI171" s="120">
        <v>132</v>
      </c>
      <c r="AJ171" s="120">
        <v>471</v>
      </c>
      <c r="AK171" s="120">
        <v>471</v>
      </c>
      <c r="AL171" s="120">
        <v>774</v>
      </c>
      <c r="AM171" s="120">
        <v>775</v>
      </c>
      <c r="AN171" s="120">
        <v>696</v>
      </c>
      <c r="AO171" s="120">
        <v>135</v>
      </c>
      <c r="AP171" s="120">
        <v>767</v>
      </c>
      <c r="AQ171" s="120">
        <v>888</v>
      </c>
      <c r="AR171" s="120">
        <v>1112</v>
      </c>
      <c r="AS171" s="120">
        <v>1231</v>
      </c>
      <c r="AT171" s="120">
        <v>942</v>
      </c>
      <c r="AU171" s="120">
        <v>146</v>
      </c>
      <c r="AV171" s="120">
        <v>694</v>
      </c>
      <c r="AW171" s="120">
        <v>899</v>
      </c>
      <c r="AX171" s="120">
        <v>1443</v>
      </c>
      <c r="AY171" s="120">
        <v>1431</v>
      </c>
      <c r="AZ171" s="120">
        <v>810</v>
      </c>
      <c r="BA171" s="120">
        <v>131</v>
      </c>
      <c r="BB171" s="120">
        <v>474</v>
      </c>
      <c r="BC171" s="120"/>
      <c r="BD171" s="120"/>
      <c r="BE171" s="120"/>
      <c r="BF171" s="120"/>
      <c r="BG171" s="132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</row>
    <row r="172" spans="1:84" s="140" customFormat="1" ht="14.1" customHeight="1">
      <c r="A172" s="119">
        <v>90018</v>
      </c>
      <c r="B172" s="120" t="s">
        <v>329</v>
      </c>
      <c r="C172" s="141">
        <v>46987</v>
      </c>
      <c r="D172" s="122">
        <v>40968.659539643581</v>
      </c>
      <c r="E172" s="121">
        <f t="shared" si="14"/>
        <v>0.9220530144860366</v>
      </c>
      <c r="F172" s="122">
        <f t="shared" si="15"/>
        <v>43324.504991655405</v>
      </c>
      <c r="G172" s="121">
        <f t="shared" si="16"/>
        <v>1.0641241194372911E-3</v>
      </c>
      <c r="H172" s="123">
        <f t="shared" si="17"/>
        <v>1.1540812759344935E-3</v>
      </c>
      <c r="I172" s="124">
        <f t="shared" si="18"/>
        <v>50</v>
      </c>
      <c r="J172" s="125">
        <f t="shared" si="19"/>
        <v>5</v>
      </c>
      <c r="K172" s="135">
        <v>0</v>
      </c>
      <c r="L172" s="120">
        <v>0</v>
      </c>
      <c r="M172" s="124">
        <v>0</v>
      </c>
      <c r="N172" s="120">
        <v>0</v>
      </c>
      <c r="O172" s="120">
        <v>0</v>
      </c>
      <c r="P172" s="120">
        <v>0</v>
      </c>
      <c r="Q172" s="120">
        <v>0</v>
      </c>
      <c r="R172" s="124">
        <v>0</v>
      </c>
      <c r="S172" s="124">
        <v>0</v>
      </c>
      <c r="T172" s="120">
        <v>0</v>
      </c>
      <c r="U172" s="124">
        <v>0</v>
      </c>
      <c r="V172" s="124">
        <v>0</v>
      </c>
      <c r="W172" s="124">
        <v>0</v>
      </c>
      <c r="X172" s="124">
        <v>0</v>
      </c>
      <c r="Y172" s="124">
        <v>0</v>
      </c>
      <c r="Z172" s="124">
        <v>0</v>
      </c>
      <c r="AA172" s="124">
        <v>0</v>
      </c>
      <c r="AB172" s="124">
        <v>0</v>
      </c>
      <c r="AC172" s="124">
        <v>0</v>
      </c>
      <c r="AD172" s="136">
        <v>0</v>
      </c>
      <c r="AE172" s="124">
        <v>0</v>
      </c>
      <c r="AF172" s="137">
        <v>0</v>
      </c>
      <c r="AG172" s="131">
        <v>0</v>
      </c>
      <c r="AH172" s="120">
        <v>0</v>
      </c>
      <c r="AI172" s="120">
        <v>0</v>
      </c>
      <c r="AJ172" s="120">
        <v>0</v>
      </c>
      <c r="AK172" s="120">
        <v>0</v>
      </c>
      <c r="AL172" s="120">
        <v>0</v>
      </c>
      <c r="AM172" s="120">
        <v>2</v>
      </c>
      <c r="AN172" s="120">
        <v>0</v>
      </c>
      <c r="AO172" s="120">
        <v>0</v>
      </c>
      <c r="AP172" s="120">
        <v>0</v>
      </c>
      <c r="AQ172" s="120">
        <v>0</v>
      </c>
      <c r="AR172" s="120">
        <v>2</v>
      </c>
      <c r="AS172" s="120">
        <v>0</v>
      </c>
      <c r="AT172" s="120">
        <v>0</v>
      </c>
      <c r="AU172" s="120">
        <v>0</v>
      </c>
      <c r="AV172" s="120">
        <v>0</v>
      </c>
      <c r="AW172" s="120">
        <v>0</v>
      </c>
      <c r="AX172" s="120">
        <v>1</v>
      </c>
      <c r="AY172" s="120">
        <v>0</v>
      </c>
      <c r="AZ172" s="120">
        <v>0</v>
      </c>
      <c r="BA172" s="120">
        <v>0</v>
      </c>
      <c r="BB172" s="120">
        <v>0</v>
      </c>
      <c r="BC172" s="120"/>
      <c r="BD172" s="120"/>
      <c r="BE172" s="120"/>
      <c r="BF172" s="120"/>
      <c r="BG172" s="132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</row>
    <row r="173" spans="1:84" s="140" customFormat="1" ht="14.1" customHeight="1">
      <c r="A173" s="119">
        <v>90026</v>
      </c>
      <c r="B173" s="120" t="s">
        <v>330</v>
      </c>
      <c r="C173" s="141">
        <v>69870</v>
      </c>
      <c r="D173" s="122">
        <v>39760.533762282546</v>
      </c>
      <c r="E173" s="121">
        <f t="shared" si="14"/>
        <v>0.8948625711712852</v>
      </c>
      <c r="F173" s="122">
        <f t="shared" si="15"/>
        <v>62524.047847737696</v>
      </c>
      <c r="G173" s="121">
        <f t="shared" si="16"/>
        <v>0</v>
      </c>
      <c r="H173" s="123">
        <f t="shared" si="17"/>
        <v>0</v>
      </c>
      <c r="I173" s="124">
        <f t="shared" si="18"/>
        <v>0</v>
      </c>
      <c r="J173" s="125">
        <f t="shared" si="19"/>
        <v>0</v>
      </c>
      <c r="K173" s="135">
        <v>0</v>
      </c>
      <c r="L173" s="120">
        <v>0</v>
      </c>
      <c r="M173" s="124">
        <v>0</v>
      </c>
      <c r="N173" s="120">
        <v>0</v>
      </c>
      <c r="O173" s="120">
        <v>0</v>
      </c>
      <c r="P173" s="120">
        <v>0</v>
      </c>
      <c r="Q173" s="120">
        <v>0</v>
      </c>
      <c r="R173" s="124">
        <v>0</v>
      </c>
      <c r="S173" s="124">
        <v>0</v>
      </c>
      <c r="T173" s="120">
        <v>0</v>
      </c>
      <c r="U173" s="124">
        <v>0</v>
      </c>
      <c r="V173" s="124">
        <v>0</v>
      </c>
      <c r="W173" s="124">
        <v>0</v>
      </c>
      <c r="X173" s="124">
        <v>0</v>
      </c>
      <c r="Y173" s="124">
        <v>0</v>
      </c>
      <c r="Z173" s="124">
        <v>0</v>
      </c>
      <c r="AA173" s="124">
        <v>0</v>
      </c>
      <c r="AB173" s="124">
        <v>0</v>
      </c>
      <c r="AC173" s="124">
        <v>0</v>
      </c>
      <c r="AD173" s="136">
        <v>0</v>
      </c>
      <c r="AE173" s="124">
        <v>0</v>
      </c>
      <c r="AF173" s="137">
        <v>0</v>
      </c>
      <c r="AG173" s="131">
        <v>0</v>
      </c>
      <c r="AH173" s="120">
        <v>0</v>
      </c>
      <c r="AI173" s="120">
        <v>0</v>
      </c>
      <c r="AJ173" s="120">
        <v>0</v>
      </c>
      <c r="AK173" s="120">
        <v>0</v>
      </c>
      <c r="AL173" s="120">
        <v>0</v>
      </c>
      <c r="AM173" s="120">
        <v>0</v>
      </c>
      <c r="AN173" s="120">
        <v>0</v>
      </c>
      <c r="AO173" s="120">
        <v>0</v>
      </c>
      <c r="AP173" s="120">
        <v>0</v>
      </c>
      <c r="AQ173" s="120">
        <v>0</v>
      </c>
      <c r="AR173" s="120">
        <v>0</v>
      </c>
      <c r="AS173" s="120">
        <v>0</v>
      </c>
      <c r="AT173" s="120">
        <v>0</v>
      </c>
      <c r="AU173" s="120">
        <v>0</v>
      </c>
      <c r="AV173" s="120">
        <v>0</v>
      </c>
      <c r="AW173" s="120">
        <v>0</v>
      </c>
      <c r="AX173" s="120">
        <v>0</v>
      </c>
      <c r="AY173" s="120">
        <v>0</v>
      </c>
      <c r="AZ173" s="120">
        <v>0</v>
      </c>
      <c r="BA173" s="120">
        <v>0</v>
      </c>
      <c r="BB173" s="120">
        <v>0</v>
      </c>
      <c r="BC173" s="120"/>
      <c r="BD173" s="120"/>
      <c r="BE173" s="120"/>
      <c r="BF173" s="120"/>
      <c r="BG173" s="132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20"/>
      <c r="BS173" s="120"/>
      <c r="BT173" s="120"/>
      <c r="BU173" s="120"/>
      <c r="BV173" s="120"/>
      <c r="BW173" s="120"/>
      <c r="BX173" s="120"/>
      <c r="BY173" s="120"/>
      <c r="BZ173" s="120"/>
      <c r="CA173" s="120"/>
      <c r="CB173" s="120"/>
      <c r="CC173" s="120"/>
      <c r="CD173" s="120"/>
      <c r="CE173" s="120"/>
      <c r="CF173" s="120"/>
    </row>
    <row r="174" spans="1:84" s="140" customFormat="1" ht="14.1" customHeight="1">
      <c r="A174" s="119">
        <v>90042</v>
      </c>
      <c r="B174" s="120" t="s">
        <v>331</v>
      </c>
      <c r="C174" s="141">
        <v>98387</v>
      </c>
      <c r="D174" s="122">
        <v>56234.371311911236</v>
      </c>
      <c r="E174" s="121">
        <f t="shared" si="14"/>
        <v>1.2656277302824819</v>
      </c>
      <c r="F174" s="122">
        <f t="shared" si="15"/>
        <v>124521.31549930254</v>
      </c>
      <c r="G174" s="121">
        <f t="shared" si="16"/>
        <v>3.8622988809497191E-3</v>
      </c>
      <c r="H174" s="123">
        <f t="shared" si="17"/>
        <v>3.0516863596909915E-3</v>
      </c>
      <c r="I174" s="124">
        <f t="shared" si="18"/>
        <v>380</v>
      </c>
      <c r="J174" s="125">
        <f t="shared" si="19"/>
        <v>38</v>
      </c>
      <c r="K174" s="135">
        <v>0</v>
      </c>
      <c r="L174" s="120">
        <v>0</v>
      </c>
      <c r="M174" s="124">
        <v>0</v>
      </c>
      <c r="N174" s="120">
        <v>0</v>
      </c>
      <c r="O174" s="120">
        <v>0</v>
      </c>
      <c r="P174" s="120">
        <v>0</v>
      </c>
      <c r="Q174" s="120">
        <v>0</v>
      </c>
      <c r="R174" s="124">
        <v>0</v>
      </c>
      <c r="S174" s="124">
        <v>0</v>
      </c>
      <c r="T174" s="120">
        <v>0</v>
      </c>
      <c r="U174" s="124">
        <v>0</v>
      </c>
      <c r="V174" s="124">
        <v>0</v>
      </c>
      <c r="W174" s="124">
        <v>0</v>
      </c>
      <c r="X174" s="124">
        <v>8</v>
      </c>
      <c r="Y174" s="124">
        <v>0</v>
      </c>
      <c r="Z174" s="124">
        <v>0</v>
      </c>
      <c r="AA174" s="124">
        <v>0</v>
      </c>
      <c r="AB174" s="124">
        <v>0</v>
      </c>
      <c r="AC174" s="124">
        <v>0</v>
      </c>
      <c r="AD174" s="136">
        <v>3</v>
      </c>
      <c r="AE174" s="124">
        <v>0</v>
      </c>
      <c r="AF174" s="137">
        <v>3</v>
      </c>
      <c r="AG174" s="131">
        <v>4</v>
      </c>
      <c r="AH174" s="120">
        <v>3</v>
      </c>
      <c r="AI174" s="120">
        <v>0</v>
      </c>
      <c r="AJ174" s="120">
        <v>5</v>
      </c>
      <c r="AK174" s="120">
        <v>0</v>
      </c>
      <c r="AL174" s="120">
        <v>1</v>
      </c>
      <c r="AM174" s="120">
        <v>0</v>
      </c>
      <c r="AN174" s="120">
        <v>0</v>
      </c>
      <c r="AO174" s="120">
        <v>0</v>
      </c>
      <c r="AP174" s="120">
        <v>2</v>
      </c>
      <c r="AQ174" s="120">
        <v>0</v>
      </c>
      <c r="AR174" s="120">
        <v>2</v>
      </c>
      <c r="AS174" s="120">
        <v>0</v>
      </c>
      <c r="AT174" s="120">
        <v>1</v>
      </c>
      <c r="AU174" s="120">
        <v>0</v>
      </c>
      <c r="AV174" s="120">
        <v>2</v>
      </c>
      <c r="AW174" s="120">
        <v>0</v>
      </c>
      <c r="AX174" s="120">
        <v>0</v>
      </c>
      <c r="AY174" s="120">
        <v>0</v>
      </c>
      <c r="AZ174" s="120">
        <v>1</v>
      </c>
      <c r="BA174" s="120">
        <v>0</v>
      </c>
      <c r="BB174" s="120">
        <v>3</v>
      </c>
      <c r="BC174" s="120"/>
      <c r="BD174" s="120"/>
      <c r="BE174" s="120"/>
      <c r="BF174" s="120"/>
      <c r="BG174" s="132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</row>
    <row r="175" spans="1:84" s="140" customFormat="1" ht="14.1" customHeight="1">
      <c r="A175" s="119">
        <v>90093</v>
      </c>
      <c r="B175" s="120" t="s">
        <v>115</v>
      </c>
      <c r="C175" s="141">
        <v>6537</v>
      </c>
      <c r="D175" s="122">
        <v>44432</v>
      </c>
      <c r="E175" s="121">
        <f t="shared" si="14"/>
        <v>1</v>
      </c>
      <c r="F175" s="122">
        <f t="shared" si="15"/>
        <v>6537</v>
      </c>
      <c r="G175" s="121">
        <f t="shared" si="16"/>
        <v>2.2946305644791189E-2</v>
      </c>
      <c r="H175" s="123">
        <f t="shared" si="17"/>
        <v>2.2946305644791189E-2</v>
      </c>
      <c r="I175" s="124">
        <f t="shared" si="18"/>
        <v>150</v>
      </c>
      <c r="J175" s="125">
        <f t="shared" si="19"/>
        <v>15</v>
      </c>
      <c r="K175" s="135">
        <v>0</v>
      </c>
      <c r="L175" s="120">
        <v>0</v>
      </c>
      <c r="M175" s="124">
        <v>0</v>
      </c>
      <c r="N175" s="120">
        <v>1</v>
      </c>
      <c r="O175" s="120">
        <v>0</v>
      </c>
      <c r="P175" s="120">
        <v>0</v>
      </c>
      <c r="Q175" s="120">
        <v>0</v>
      </c>
      <c r="R175" s="124">
        <v>0</v>
      </c>
      <c r="S175" s="124">
        <v>0</v>
      </c>
      <c r="T175" s="120">
        <v>0</v>
      </c>
      <c r="U175" s="124">
        <v>0</v>
      </c>
      <c r="V175" s="124">
        <v>3</v>
      </c>
      <c r="W175" s="124">
        <v>0</v>
      </c>
      <c r="X175" s="124">
        <v>0</v>
      </c>
      <c r="Y175" s="124">
        <v>0</v>
      </c>
      <c r="Z175" s="124">
        <v>0</v>
      </c>
      <c r="AA175" s="124">
        <v>0</v>
      </c>
      <c r="AB175" s="124">
        <v>0</v>
      </c>
      <c r="AC175" s="124">
        <v>0</v>
      </c>
      <c r="AD175" s="136">
        <v>1</v>
      </c>
      <c r="AE175" s="124">
        <v>0</v>
      </c>
      <c r="AF175" s="137">
        <v>0</v>
      </c>
      <c r="AG175" s="131">
        <v>1</v>
      </c>
      <c r="AH175" s="120">
        <v>3</v>
      </c>
      <c r="AI175" s="120">
        <v>0</v>
      </c>
      <c r="AJ175" s="120">
        <v>0</v>
      </c>
      <c r="AK175" s="120">
        <v>0</v>
      </c>
      <c r="AL175" s="120">
        <v>0</v>
      </c>
      <c r="AM175" s="120">
        <v>0</v>
      </c>
      <c r="AN175" s="120">
        <v>0</v>
      </c>
      <c r="AO175" s="120">
        <v>0</v>
      </c>
      <c r="AP175" s="120">
        <v>0</v>
      </c>
      <c r="AQ175" s="120">
        <v>0</v>
      </c>
      <c r="AR175" s="120">
        <v>2</v>
      </c>
      <c r="AS175" s="120">
        <v>0</v>
      </c>
      <c r="AT175" s="120">
        <v>0</v>
      </c>
      <c r="AU175" s="120">
        <v>0</v>
      </c>
      <c r="AV175" s="120">
        <v>1</v>
      </c>
      <c r="AW175" s="120">
        <v>2</v>
      </c>
      <c r="AX175" s="120">
        <v>0</v>
      </c>
      <c r="AY175" s="120">
        <v>0</v>
      </c>
      <c r="AZ175" s="120">
        <v>0</v>
      </c>
      <c r="BA175" s="120">
        <v>1</v>
      </c>
      <c r="BB175" s="120">
        <v>0</v>
      </c>
      <c r="BC175" s="120"/>
      <c r="BD175" s="120"/>
      <c r="BE175" s="120"/>
      <c r="BF175" s="120"/>
      <c r="BG175" s="132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20"/>
      <c r="BS175" s="120"/>
      <c r="BT175" s="120"/>
      <c r="BU175" s="120"/>
      <c r="BV175" s="120"/>
      <c r="BW175" s="120"/>
      <c r="BX175" s="120"/>
      <c r="BY175" s="120"/>
      <c r="BZ175" s="120"/>
      <c r="CA175" s="120"/>
      <c r="CB175" s="120"/>
      <c r="CC175" s="120"/>
      <c r="CD175" s="120"/>
      <c r="CE175" s="120"/>
      <c r="CF175" s="120"/>
    </row>
    <row r="176" spans="1:84" s="140" customFormat="1" ht="14.1" customHeight="1">
      <c r="A176" s="119">
        <v>90107</v>
      </c>
      <c r="B176" s="120" t="s">
        <v>120</v>
      </c>
      <c r="C176" s="141">
        <v>39289</v>
      </c>
      <c r="D176" s="122">
        <v>42643.071284740916</v>
      </c>
      <c r="E176" s="121">
        <f t="shared" si="14"/>
        <v>0.95973783049921035</v>
      </c>
      <c r="F176" s="122">
        <f t="shared" si="15"/>
        <v>37707.139622483475</v>
      </c>
      <c r="G176" s="121">
        <f t="shared" si="16"/>
        <v>5.0904833413932657E-4</v>
      </c>
      <c r="H176" s="123">
        <f t="shared" si="17"/>
        <v>5.3040353100861266E-4</v>
      </c>
      <c r="I176" s="124">
        <f t="shared" si="18"/>
        <v>20</v>
      </c>
      <c r="J176" s="125">
        <f t="shared" si="19"/>
        <v>2</v>
      </c>
      <c r="K176" s="135">
        <v>0</v>
      </c>
      <c r="L176" s="120">
        <v>0</v>
      </c>
      <c r="M176" s="124">
        <v>0</v>
      </c>
      <c r="N176" s="120">
        <v>0</v>
      </c>
      <c r="O176" s="120">
        <v>0</v>
      </c>
      <c r="P176" s="120">
        <v>0</v>
      </c>
      <c r="Q176" s="120">
        <v>0</v>
      </c>
      <c r="R176" s="124">
        <v>0</v>
      </c>
      <c r="S176" s="124">
        <v>0</v>
      </c>
      <c r="T176" s="120">
        <v>0</v>
      </c>
      <c r="U176" s="124">
        <v>0</v>
      </c>
      <c r="V176" s="124">
        <v>0</v>
      </c>
      <c r="W176" s="124">
        <v>0</v>
      </c>
      <c r="X176" s="124">
        <v>0</v>
      </c>
      <c r="Y176" s="124">
        <v>0</v>
      </c>
      <c r="Z176" s="124">
        <v>0</v>
      </c>
      <c r="AA176" s="124">
        <v>2</v>
      </c>
      <c r="AB176" s="124">
        <v>0</v>
      </c>
      <c r="AC176" s="124">
        <v>0</v>
      </c>
      <c r="AD176" s="136">
        <v>0</v>
      </c>
      <c r="AE176" s="124">
        <v>0</v>
      </c>
      <c r="AF176" s="137">
        <v>0</v>
      </c>
      <c r="AG176" s="131">
        <v>0</v>
      </c>
      <c r="AH176" s="120">
        <v>0</v>
      </c>
      <c r="AI176" s="120">
        <v>0</v>
      </c>
      <c r="AJ176" s="120">
        <v>0</v>
      </c>
      <c r="AK176" s="120">
        <v>0</v>
      </c>
      <c r="AL176" s="120">
        <v>0</v>
      </c>
      <c r="AM176" s="120">
        <v>0</v>
      </c>
      <c r="AN176" s="120">
        <v>0</v>
      </c>
      <c r="AO176" s="120">
        <v>0</v>
      </c>
      <c r="AP176" s="120">
        <v>0</v>
      </c>
      <c r="AQ176" s="120">
        <v>0</v>
      </c>
      <c r="AR176" s="120">
        <v>0</v>
      </c>
      <c r="AS176" s="120">
        <v>0</v>
      </c>
      <c r="AT176" s="120">
        <v>0</v>
      </c>
      <c r="AU176" s="120">
        <v>0</v>
      </c>
      <c r="AV176" s="120">
        <v>0</v>
      </c>
      <c r="AW176" s="120">
        <v>0</v>
      </c>
      <c r="AX176" s="120">
        <v>0</v>
      </c>
      <c r="AY176" s="120">
        <v>0</v>
      </c>
      <c r="AZ176" s="120">
        <v>0</v>
      </c>
      <c r="BA176" s="120">
        <v>0</v>
      </c>
      <c r="BB176" s="120">
        <v>0</v>
      </c>
      <c r="BC176" s="120"/>
      <c r="BD176" s="120"/>
      <c r="BE176" s="120"/>
      <c r="BF176" s="120"/>
      <c r="BG176" s="132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20"/>
      <c r="BS176" s="120"/>
      <c r="BT176" s="120"/>
      <c r="BU176" s="120"/>
      <c r="BV176" s="120"/>
      <c r="BW176" s="120"/>
      <c r="BX176" s="120"/>
      <c r="BY176" s="120"/>
      <c r="BZ176" s="120"/>
      <c r="CA176" s="120"/>
      <c r="CB176" s="120"/>
      <c r="CC176" s="120"/>
      <c r="CD176" s="120"/>
      <c r="CE176" s="120"/>
      <c r="CF176" s="120"/>
    </row>
    <row r="177" spans="1:84" s="140" customFormat="1" ht="14.1" customHeight="1">
      <c r="A177" s="119">
        <v>90131</v>
      </c>
      <c r="B177" s="120" t="s">
        <v>110</v>
      </c>
      <c r="C177" s="141">
        <v>34827</v>
      </c>
      <c r="D177" s="122">
        <v>62046.890891312949</v>
      </c>
      <c r="E177" s="121">
        <f t="shared" si="14"/>
        <v>1.3964460499485269</v>
      </c>
      <c r="F177" s="122">
        <f t="shared" si="15"/>
        <v>48634.026581557351</v>
      </c>
      <c r="G177" s="121">
        <f t="shared" si="16"/>
        <v>8.6140063743647168E-4</v>
      </c>
      <c r="H177" s="123">
        <f t="shared" si="17"/>
        <v>6.1685207063188943E-4</v>
      </c>
      <c r="I177" s="124">
        <f t="shared" si="18"/>
        <v>30</v>
      </c>
      <c r="J177" s="125">
        <f t="shared" si="19"/>
        <v>3</v>
      </c>
      <c r="K177" s="135">
        <v>0</v>
      </c>
      <c r="L177" s="120">
        <v>0</v>
      </c>
      <c r="M177" s="124">
        <v>0</v>
      </c>
      <c r="N177" s="120">
        <v>0</v>
      </c>
      <c r="O177" s="120">
        <v>0</v>
      </c>
      <c r="P177" s="120">
        <v>0</v>
      </c>
      <c r="Q177" s="120">
        <v>0</v>
      </c>
      <c r="R177" s="124">
        <v>0</v>
      </c>
      <c r="S177" s="124">
        <v>0</v>
      </c>
      <c r="T177" s="120">
        <v>0</v>
      </c>
      <c r="U177" s="124">
        <v>0</v>
      </c>
      <c r="V177" s="124">
        <v>0</v>
      </c>
      <c r="W177" s="124">
        <v>0</v>
      </c>
      <c r="X177" s="124">
        <v>0</v>
      </c>
      <c r="Y177" s="124">
        <v>0</v>
      </c>
      <c r="Z177" s="124">
        <v>0</v>
      </c>
      <c r="AA177" s="124">
        <v>0</v>
      </c>
      <c r="AB177" s="124">
        <v>0</v>
      </c>
      <c r="AC177" s="124">
        <v>0</v>
      </c>
      <c r="AD177" s="136">
        <v>0</v>
      </c>
      <c r="AE177" s="124">
        <v>0</v>
      </c>
      <c r="AF177" s="137">
        <v>0</v>
      </c>
      <c r="AG177" s="131">
        <v>0</v>
      </c>
      <c r="AH177" s="120">
        <v>0</v>
      </c>
      <c r="AI177" s="120">
        <v>0</v>
      </c>
      <c r="AJ177" s="120">
        <v>0</v>
      </c>
      <c r="AK177" s="120">
        <v>0</v>
      </c>
      <c r="AL177" s="120">
        <v>0</v>
      </c>
      <c r="AM177" s="120">
        <v>0</v>
      </c>
      <c r="AN177" s="120">
        <v>0</v>
      </c>
      <c r="AO177" s="120">
        <v>0</v>
      </c>
      <c r="AP177" s="120">
        <v>0</v>
      </c>
      <c r="AQ177" s="120">
        <v>0</v>
      </c>
      <c r="AR177" s="120">
        <v>0</v>
      </c>
      <c r="AS177" s="120">
        <v>1</v>
      </c>
      <c r="AT177" s="120">
        <v>1</v>
      </c>
      <c r="AU177" s="120">
        <v>0</v>
      </c>
      <c r="AV177" s="120">
        <v>0</v>
      </c>
      <c r="AW177" s="120">
        <v>0</v>
      </c>
      <c r="AX177" s="120">
        <v>0</v>
      </c>
      <c r="AY177" s="120">
        <v>1</v>
      </c>
      <c r="AZ177" s="120">
        <v>0</v>
      </c>
      <c r="BA177" s="120">
        <v>0</v>
      </c>
      <c r="BB177" s="120">
        <v>0</v>
      </c>
      <c r="BC177" s="120"/>
      <c r="BD177" s="120"/>
      <c r="BE177" s="120"/>
      <c r="BF177" s="120"/>
      <c r="BG177" s="132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20"/>
      <c r="BS177" s="120"/>
      <c r="BT177" s="120"/>
      <c r="BU177" s="120"/>
      <c r="BV177" s="120"/>
      <c r="BW177" s="120"/>
      <c r="BX177" s="120"/>
      <c r="BY177" s="120"/>
      <c r="BZ177" s="120"/>
      <c r="CA177" s="120"/>
      <c r="CB177" s="120"/>
      <c r="CC177" s="120"/>
      <c r="CD177" s="120"/>
      <c r="CE177" s="120"/>
      <c r="CF177" s="120"/>
    </row>
    <row r="178" spans="1:84" s="140" customFormat="1" ht="14.1" customHeight="1">
      <c r="A178" s="119">
        <v>90140</v>
      </c>
      <c r="B178" s="120" t="s">
        <v>117</v>
      </c>
      <c r="C178" s="141">
        <v>36085</v>
      </c>
      <c r="D178" s="122">
        <v>40611.559927812785</v>
      </c>
      <c r="E178" s="121">
        <f t="shared" si="14"/>
        <v>0.91401602286218908</v>
      </c>
      <c r="F178" s="122">
        <f t="shared" si="15"/>
        <v>32982.268184982095</v>
      </c>
      <c r="G178" s="121">
        <f t="shared" si="16"/>
        <v>4.3508382984619648E-2</v>
      </c>
      <c r="H178" s="123">
        <f t="shared" si="17"/>
        <v>4.7601335092984066E-2</v>
      </c>
      <c r="I178" s="124">
        <f t="shared" si="18"/>
        <v>1570</v>
      </c>
      <c r="J178" s="125">
        <f t="shared" si="19"/>
        <v>157</v>
      </c>
      <c r="K178" s="135">
        <v>0</v>
      </c>
      <c r="L178" s="120">
        <v>0</v>
      </c>
      <c r="M178" s="124">
        <v>0</v>
      </c>
      <c r="N178" s="120">
        <v>0</v>
      </c>
      <c r="O178" s="120">
        <v>0</v>
      </c>
      <c r="P178" s="120">
        <v>0</v>
      </c>
      <c r="Q178" s="120">
        <v>0</v>
      </c>
      <c r="R178" s="124">
        <v>0</v>
      </c>
      <c r="S178" s="124">
        <v>0</v>
      </c>
      <c r="T178" s="124">
        <v>0</v>
      </c>
      <c r="U178" s="124">
        <v>2</v>
      </c>
      <c r="V178" s="124">
        <v>3</v>
      </c>
      <c r="W178" s="124">
        <v>1</v>
      </c>
      <c r="X178" s="124">
        <v>4</v>
      </c>
      <c r="Y178" s="124">
        <v>1</v>
      </c>
      <c r="Z178" s="124">
        <v>2</v>
      </c>
      <c r="AA178" s="124">
        <v>1</v>
      </c>
      <c r="AB178" s="124">
        <v>14</v>
      </c>
      <c r="AC178" s="124">
        <v>0</v>
      </c>
      <c r="AD178" s="136">
        <v>34</v>
      </c>
      <c r="AE178" s="124">
        <v>2</v>
      </c>
      <c r="AF178" s="137">
        <v>9</v>
      </c>
      <c r="AG178" s="131">
        <v>0</v>
      </c>
      <c r="AH178" s="120">
        <v>0</v>
      </c>
      <c r="AI178" s="120">
        <v>0</v>
      </c>
      <c r="AJ178" s="120">
        <v>0</v>
      </c>
      <c r="AK178" s="120">
        <v>10</v>
      </c>
      <c r="AL178" s="120">
        <v>5</v>
      </c>
      <c r="AM178" s="120">
        <v>0</v>
      </c>
      <c r="AN178" s="120">
        <v>1</v>
      </c>
      <c r="AO178" s="120">
        <v>0</v>
      </c>
      <c r="AP178" s="120">
        <v>2</v>
      </c>
      <c r="AQ178" s="120">
        <v>4</v>
      </c>
      <c r="AR178" s="120">
        <v>12</v>
      </c>
      <c r="AS178" s="120">
        <v>1</v>
      </c>
      <c r="AT178" s="120">
        <v>4</v>
      </c>
      <c r="AU178" s="120">
        <v>8</v>
      </c>
      <c r="AV178" s="120">
        <v>21</v>
      </c>
      <c r="AW178" s="120">
        <v>4</v>
      </c>
      <c r="AX178" s="120">
        <v>4</v>
      </c>
      <c r="AY178" s="120">
        <v>1</v>
      </c>
      <c r="AZ178" s="120">
        <v>3</v>
      </c>
      <c r="BA178" s="120">
        <v>0</v>
      </c>
      <c r="BB178" s="120">
        <v>4</v>
      </c>
      <c r="BC178" s="120"/>
      <c r="BD178" s="120"/>
      <c r="BE178" s="120"/>
      <c r="BF178" s="120"/>
      <c r="BG178" s="132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20"/>
      <c r="BS178" s="120"/>
      <c r="BT178" s="120"/>
      <c r="BU178" s="120"/>
      <c r="BV178" s="120"/>
      <c r="BW178" s="120"/>
      <c r="BX178" s="120"/>
      <c r="BY178" s="120"/>
      <c r="BZ178" s="120"/>
      <c r="CA178" s="120"/>
      <c r="CB178" s="120"/>
      <c r="CC178" s="120"/>
      <c r="CD178" s="120"/>
      <c r="CE178" s="120"/>
      <c r="CF178" s="120"/>
    </row>
    <row r="179" spans="1:84" s="140" customFormat="1" ht="14.1" customHeight="1">
      <c r="A179" s="119">
        <v>90158</v>
      </c>
      <c r="B179" s="120" t="s">
        <v>116</v>
      </c>
      <c r="C179" s="141">
        <v>13515</v>
      </c>
      <c r="D179" s="122">
        <v>44432</v>
      </c>
      <c r="E179" s="121">
        <f t="shared" si="14"/>
        <v>1</v>
      </c>
      <c r="F179" s="122">
        <f t="shared" si="15"/>
        <v>13515</v>
      </c>
      <c r="G179" s="121">
        <f t="shared" si="16"/>
        <v>0.13244543100258971</v>
      </c>
      <c r="H179" s="123">
        <f t="shared" si="17"/>
        <v>0.13244543100258971</v>
      </c>
      <c r="I179" s="124">
        <f t="shared" si="18"/>
        <v>1790</v>
      </c>
      <c r="J179" s="125">
        <f t="shared" si="19"/>
        <v>179</v>
      </c>
      <c r="K179" s="135">
        <v>0</v>
      </c>
      <c r="L179" s="120">
        <v>0</v>
      </c>
      <c r="M179" s="124">
        <v>0</v>
      </c>
      <c r="N179" s="120">
        <v>0</v>
      </c>
      <c r="O179" s="120">
        <v>0</v>
      </c>
      <c r="P179" s="120">
        <v>0</v>
      </c>
      <c r="Q179" s="120">
        <v>0</v>
      </c>
      <c r="R179" s="124">
        <v>0</v>
      </c>
      <c r="S179" s="124">
        <v>0</v>
      </c>
      <c r="T179" s="124">
        <v>1</v>
      </c>
      <c r="U179" s="124">
        <v>2</v>
      </c>
      <c r="V179" s="124">
        <v>3</v>
      </c>
      <c r="W179" s="124">
        <v>0</v>
      </c>
      <c r="X179" s="124">
        <v>3</v>
      </c>
      <c r="Y179" s="124">
        <v>6</v>
      </c>
      <c r="Z179" s="124">
        <v>12</v>
      </c>
      <c r="AA179" s="124">
        <v>6</v>
      </c>
      <c r="AB179" s="124">
        <v>3</v>
      </c>
      <c r="AC179" s="124">
        <v>0</v>
      </c>
      <c r="AD179" s="136">
        <v>4</v>
      </c>
      <c r="AE179" s="124">
        <v>9</v>
      </c>
      <c r="AF179" s="137">
        <v>6</v>
      </c>
      <c r="AG179" s="131">
        <v>4</v>
      </c>
      <c r="AH179" s="120">
        <v>8</v>
      </c>
      <c r="AI179" s="120">
        <v>0</v>
      </c>
      <c r="AJ179" s="120">
        <v>8</v>
      </c>
      <c r="AK179" s="120">
        <v>0</v>
      </c>
      <c r="AL179" s="120">
        <v>6</v>
      </c>
      <c r="AM179" s="120">
        <v>4</v>
      </c>
      <c r="AN179" s="120">
        <v>20</v>
      </c>
      <c r="AO179" s="120">
        <v>0</v>
      </c>
      <c r="AP179" s="120">
        <v>6</v>
      </c>
      <c r="AQ179" s="120">
        <v>7</v>
      </c>
      <c r="AR179" s="120">
        <v>3</v>
      </c>
      <c r="AS179" s="120">
        <v>1</v>
      </c>
      <c r="AT179" s="120">
        <v>11</v>
      </c>
      <c r="AU179" s="120">
        <v>0</v>
      </c>
      <c r="AV179" s="120">
        <v>4</v>
      </c>
      <c r="AW179" s="120">
        <v>17</v>
      </c>
      <c r="AX179" s="120">
        <v>7</v>
      </c>
      <c r="AY179" s="120">
        <v>10</v>
      </c>
      <c r="AZ179" s="120">
        <v>2</v>
      </c>
      <c r="BA179" s="120">
        <v>2</v>
      </c>
      <c r="BB179" s="120">
        <v>4</v>
      </c>
      <c r="BC179" s="120"/>
      <c r="BD179" s="120"/>
      <c r="BE179" s="120"/>
      <c r="BF179" s="120"/>
      <c r="BG179" s="132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20"/>
      <c r="BS179" s="120"/>
      <c r="BT179" s="120"/>
      <c r="BU179" s="120"/>
      <c r="BV179" s="120"/>
      <c r="BW179" s="120"/>
      <c r="BX179" s="120"/>
      <c r="BY179" s="120"/>
      <c r="BZ179" s="120"/>
      <c r="CA179" s="120"/>
      <c r="CB179" s="120"/>
      <c r="CC179" s="120"/>
      <c r="CD179" s="120"/>
      <c r="CE179" s="120"/>
      <c r="CF179" s="120"/>
    </row>
    <row r="180" spans="1:84" s="140" customFormat="1" ht="14.1" customHeight="1">
      <c r="A180" s="119">
        <v>90166</v>
      </c>
      <c r="B180" s="120" t="s">
        <v>332</v>
      </c>
      <c r="C180" s="141">
        <v>57605</v>
      </c>
      <c r="D180" s="122">
        <v>40464.185913949244</v>
      </c>
      <c r="E180" s="121">
        <f t="shared" si="14"/>
        <v>0.91069917883393148</v>
      </c>
      <c r="F180" s="122">
        <f t="shared" si="15"/>
        <v>52460.826196728623</v>
      </c>
      <c r="G180" s="121">
        <f t="shared" si="16"/>
        <v>1.0415762520614531E-3</v>
      </c>
      <c r="H180" s="123">
        <f t="shared" si="17"/>
        <v>1.1437105427009365E-3</v>
      </c>
      <c r="I180" s="124">
        <f t="shared" si="18"/>
        <v>60</v>
      </c>
      <c r="J180" s="125">
        <f t="shared" si="19"/>
        <v>6</v>
      </c>
      <c r="K180" s="135">
        <v>0</v>
      </c>
      <c r="L180" s="120">
        <v>0</v>
      </c>
      <c r="M180" s="124">
        <v>0</v>
      </c>
      <c r="N180" s="120">
        <v>0</v>
      </c>
      <c r="O180" s="120">
        <v>0</v>
      </c>
      <c r="P180" s="120">
        <v>0</v>
      </c>
      <c r="Q180" s="120">
        <v>0</v>
      </c>
      <c r="R180" s="124">
        <v>0</v>
      </c>
      <c r="S180" s="124">
        <v>0</v>
      </c>
      <c r="T180" s="124">
        <v>0</v>
      </c>
      <c r="U180" s="124">
        <v>0</v>
      </c>
      <c r="V180" s="124">
        <v>0</v>
      </c>
      <c r="W180" s="124">
        <v>0</v>
      </c>
      <c r="X180" s="124">
        <v>0</v>
      </c>
      <c r="Y180" s="124">
        <v>0</v>
      </c>
      <c r="Z180" s="124">
        <v>0</v>
      </c>
      <c r="AA180" s="124">
        <v>0</v>
      </c>
      <c r="AB180" s="124">
        <v>0</v>
      </c>
      <c r="AC180" s="124">
        <v>0</v>
      </c>
      <c r="AD180" s="136">
        <v>0</v>
      </c>
      <c r="AE180" s="124">
        <v>3</v>
      </c>
      <c r="AF180" s="137">
        <v>3</v>
      </c>
      <c r="AG180" s="131">
        <v>0</v>
      </c>
      <c r="AH180" s="120">
        <v>0</v>
      </c>
      <c r="AI180" s="120">
        <v>0</v>
      </c>
      <c r="AJ180" s="120">
        <v>0</v>
      </c>
      <c r="AK180" s="120">
        <v>0</v>
      </c>
      <c r="AL180" s="120">
        <v>0</v>
      </c>
      <c r="AM180" s="120">
        <v>0</v>
      </c>
      <c r="AN180" s="120">
        <v>0</v>
      </c>
      <c r="AO180" s="120">
        <v>0</v>
      </c>
      <c r="AP180" s="120">
        <v>0</v>
      </c>
      <c r="AQ180" s="120">
        <v>0</v>
      </c>
      <c r="AR180" s="120">
        <v>0</v>
      </c>
      <c r="AS180" s="120">
        <v>0</v>
      </c>
      <c r="AT180" s="120">
        <v>0</v>
      </c>
      <c r="AU180" s="120">
        <v>0</v>
      </c>
      <c r="AV180" s="120">
        <v>0</v>
      </c>
      <c r="AW180" s="120">
        <v>0</v>
      </c>
      <c r="AX180" s="120">
        <v>0</v>
      </c>
      <c r="AY180" s="120">
        <v>0</v>
      </c>
      <c r="AZ180" s="120">
        <v>0</v>
      </c>
      <c r="BA180" s="120">
        <v>0</v>
      </c>
      <c r="BB180" s="120">
        <v>0</v>
      </c>
      <c r="BC180" s="120"/>
      <c r="BD180" s="120"/>
      <c r="BE180" s="120"/>
      <c r="BF180" s="120"/>
      <c r="BG180" s="132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20"/>
      <c r="BS180" s="120"/>
      <c r="BT180" s="120"/>
      <c r="BU180" s="120"/>
      <c r="BV180" s="120"/>
      <c r="BW180" s="120"/>
      <c r="BX180" s="120"/>
      <c r="BY180" s="120"/>
      <c r="BZ180" s="120"/>
      <c r="CA180" s="120"/>
      <c r="CB180" s="120"/>
      <c r="CC180" s="120"/>
      <c r="CD180" s="120"/>
      <c r="CE180" s="120"/>
      <c r="CF180" s="120"/>
    </row>
    <row r="181" spans="1:84" s="140" customFormat="1" ht="14.1" customHeight="1">
      <c r="A181" s="119">
        <v>90182</v>
      </c>
      <c r="B181" s="120" t="s">
        <v>118</v>
      </c>
      <c r="C181" s="141">
        <v>6729</v>
      </c>
      <c r="D181" s="122">
        <v>49602.413133433605</v>
      </c>
      <c r="E181" s="121">
        <f t="shared" si="14"/>
        <v>1.1163668782281599</v>
      </c>
      <c r="F181" s="122">
        <f t="shared" si="15"/>
        <v>7512.0327235972882</v>
      </c>
      <c r="G181" s="121">
        <f t="shared" si="16"/>
        <v>0</v>
      </c>
      <c r="H181" s="123">
        <f t="shared" si="17"/>
        <v>0</v>
      </c>
      <c r="I181" s="124">
        <f t="shared" si="18"/>
        <v>0</v>
      </c>
      <c r="J181" s="125">
        <f t="shared" si="19"/>
        <v>0</v>
      </c>
      <c r="K181" s="135">
        <v>0</v>
      </c>
      <c r="L181" s="120">
        <v>0</v>
      </c>
      <c r="M181" s="124">
        <v>0</v>
      </c>
      <c r="N181" s="120">
        <v>0</v>
      </c>
      <c r="O181" s="120">
        <v>0</v>
      </c>
      <c r="P181" s="120">
        <v>0</v>
      </c>
      <c r="Q181" s="120">
        <v>0</v>
      </c>
      <c r="R181" s="124">
        <v>0</v>
      </c>
      <c r="S181" s="124">
        <v>0</v>
      </c>
      <c r="T181" s="124">
        <v>0</v>
      </c>
      <c r="U181" s="124">
        <v>0</v>
      </c>
      <c r="V181" s="124">
        <v>0</v>
      </c>
      <c r="W181" s="124">
        <v>0</v>
      </c>
      <c r="X181" s="124">
        <v>0</v>
      </c>
      <c r="Y181" s="124">
        <v>0</v>
      </c>
      <c r="Z181" s="124">
        <v>0</v>
      </c>
      <c r="AA181" s="124">
        <v>0</v>
      </c>
      <c r="AB181" s="124">
        <v>0</v>
      </c>
      <c r="AC181" s="124">
        <v>0</v>
      </c>
      <c r="AD181" s="136">
        <v>0</v>
      </c>
      <c r="AE181" s="124">
        <v>0</v>
      </c>
      <c r="AF181" s="137">
        <v>0</v>
      </c>
      <c r="AG181" s="131">
        <v>0</v>
      </c>
      <c r="AH181" s="120">
        <v>0</v>
      </c>
      <c r="AI181" s="120">
        <v>0</v>
      </c>
      <c r="AJ181" s="120">
        <v>0</v>
      </c>
      <c r="AK181" s="120">
        <v>0</v>
      </c>
      <c r="AL181" s="120">
        <v>0</v>
      </c>
      <c r="AM181" s="120">
        <v>0</v>
      </c>
      <c r="AN181" s="120">
        <v>0</v>
      </c>
      <c r="AO181" s="120">
        <v>0</v>
      </c>
      <c r="AP181" s="120">
        <v>0</v>
      </c>
      <c r="AQ181" s="120">
        <v>0</v>
      </c>
      <c r="AR181" s="120">
        <v>0</v>
      </c>
      <c r="AS181" s="120">
        <v>0</v>
      </c>
      <c r="AT181" s="120">
        <v>0</v>
      </c>
      <c r="AU181" s="120">
        <v>0</v>
      </c>
      <c r="AV181" s="120">
        <v>0</v>
      </c>
      <c r="AW181" s="120">
        <v>0</v>
      </c>
      <c r="AX181" s="120">
        <v>0</v>
      </c>
      <c r="AY181" s="120">
        <v>0</v>
      </c>
      <c r="AZ181" s="120">
        <v>0</v>
      </c>
      <c r="BA181" s="120">
        <v>0</v>
      </c>
      <c r="BB181" s="120">
        <v>0</v>
      </c>
      <c r="BC181" s="120"/>
      <c r="BD181" s="120"/>
      <c r="BE181" s="120"/>
      <c r="BF181" s="120"/>
      <c r="BG181" s="132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20"/>
      <c r="BS181" s="120"/>
      <c r="BT181" s="120"/>
      <c r="BU181" s="120"/>
      <c r="BV181" s="120"/>
      <c r="BW181" s="120"/>
      <c r="BX181" s="120"/>
      <c r="BY181" s="120"/>
      <c r="BZ181" s="120"/>
      <c r="CA181" s="120"/>
      <c r="CB181" s="120"/>
      <c r="CC181" s="120"/>
      <c r="CD181" s="120"/>
      <c r="CE181" s="120"/>
      <c r="CF181" s="120"/>
    </row>
    <row r="182" spans="1:84" s="140" customFormat="1" ht="14.1" customHeight="1">
      <c r="A182" s="119">
        <v>90204</v>
      </c>
      <c r="B182" s="120" t="s">
        <v>111</v>
      </c>
      <c r="C182" s="141">
        <v>21549</v>
      </c>
      <c r="D182" s="122">
        <v>51534.230152498916</v>
      </c>
      <c r="E182" s="121">
        <f t="shared" si="14"/>
        <v>1.1598449350130293</v>
      </c>
      <c r="F182" s="122">
        <f t="shared" si="15"/>
        <v>24993.498504595769</v>
      </c>
      <c r="G182" s="121">
        <f t="shared" si="16"/>
        <v>0</v>
      </c>
      <c r="H182" s="123">
        <f t="shared" si="17"/>
        <v>0</v>
      </c>
      <c r="I182" s="124">
        <f t="shared" si="18"/>
        <v>0</v>
      </c>
      <c r="J182" s="125">
        <f t="shared" si="19"/>
        <v>0</v>
      </c>
      <c r="K182" s="135">
        <v>0</v>
      </c>
      <c r="L182" s="120">
        <v>0</v>
      </c>
      <c r="M182" s="124">
        <v>0</v>
      </c>
      <c r="N182" s="120">
        <v>0</v>
      </c>
      <c r="O182" s="120">
        <v>0</v>
      </c>
      <c r="P182" s="120">
        <v>0</v>
      </c>
      <c r="Q182" s="120">
        <v>0</v>
      </c>
      <c r="R182" s="124">
        <v>0</v>
      </c>
      <c r="S182" s="124">
        <v>0</v>
      </c>
      <c r="T182" s="124">
        <v>0</v>
      </c>
      <c r="U182" s="124">
        <v>0</v>
      </c>
      <c r="V182" s="124">
        <v>0</v>
      </c>
      <c r="W182" s="124">
        <v>0</v>
      </c>
      <c r="X182" s="124">
        <v>0</v>
      </c>
      <c r="Y182" s="124">
        <v>0</v>
      </c>
      <c r="Z182" s="124">
        <v>0</v>
      </c>
      <c r="AA182" s="124">
        <v>0</v>
      </c>
      <c r="AB182" s="124">
        <v>0</v>
      </c>
      <c r="AC182" s="124">
        <v>0</v>
      </c>
      <c r="AD182" s="136">
        <v>0</v>
      </c>
      <c r="AE182" s="124">
        <v>0</v>
      </c>
      <c r="AF182" s="137">
        <v>0</v>
      </c>
      <c r="AG182" s="131">
        <v>0</v>
      </c>
      <c r="AH182" s="120">
        <v>0</v>
      </c>
      <c r="AI182" s="120">
        <v>0</v>
      </c>
      <c r="AJ182" s="120">
        <v>0</v>
      </c>
      <c r="AK182" s="120">
        <v>0</v>
      </c>
      <c r="AL182" s="120">
        <v>0</v>
      </c>
      <c r="AM182" s="120">
        <v>0</v>
      </c>
      <c r="AN182" s="120">
        <v>0</v>
      </c>
      <c r="AO182" s="120">
        <v>0</v>
      </c>
      <c r="AP182" s="120">
        <v>0</v>
      </c>
      <c r="AQ182" s="120">
        <v>0</v>
      </c>
      <c r="AR182" s="120">
        <v>0</v>
      </c>
      <c r="AS182" s="120">
        <v>0</v>
      </c>
      <c r="AT182" s="120">
        <v>0</v>
      </c>
      <c r="AU182" s="120">
        <v>0</v>
      </c>
      <c r="AV182" s="120">
        <v>0</v>
      </c>
      <c r="AW182" s="120">
        <v>0</v>
      </c>
      <c r="AX182" s="120">
        <v>0</v>
      </c>
      <c r="AY182" s="120">
        <v>0</v>
      </c>
      <c r="AZ182" s="120">
        <v>0</v>
      </c>
      <c r="BA182" s="120">
        <v>0</v>
      </c>
      <c r="BB182" s="120">
        <v>0</v>
      </c>
      <c r="BC182" s="120"/>
      <c r="BD182" s="120"/>
      <c r="BE182" s="120"/>
      <c r="BF182" s="120"/>
      <c r="BG182" s="132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20"/>
      <c r="BS182" s="120"/>
      <c r="BT182" s="120"/>
      <c r="BU182" s="120"/>
      <c r="BV182" s="120"/>
      <c r="BW182" s="120"/>
      <c r="BX182" s="120"/>
      <c r="BY182" s="120"/>
      <c r="BZ182" s="120"/>
      <c r="CA182" s="120"/>
      <c r="CB182" s="120"/>
      <c r="CC182" s="120"/>
      <c r="CD182" s="120"/>
      <c r="CE182" s="120"/>
      <c r="CF182" s="120"/>
    </row>
    <row r="183" spans="1:84" s="140" customFormat="1" ht="14.1" customHeight="1">
      <c r="A183" s="119">
        <v>90212</v>
      </c>
      <c r="B183" s="120" t="s">
        <v>333</v>
      </c>
      <c r="C183" s="141">
        <v>56208</v>
      </c>
      <c r="D183" s="122">
        <v>43320.496977714014</v>
      </c>
      <c r="E183" s="121">
        <f t="shared" si="14"/>
        <v>0.97498417756828448</v>
      </c>
      <c r="F183" s="122">
        <f t="shared" si="15"/>
        <v>54801.910652758132</v>
      </c>
      <c r="G183" s="121">
        <f t="shared" si="16"/>
        <v>5.33731853116994E-4</v>
      </c>
      <c r="H183" s="123">
        <f t="shared" si="17"/>
        <v>5.4742616895402216E-4</v>
      </c>
      <c r="I183" s="124">
        <f t="shared" si="18"/>
        <v>30</v>
      </c>
      <c r="J183" s="125">
        <f t="shared" si="19"/>
        <v>3</v>
      </c>
      <c r="K183" s="135">
        <v>0</v>
      </c>
      <c r="L183" s="120">
        <v>0</v>
      </c>
      <c r="M183" s="124">
        <v>0</v>
      </c>
      <c r="N183" s="120">
        <v>0</v>
      </c>
      <c r="O183" s="120">
        <v>0</v>
      </c>
      <c r="P183" s="120">
        <v>0</v>
      </c>
      <c r="Q183" s="120">
        <v>0</v>
      </c>
      <c r="R183" s="124">
        <v>0</v>
      </c>
      <c r="S183" s="124">
        <v>0</v>
      </c>
      <c r="T183" s="124">
        <v>0</v>
      </c>
      <c r="U183" s="124">
        <v>0</v>
      </c>
      <c r="V183" s="124">
        <v>0</v>
      </c>
      <c r="W183" s="124">
        <v>0</v>
      </c>
      <c r="X183" s="124">
        <v>0</v>
      </c>
      <c r="Y183" s="124">
        <v>0</v>
      </c>
      <c r="Z183" s="124">
        <v>1</v>
      </c>
      <c r="AA183" s="124">
        <v>1</v>
      </c>
      <c r="AB183" s="124">
        <v>0</v>
      </c>
      <c r="AC183" s="124">
        <v>0</v>
      </c>
      <c r="AD183" s="136">
        <v>0</v>
      </c>
      <c r="AE183" s="124">
        <v>0</v>
      </c>
      <c r="AF183" s="137">
        <v>0</v>
      </c>
      <c r="AG183" s="131">
        <v>0</v>
      </c>
      <c r="AH183" s="120">
        <v>0</v>
      </c>
      <c r="AI183" s="120">
        <v>0</v>
      </c>
      <c r="AJ183" s="120">
        <v>0</v>
      </c>
      <c r="AK183" s="120">
        <v>0</v>
      </c>
      <c r="AL183" s="120">
        <v>1</v>
      </c>
      <c r="AM183" s="120">
        <v>0</v>
      </c>
      <c r="AN183" s="120">
        <v>0</v>
      </c>
      <c r="AO183" s="120">
        <v>0</v>
      </c>
      <c r="AP183" s="120">
        <v>0</v>
      </c>
      <c r="AQ183" s="120">
        <v>0</v>
      </c>
      <c r="AR183" s="120">
        <v>0</v>
      </c>
      <c r="AS183" s="120">
        <v>0</v>
      </c>
      <c r="AT183" s="120">
        <v>0</v>
      </c>
      <c r="AU183" s="120">
        <v>0</v>
      </c>
      <c r="AV183" s="120">
        <v>0</v>
      </c>
      <c r="AW183" s="120">
        <v>0</v>
      </c>
      <c r="AX183" s="120">
        <v>0</v>
      </c>
      <c r="AY183" s="120">
        <v>0</v>
      </c>
      <c r="AZ183" s="120">
        <v>0</v>
      </c>
      <c r="BA183" s="120">
        <v>0</v>
      </c>
      <c r="BB183" s="120">
        <v>0</v>
      </c>
      <c r="BC183" s="120"/>
      <c r="BD183" s="120"/>
      <c r="BE183" s="120"/>
      <c r="BF183" s="120"/>
      <c r="BG183" s="132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20"/>
      <c r="BS183" s="120"/>
      <c r="BT183" s="120"/>
      <c r="BU183" s="120"/>
      <c r="BV183" s="120"/>
      <c r="BW183" s="120"/>
      <c r="BX183" s="120"/>
      <c r="BY183" s="120"/>
      <c r="BZ183" s="120"/>
      <c r="CA183" s="120"/>
      <c r="CB183" s="120"/>
      <c r="CC183" s="120"/>
      <c r="CD183" s="120"/>
      <c r="CE183" s="120"/>
      <c r="CF183" s="120"/>
    </row>
    <row r="184" spans="1:84" s="140" customFormat="1" ht="14.1" customHeight="1">
      <c r="A184" s="119">
        <v>90239</v>
      </c>
      <c r="B184" s="120" t="s">
        <v>334</v>
      </c>
      <c r="C184" s="141">
        <v>96450</v>
      </c>
      <c r="D184" s="122">
        <v>49315.027278436653</v>
      </c>
      <c r="E184" s="121">
        <f t="shared" si="14"/>
        <v>1.1098988854527514</v>
      </c>
      <c r="F184" s="122">
        <f t="shared" si="15"/>
        <v>107049.74750191787</v>
      </c>
      <c r="G184" s="121">
        <f t="shared" si="16"/>
        <v>1.0368066355624676E-4</v>
      </c>
      <c r="H184" s="123">
        <f t="shared" si="17"/>
        <v>9.3414512722889357E-5</v>
      </c>
      <c r="I184" s="124">
        <f t="shared" si="18"/>
        <v>10</v>
      </c>
      <c r="J184" s="125">
        <f t="shared" si="19"/>
        <v>1</v>
      </c>
      <c r="K184" s="135">
        <v>0</v>
      </c>
      <c r="L184" s="120">
        <v>0</v>
      </c>
      <c r="M184" s="124">
        <v>0</v>
      </c>
      <c r="N184" s="120">
        <v>0</v>
      </c>
      <c r="O184" s="120">
        <v>0</v>
      </c>
      <c r="P184" s="120">
        <v>0</v>
      </c>
      <c r="Q184" s="120">
        <v>0</v>
      </c>
      <c r="R184" s="124">
        <v>0</v>
      </c>
      <c r="S184" s="124">
        <v>0</v>
      </c>
      <c r="T184" s="124">
        <v>0</v>
      </c>
      <c r="U184" s="124">
        <v>0</v>
      </c>
      <c r="V184" s="124">
        <v>0</v>
      </c>
      <c r="W184" s="124">
        <v>0</v>
      </c>
      <c r="X184" s="124">
        <v>0</v>
      </c>
      <c r="Y184" s="124">
        <v>0</v>
      </c>
      <c r="Z184" s="124">
        <v>0</v>
      </c>
      <c r="AA184" s="124">
        <v>0</v>
      </c>
      <c r="AB184" s="124">
        <v>0</v>
      </c>
      <c r="AC184" s="124">
        <v>0</v>
      </c>
      <c r="AD184" s="136">
        <v>1</v>
      </c>
      <c r="AE184" s="124">
        <v>0</v>
      </c>
      <c r="AF184" s="137">
        <v>0</v>
      </c>
      <c r="AG184" s="131">
        <v>0</v>
      </c>
      <c r="AH184" s="120">
        <v>0</v>
      </c>
      <c r="AI184" s="120">
        <v>0</v>
      </c>
      <c r="AJ184" s="120">
        <v>0</v>
      </c>
      <c r="AK184" s="120">
        <v>0</v>
      </c>
      <c r="AL184" s="120">
        <v>0</v>
      </c>
      <c r="AM184" s="120">
        <v>0</v>
      </c>
      <c r="AN184" s="120">
        <v>0</v>
      </c>
      <c r="AO184" s="120">
        <v>0</v>
      </c>
      <c r="AP184" s="120">
        <v>0</v>
      </c>
      <c r="AQ184" s="120">
        <v>0</v>
      </c>
      <c r="AR184" s="120">
        <v>0</v>
      </c>
      <c r="AS184" s="120">
        <v>0</v>
      </c>
      <c r="AT184" s="120">
        <v>0</v>
      </c>
      <c r="AU184" s="120">
        <v>0</v>
      </c>
      <c r="AV184" s="120">
        <v>0</v>
      </c>
      <c r="AW184" s="120">
        <v>0</v>
      </c>
      <c r="AX184" s="120">
        <v>0</v>
      </c>
      <c r="AY184" s="120">
        <v>0</v>
      </c>
      <c r="AZ184" s="120">
        <v>0</v>
      </c>
      <c r="BA184" s="120">
        <v>0</v>
      </c>
      <c r="BB184" s="120">
        <v>0</v>
      </c>
      <c r="BC184" s="120"/>
      <c r="BD184" s="120"/>
      <c r="BE184" s="120"/>
      <c r="BF184" s="120"/>
      <c r="BG184" s="132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20"/>
      <c r="BS184" s="120"/>
      <c r="BT184" s="120"/>
      <c r="BU184" s="120"/>
      <c r="BV184" s="120"/>
      <c r="BW184" s="120"/>
      <c r="BX184" s="120"/>
      <c r="BY184" s="120"/>
      <c r="BZ184" s="120"/>
      <c r="CA184" s="120"/>
      <c r="CB184" s="120"/>
      <c r="CC184" s="120"/>
      <c r="CD184" s="120"/>
      <c r="CE184" s="120"/>
      <c r="CF184" s="120"/>
    </row>
    <row r="185" spans="1:84" s="140" customFormat="1" ht="14.1" customHeight="1">
      <c r="A185" s="119">
        <v>90263</v>
      </c>
      <c r="B185" s="120" t="s">
        <v>335</v>
      </c>
      <c r="C185" s="141">
        <v>209572</v>
      </c>
      <c r="D185" s="122">
        <v>90875.617052743008</v>
      </c>
      <c r="E185" s="121">
        <f t="shared" si="14"/>
        <v>2.0452740604236364</v>
      </c>
      <c r="F185" s="122">
        <f t="shared" si="15"/>
        <v>428632.17539110233</v>
      </c>
      <c r="G185" s="121">
        <f t="shared" si="16"/>
        <v>3.7218712423415343E-3</v>
      </c>
      <c r="H185" s="123">
        <f t="shared" si="17"/>
        <v>1.8197420650661483E-3</v>
      </c>
      <c r="I185" s="124">
        <f t="shared" si="18"/>
        <v>780</v>
      </c>
      <c r="J185" s="125">
        <f t="shared" si="19"/>
        <v>78</v>
      </c>
      <c r="K185" s="135">
        <v>0</v>
      </c>
      <c r="L185" s="120">
        <v>0</v>
      </c>
      <c r="M185" s="124">
        <v>0</v>
      </c>
      <c r="N185" s="120">
        <v>0</v>
      </c>
      <c r="O185" s="120">
        <v>0</v>
      </c>
      <c r="P185" s="120">
        <v>0</v>
      </c>
      <c r="Q185" s="120">
        <v>0</v>
      </c>
      <c r="R185" s="124">
        <v>0</v>
      </c>
      <c r="S185" s="124">
        <v>0</v>
      </c>
      <c r="T185" s="124">
        <v>20</v>
      </c>
      <c r="U185" s="124">
        <v>1</v>
      </c>
      <c r="V185" s="124">
        <v>0</v>
      </c>
      <c r="W185" s="124">
        <v>0</v>
      </c>
      <c r="X185" s="124">
        <v>4</v>
      </c>
      <c r="Y185" s="124">
        <v>1</v>
      </c>
      <c r="Z185" s="124">
        <v>0</v>
      </c>
      <c r="AA185" s="124">
        <v>3</v>
      </c>
      <c r="AB185" s="124">
        <v>1</v>
      </c>
      <c r="AC185" s="124">
        <v>0</v>
      </c>
      <c r="AD185" s="136">
        <v>5</v>
      </c>
      <c r="AE185" s="124">
        <v>4</v>
      </c>
      <c r="AF185" s="137">
        <v>1</v>
      </c>
      <c r="AG185" s="131">
        <v>1</v>
      </c>
      <c r="AH185" s="120">
        <v>0</v>
      </c>
      <c r="AI185" s="120">
        <v>0</v>
      </c>
      <c r="AJ185" s="120">
        <v>4</v>
      </c>
      <c r="AK185" s="120">
        <v>0</v>
      </c>
      <c r="AL185" s="120">
        <v>1</v>
      </c>
      <c r="AM185" s="120">
        <v>1</v>
      </c>
      <c r="AN185" s="120">
        <v>2</v>
      </c>
      <c r="AO185" s="120">
        <v>0</v>
      </c>
      <c r="AP185" s="120">
        <v>0</v>
      </c>
      <c r="AQ185" s="120">
        <v>0</v>
      </c>
      <c r="AR185" s="120">
        <v>0</v>
      </c>
      <c r="AS185" s="120">
        <v>17</v>
      </c>
      <c r="AT185" s="120">
        <v>3</v>
      </c>
      <c r="AU185" s="120">
        <v>0</v>
      </c>
      <c r="AV185" s="120">
        <v>5</v>
      </c>
      <c r="AW185" s="120">
        <v>0</v>
      </c>
      <c r="AX185" s="120">
        <v>0</v>
      </c>
      <c r="AY185" s="120">
        <v>2</v>
      </c>
      <c r="AZ185" s="120">
        <v>0</v>
      </c>
      <c r="BA185" s="120">
        <v>0</v>
      </c>
      <c r="BB185" s="120">
        <v>2</v>
      </c>
      <c r="BC185" s="120"/>
      <c r="BD185" s="120"/>
      <c r="BE185" s="120"/>
      <c r="BF185" s="120"/>
      <c r="BG185" s="132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20"/>
      <c r="BS185" s="120"/>
      <c r="BT185" s="120"/>
      <c r="BU185" s="120"/>
      <c r="BV185" s="120"/>
      <c r="BW185" s="120"/>
      <c r="BX185" s="120"/>
      <c r="BY185" s="120"/>
      <c r="BZ185" s="120"/>
      <c r="CA185" s="120"/>
      <c r="CB185" s="120"/>
      <c r="CC185" s="120"/>
      <c r="CD185" s="120"/>
      <c r="CE185" s="120"/>
      <c r="CF185" s="120"/>
    </row>
    <row r="186" spans="1:84" s="140" customFormat="1" ht="14.1" customHeight="1">
      <c r="A186" s="119">
        <v>90298</v>
      </c>
      <c r="B186" s="120" t="s">
        <v>336</v>
      </c>
      <c r="C186" s="141">
        <v>71909</v>
      </c>
      <c r="D186" s="122">
        <v>43760.535066153141</v>
      </c>
      <c r="E186" s="121">
        <f t="shared" si="14"/>
        <v>0.98488780757456651</v>
      </c>
      <c r="F186" s="122">
        <f t="shared" si="15"/>
        <v>70822.297354879498</v>
      </c>
      <c r="G186" s="121">
        <f t="shared" si="16"/>
        <v>6.5082256741158959E-2</v>
      </c>
      <c r="H186" s="123">
        <f t="shared" si="17"/>
        <v>6.6080883772369717E-2</v>
      </c>
      <c r="I186" s="124">
        <f t="shared" si="18"/>
        <v>4680</v>
      </c>
      <c r="J186" s="125">
        <f t="shared" si="19"/>
        <v>468</v>
      </c>
      <c r="K186" s="135">
        <v>0</v>
      </c>
      <c r="L186" s="120">
        <v>0</v>
      </c>
      <c r="M186" s="124">
        <v>0</v>
      </c>
      <c r="N186" s="120">
        <v>0</v>
      </c>
      <c r="O186" s="120">
        <v>0</v>
      </c>
      <c r="P186" s="120">
        <v>0</v>
      </c>
      <c r="Q186" s="120">
        <v>0</v>
      </c>
      <c r="R186" s="124">
        <v>0</v>
      </c>
      <c r="S186" s="124">
        <v>0</v>
      </c>
      <c r="T186" s="124">
        <v>6</v>
      </c>
      <c r="U186" s="124">
        <v>0</v>
      </c>
      <c r="V186" s="124">
        <v>0</v>
      </c>
      <c r="W186" s="124">
        <v>3</v>
      </c>
      <c r="X186" s="124">
        <v>2</v>
      </c>
      <c r="Y186" s="124">
        <v>2</v>
      </c>
      <c r="Z186" s="124">
        <v>2</v>
      </c>
      <c r="AA186" s="124">
        <v>28</v>
      </c>
      <c r="AB186" s="124">
        <v>10</v>
      </c>
      <c r="AC186" s="124">
        <v>0</v>
      </c>
      <c r="AD186" s="136">
        <v>41</v>
      </c>
      <c r="AE186" s="124">
        <v>19</v>
      </c>
      <c r="AF186" s="137">
        <v>7</v>
      </c>
      <c r="AG186" s="131">
        <v>13</v>
      </c>
      <c r="AH186" s="120">
        <v>17</v>
      </c>
      <c r="AI186" s="120">
        <v>0</v>
      </c>
      <c r="AJ186" s="120">
        <v>3</v>
      </c>
      <c r="AK186" s="120">
        <v>6</v>
      </c>
      <c r="AL186" s="120">
        <v>21</v>
      </c>
      <c r="AM186" s="120">
        <v>1</v>
      </c>
      <c r="AN186" s="120">
        <v>38</v>
      </c>
      <c r="AO186" s="120">
        <v>0</v>
      </c>
      <c r="AP186" s="120">
        <v>24</v>
      </c>
      <c r="AQ186" s="120">
        <v>50</v>
      </c>
      <c r="AR186" s="120">
        <v>19</v>
      </c>
      <c r="AS186" s="120">
        <v>36</v>
      </c>
      <c r="AT186" s="120">
        <v>12</v>
      </c>
      <c r="AU186" s="120">
        <v>9</v>
      </c>
      <c r="AV186" s="120">
        <v>4</v>
      </c>
      <c r="AW186" s="120">
        <v>30</v>
      </c>
      <c r="AX186" s="120">
        <v>20</v>
      </c>
      <c r="AY186" s="120">
        <v>18</v>
      </c>
      <c r="AZ186" s="120">
        <v>19</v>
      </c>
      <c r="BA186" s="120">
        <v>2</v>
      </c>
      <c r="BB186" s="120">
        <v>6</v>
      </c>
      <c r="BC186" s="120"/>
      <c r="BD186" s="120"/>
      <c r="BE186" s="120"/>
      <c r="BF186" s="120"/>
      <c r="BG186" s="132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20"/>
      <c r="BS186" s="120"/>
      <c r="BT186" s="120"/>
      <c r="BU186" s="120"/>
      <c r="BV186" s="120"/>
      <c r="BW186" s="120"/>
      <c r="BX186" s="120"/>
      <c r="BY186" s="120"/>
      <c r="BZ186" s="120"/>
      <c r="CA186" s="120"/>
      <c r="CB186" s="120"/>
      <c r="CC186" s="120"/>
      <c r="CD186" s="120"/>
      <c r="CE186" s="120"/>
      <c r="CF186" s="120"/>
    </row>
    <row r="187" spans="1:84" s="140" customFormat="1" ht="14.1" customHeight="1">
      <c r="A187" s="119">
        <v>90328</v>
      </c>
      <c r="B187" s="120" t="s">
        <v>113</v>
      </c>
      <c r="C187" s="141">
        <v>6949</v>
      </c>
      <c r="D187" s="122">
        <v>40120.50141224145</v>
      </c>
      <c r="E187" s="121">
        <f t="shared" si="14"/>
        <v>0.90296411172671609</v>
      </c>
      <c r="F187" s="122">
        <f t="shared" si="15"/>
        <v>6274.6976123889499</v>
      </c>
      <c r="G187" s="121">
        <f t="shared" si="16"/>
        <v>1.4390559792775939E-2</v>
      </c>
      <c r="H187" s="123">
        <f t="shared" si="17"/>
        <v>1.5937022973434928E-2</v>
      </c>
      <c r="I187" s="124">
        <f t="shared" si="18"/>
        <v>100</v>
      </c>
      <c r="J187" s="125">
        <f t="shared" si="19"/>
        <v>10</v>
      </c>
      <c r="K187" s="135">
        <v>0</v>
      </c>
      <c r="L187" s="120">
        <v>0</v>
      </c>
      <c r="M187" s="124">
        <v>0</v>
      </c>
      <c r="N187" s="120">
        <v>0</v>
      </c>
      <c r="O187" s="120">
        <v>0</v>
      </c>
      <c r="P187" s="120">
        <v>0</v>
      </c>
      <c r="Q187" s="120">
        <v>0</v>
      </c>
      <c r="R187" s="124">
        <v>0</v>
      </c>
      <c r="S187" s="124">
        <v>0</v>
      </c>
      <c r="T187" s="124">
        <v>0</v>
      </c>
      <c r="U187" s="124">
        <v>0</v>
      </c>
      <c r="V187" s="124">
        <v>0</v>
      </c>
      <c r="W187" s="124">
        <v>0</v>
      </c>
      <c r="X187" s="124">
        <v>0</v>
      </c>
      <c r="Y187" s="124">
        <v>5</v>
      </c>
      <c r="Z187" s="124">
        <v>0</v>
      </c>
      <c r="AA187" s="124">
        <v>0</v>
      </c>
      <c r="AB187" s="124">
        <v>2</v>
      </c>
      <c r="AC187" s="124">
        <v>2</v>
      </c>
      <c r="AD187" s="136">
        <v>0</v>
      </c>
      <c r="AE187" s="124">
        <v>0</v>
      </c>
      <c r="AF187" s="137">
        <v>0</v>
      </c>
      <c r="AG187" s="131">
        <v>0</v>
      </c>
      <c r="AH187" s="120">
        <v>0</v>
      </c>
      <c r="AI187" s="120">
        <v>0</v>
      </c>
      <c r="AJ187" s="120">
        <v>0</v>
      </c>
      <c r="AK187" s="120">
        <v>1</v>
      </c>
      <c r="AL187" s="120">
        <v>0</v>
      </c>
      <c r="AM187" s="120">
        <v>0</v>
      </c>
      <c r="AN187" s="120">
        <v>0</v>
      </c>
      <c r="AO187" s="120">
        <v>0</v>
      </c>
      <c r="AP187" s="120">
        <v>0</v>
      </c>
      <c r="AQ187" s="120">
        <v>0</v>
      </c>
      <c r="AR187" s="120">
        <v>0</v>
      </c>
      <c r="AS187" s="120">
        <v>0</v>
      </c>
      <c r="AT187" s="120">
        <v>0</v>
      </c>
      <c r="AU187" s="120">
        <v>0</v>
      </c>
      <c r="AV187" s="120">
        <v>0</v>
      </c>
      <c r="AW187" s="120">
        <v>0</v>
      </c>
      <c r="AX187" s="120">
        <v>0</v>
      </c>
      <c r="AY187" s="120">
        <v>0</v>
      </c>
      <c r="AZ187" s="120">
        <v>0</v>
      </c>
      <c r="BA187" s="120">
        <v>0</v>
      </c>
      <c r="BB187" s="133">
        <v>0</v>
      </c>
      <c r="BC187" s="133"/>
      <c r="BD187" s="133"/>
      <c r="BE187" s="120"/>
      <c r="BF187" s="120"/>
      <c r="BG187" s="132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20"/>
      <c r="BS187" s="120"/>
      <c r="BT187" s="120"/>
      <c r="BU187" s="120"/>
      <c r="BV187" s="120"/>
      <c r="BW187" s="120"/>
      <c r="BX187" s="120"/>
      <c r="BY187" s="120"/>
      <c r="BZ187" s="120"/>
      <c r="CA187" s="120"/>
      <c r="CB187" s="120"/>
      <c r="CC187" s="120"/>
      <c r="CD187" s="120"/>
      <c r="CE187" s="120"/>
      <c r="CF187" s="120"/>
    </row>
    <row r="188" spans="1:84" s="140" customFormat="1" ht="14.1" customHeight="1">
      <c r="A188" s="119">
        <v>90336</v>
      </c>
      <c r="B188" s="120" t="s">
        <v>122</v>
      </c>
      <c r="C188" s="141">
        <v>33997</v>
      </c>
      <c r="D188" s="122">
        <v>40221.928692795205</v>
      </c>
      <c r="E188" s="121">
        <f t="shared" si="14"/>
        <v>0.90524686471001092</v>
      </c>
      <c r="F188" s="122">
        <f t="shared" si="15"/>
        <v>30775.67765954624</v>
      </c>
      <c r="G188" s="121">
        <f t="shared" si="16"/>
        <v>0</v>
      </c>
      <c r="H188" s="123">
        <f t="shared" si="17"/>
        <v>0</v>
      </c>
      <c r="I188" s="124">
        <f t="shared" si="18"/>
        <v>0</v>
      </c>
      <c r="J188" s="125">
        <f t="shared" si="19"/>
        <v>0</v>
      </c>
      <c r="K188" s="135">
        <v>0</v>
      </c>
      <c r="L188" s="120">
        <v>0</v>
      </c>
      <c r="M188" s="124">
        <v>0</v>
      </c>
      <c r="N188" s="120">
        <v>0</v>
      </c>
      <c r="O188" s="120">
        <v>0</v>
      </c>
      <c r="P188" s="120">
        <v>0</v>
      </c>
      <c r="Q188" s="120">
        <v>0</v>
      </c>
      <c r="R188" s="124">
        <v>0</v>
      </c>
      <c r="S188" s="124">
        <v>0</v>
      </c>
      <c r="T188" s="124">
        <v>0</v>
      </c>
      <c r="U188" s="124">
        <v>0</v>
      </c>
      <c r="V188" s="124">
        <v>0</v>
      </c>
      <c r="W188" s="124">
        <v>0</v>
      </c>
      <c r="X188" s="124">
        <v>0</v>
      </c>
      <c r="Y188" s="124">
        <v>0</v>
      </c>
      <c r="Z188" s="124">
        <v>0</v>
      </c>
      <c r="AA188" s="124">
        <v>0</v>
      </c>
      <c r="AB188" s="124">
        <v>0</v>
      </c>
      <c r="AC188" s="124">
        <v>0</v>
      </c>
      <c r="AD188" s="136">
        <v>0</v>
      </c>
      <c r="AE188" s="124">
        <v>0</v>
      </c>
      <c r="AF188" s="137">
        <v>0</v>
      </c>
      <c r="AG188" s="131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120">
        <v>0</v>
      </c>
      <c r="AN188" s="120">
        <v>0</v>
      </c>
      <c r="AO188" s="120">
        <v>0</v>
      </c>
      <c r="AP188" s="120">
        <v>0</v>
      </c>
      <c r="AQ188" s="120">
        <v>0</v>
      </c>
      <c r="AR188" s="120">
        <v>0</v>
      </c>
      <c r="AS188" s="120">
        <v>0</v>
      </c>
      <c r="AT188" s="120">
        <v>0</v>
      </c>
      <c r="AU188" s="120">
        <v>0</v>
      </c>
      <c r="AV188" s="120">
        <v>0</v>
      </c>
      <c r="AW188" s="120">
        <v>0</v>
      </c>
      <c r="AX188" s="120">
        <v>0</v>
      </c>
      <c r="AY188" s="120">
        <v>0</v>
      </c>
      <c r="AZ188" s="120">
        <v>0</v>
      </c>
      <c r="BA188" s="120">
        <v>0</v>
      </c>
      <c r="BB188" s="120">
        <v>0</v>
      </c>
      <c r="BC188" s="120"/>
      <c r="BD188" s="120"/>
      <c r="BE188" s="120"/>
      <c r="BF188" s="120"/>
      <c r="BG188" s="132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20"/>
      <c r="BS188" s="120"/>
      <c r="BT188" s="120"/>
      <c r="BU188" s="120"/>
      <c r="BV188" s="120"/>
      <c r="BW188" s="120"/>
      <c r="BX188" s="120"/>
      <c r="BY188" s="120"/>
      <c r="BZ188" s="120"/>
      <c r="CA188" s="120"/>
      <c r="CB188" s="120"/>
      <c r="CC188" s="120"/>
      <c r="CD188" s="120"/>
      <c r="CE188" s="120"/>
      <c r="CF188" s="120"/>
    </row>
    <row r="189" spans="1:84" s="140" customFormat="1" ht="14.1" customHeight="1">
      <c r="A189" s="119">
        <v>90352</v>
      </c>
      <c r="B189" s="120" t="s">
        <v>114</v>
      </c>
      <c r="C189" s="141">
        <v>7341</v>
      </c>
      <c r="D189" s="122">
        <v>44432</v>
      </c>
      <c r="E189" s="121">
        <f t="shared" si="14"/>
        <v>1</v>
      </c>
      <c r="F189" s="122">
        <f t="shared" si="15"/>
        <v>7341</v>
      </c>
      <c r="G189" s="121">
        <f t="shared" si="16"/>
        <v>0.29287563002315758</v>
      </c>
      <c r="H189" s="123">
        <f t="shared" si="17"/>
        <v>0.29287563002315758</v>
      </c>
      <c r="I189" s="124">
        <f t="shared" si="18"/>
        <v>2150</v>
      </c>
      <c r="J189" s="125">
        <f t="shared" si="19"/>
        <v>215</v>
      </c>
      <c r="K189" s="135">
        <v>0</v>
      </c>
      <c r="L189" s="120">
        <v>0</v>
      </c>
      <c r="M189" s="124">
        <v>0</v>
      </c>
      <c r="N189" s="120">
        <v>0</v>
      </c>
      <c r="O189" s="120">
        <v>0</v>
      </c>
      <c r="P189" s="120">
        <v>0</v>
      </c>
      <c r="Q189" s="120">
        <v>0</v>
      </c>
      <c r="R189" s="124">
        <v>0</v>
      </c>
      <c r="S189" s="124">
        <v>0</v>
      </c>
      <c r="T189" s="124">
        <v>1</v>
      </c>
      <c r="U189" s="124">
        <v>1</v>
      </c>
      <c r="V189" s="124">
        <v>9</v>
      </c>
      <c r="W189" s="124">
        <v>1</v>
      </c>
      <c r="X189" s="124">
        <v>10</v>
      </c>
      <c r="Y189" s="124">
        <v>6</v>
      </c>
      <c r="Z189" s="124">
        <v>9</v>
      </c>
      <c r="AA189" s="124">
        <v>10</v>
      </c>
      <c r="AB189" s="124">
        <v>10</v>
      </c>
      <c r="AC189" s="124">
        <v>3</v>
      </c>
      <c r="AD189" s="136">
        <v>9</v>
      </c>
      <c r="AE189" s="124">
        <v>3</v>
      </c>
      <c r="AF189" s="137">
        <v>5</v>
      </c>
      <c r="AG189" s="131">
        <v>9</v>
      </c>
      <c r="AH189" s="120">
        <v>1</v>
      </c>
      <c r="AI189" s="120">
        <v>0</v>
      </c>
      <c r="AJ189" s="120">
        <v>1</v>
      </c>
      <c r="AK189" s="120">
        <v>2</v>
      </c>
      <c r="AL189" s="120">
        <v>5</v>
      </c>
      <c r="AM189" s="120">
        <v>5</v>
      </c>
      <c r="AN189" s="120">
        <v>0</v>
      </c>
      <c r="AO189" s="120">
        <v>0</v>
      </c>
      <c r="AP189" s="120">
        <v>19</v>
      </c>
      <c r="AQ189" s="120">
        <v>22</v>
      </c>
      <c r="AR189" s="120">
        <v>5</v>
      </c>
      <c r="AS189" s="120">
        <v>19</v>
      </c>
      <c r="AT189" s="120">
        <v>1</v>
      </c>
      <c r="AU189" s="120">
        <v>0</v>
      </c>
      <c r="AV189" s="120">
        <v>0</v>
      </c>
      <c r="AW189" s="120">
        <v>0</v>
      </c>
      <c r="AX189" s="120">
        <v>16</v>
      </c>
      <c r="AY189" s="120">
        <v>10</v>
      </c>
      <c r="AZ189" s="120">
        <v>4</v>
      </c>
      <c r="BA189" s="120">
        <v>7</v>
      </c>
      <c r="BB189" s="120">
        <v>12</v>
      </c>
      <c r="BC189" s="120"/>
      <c r="BD189" s="120"/>
      <c r="BE189" s="120"/>
      <c r="BF189" s="120"/>
      <c r="BG189" s="132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20"/>
      <c r="BS189" s="120"/>
      <c r="BT189" s="120"/>
      <c r="BU189" s="120"/>
      <c r="BV189" s="120"/>
      <c r="BW189" s="120"/>
      <c r="BX189" s="120"/>
      <c r="BY189" s="120"/>
      <c r="BZ189" s="120"/>
      <c r="CA189" s="120"/>
      <c r="CB189" s="120"/>
      <c r="CC189" s="120"/>
      <c r="CD189" s="120"/>
      <c r="CE189" s="120"/>
      <c r="CF189" s="120"/>
    </row>
    <row r="190" spans="1:84" s="147" customFormat="1">
      <c r="A190" s="119">
        <v>38310</v>
      </c>
      <c r="B190" s="120" t="s">
        <v>119</v>
      </c>
      <c r="C190" s="142"/>
      <c r="D190" s="143"/>
      <c r="E190" s="143"/>
      <c r="F190" s="143"/>
      <c r="G190" s="143"/>
      <c r="H190" s="144"/>
      <c r="I190" s="140"/>
      <c r="J190" s="125">
        <f t="shared" si="19"/>
        <v>0</v>
      </c>
      <c r="K190" s="135">
        <v>0</v>
      </c>
      <c r="L190" s="120">
        <v>0</v>
      </c>
      <c r="M190" s="120">
        <v>0</v>
      </c>
      <c r="N190" s="120">
        <v>0</v>
      </c>
      <c r="O190" s="120">
        <v>0</v>
      </c>
      <c r="P190" s="120">
        <v>0</v>
      </c>
      <c r="Q190" s="120">
        <v>0</v>
      </c>
      <c r="R190" s="120">
        <v>0</v>
      </c>
      <c r="S190" s="120">
        <v>0</v>
      </c>
      <c r="T190" s="120">
        <v>0</v>
      </c>
      <c r="U190" s="120">
        <v>0</v>
      </c>
      <c r="V190" s="120">
        <v>0</v>
      </c>
      <c r="W190" s="120">
        <v>0</v>
      </c>
      <c r="X190" s="120">
        <v>0</v>
      </c>
      <c r="Y190" s="120">
        <v>0</v>
      </c>
      <c r="Z190" s="120">
        <v>0</v>
      </c>
      <c r="AA190" s="120">
        <v>0</v>
      </c>
      <c r="AB190" s="120">
        <v>0</v>
      </c>
      <c r="AC190" s="120">
        <v>0</v>
      </c>
      <c r="AD190" s="120">
        <v>0</v>
      </c>
      <c r="AE190" s="120">
        <v>0</v>
      </c>
      <c r="AF190" s="145">
        <v>0</v>
      </c>
      <c r="AG190" s="131">
        <v>0</v>
      </c>
      <c r="AH190" s="120">
        <v>0</v>
      </c>
      <c r="AI190" s="120">
        <v>0</v>
      </c>
      <c r="AJ190" s="120">
        <v>0</v>
      </c>
      <c r="AK190" s="120">
        <v>0</v>
      </c>
      <c r="AL190" s="120">
        <v>0</v>
      </c>
      <c r="AM190" s="120">
        <v>0</v>
      </c>
      <c r="AN190" s="120">
        <v>0</v>
      </c>
      <c r="AO190" s="120">
        <v>0</v>
      </c>
      <c r="AP190" s="120">
        <v>0</v>
      </c>
      <c r="AQ190" s="120">
        <v>0</v>
      </c>
      <c r="AR190" s="120">
        <v>0</v>
      </c>
      <c r="AS190" s="120">
        <v>0</v>
      </c>
      <c r="AT190" s="120">
        <v>0</v>
      </c>
      <c r="AU190" s="120">
        <v>0</v>
      </c>
      <c r="AV190" s="120">
        <v>0</v>
      </c>
      <c r="AW190" s="120">
        <v>0</v>
      </c>
      <c r="AX190" s="120">
        <v>0</v>
      </c>
      <c r="AY190" s="120">
        <v>0</v>
      </c>
      <c r="AZ190" s="120">
        <v>0</v>
      </c>
      <c r="BA190" s="120">
        <v>0</v>
      </c>
      <c r="BB190" s="120">
        <v>0</v>
      </c>
      <c r="BC190" s="120"/>
      <c r="BD190" s="120"/>
      <c r="BE190" s="120"/>
      <c r="BF190" s="120"/>
      <c r="BG190" s="120"/>
      <c r="BH190" s="146"/>
      <c r="BI190" s="146"/>
      <c r="BJ190" s="146"/>
      <c r="BK190" s="146"/>
      <c r="BL190" s="146"/>
      <c r="BM190" s="146"/>
      <c r="BN190" s="146"/>
      <c r="BO190" s="146"/>
      <c r="BP190" s="146"/>
      <c r="BQ190" s="146"/>
      <c r="BR190" s="146"/>
      <c r="BS190" s="146"/>
      <c r="BT190" s="146"/>
      <c r="BU190" s="146"/>
      <c r="BV190" s="146"/>
      <c r="BW190" s="146"/>
      <c r="BX190" s="146"/>
      <c r="BY190" s="146"/>
      <c r="BZ190" s="146"/>
      <c r="CA190" s="146"/>
      <c r="CB190" s="146"/>
      <c r="CC190" s="146"/>
      <c r="CD190" s="146"/>
      <c r="CE190" s="146"/>
      <c r="CF190" s="146"/>
    </row>
    <row r="191" spans="1:84" s="147" customFormat="1">
      <c r="A191" s="119">
        <v>99996</v>
      </c>
      <c r="B191" s="120" t="s">
        <v>109</v>
      </c>
      <c r="C191" s="142"/>
      <c r="D191" s="143"/>
      <c r="E191" s="143"/>
      <c r="F191" s="143"/>
      <c r="G191" s="143"/>
      <c r="H191" s="143"/>
      <c r="I191" s="140"/>
      <c r="J191" s="125">
        <f t="shared" si="19"/>
        <v>0</v>
      </c>
      <c r="K191" s="135">
        <v>0</v>
      </c>
      <c r="L191" s="120">
        <v>0</v>
      </c>
      <c r="M191" s="120">
        <v>0</v>
      </c>
      <c r="N191" s="120">
        <v>0</v>
      </c>
      <c r="O191" s="120">
        <v>0</v>
      </c>
      <c r="P191" s="120">
        <v>0</v>
      </c>
      <c r="Q191" s="120">
        <v>0</v>
      </c>
      <c r="R191" s="120">
        <v>0</v>
      </c>
      <c r="S191" s="120">
        <v>0</v>
      </c>
      <c r="T191" s="120">
        <v>0</v>
      </c>
      <c r="U191" s="120">
        <v>0</v>
      </c>
      <c r="V191" s="120">
        <v>0</v>
      </c>
      <c r="W191" s="120">
        <v>0</v>
      </c>
      <c r="X191" s="120">
        <v>0</v>
      </c>
      <c r="Y191" s="120">
        <v>0</v>
      </c>
      <c r="Z191" s="120">
        <v>0</v>
      </c>
      <c r="AA191" s="120">
        <v>0</v>
      </c>
      <c r="AB191" s="120">
        <v>0</v>
      </c>
      <c r="AC191" s="120">
        <v>0</v>
      </c>
      <c r="AD191" s="120">
        <v>0</v>
      </c>
      <c r="AE191" s="120">
        <v>0</v>
      </c>
      <c r="AF191" s="145">
        <v>0</v>
      </c>
      <c r="AG191" s="131">
        <v>0</v>
      </c>
      <c r="AH191" s="120">
        <v>0</v>
      </c>
      <c r="AI191" s="120">
        <v>0</v>
      </c>
      <c r="AJ191" s="120">
        <v>0</v>
      </c>
      <c r="AK191" s="120">
        <v>0</v>
      </c>
      <c r="AL191" s="120">
        <v>0</v>
      </c>
      <c r="AM191" s="120">
        <v>0</v>
      </c>
      <c r="AN191" s="120">
        <v>0</v>
      </c>
      <c r="AO191" s="120">
        <v>0</v>
      </c>
      <c r="AP191" s="120">
        <v>0</v>
      </c>
      <c r="AQ191" s="120">
        <v>0</v>
      </c>
      <c r="AR191" s="120">
        <v>0</v>
      </c>
      <c r="AS191" s="120">
        <v>0</v>
      </c>
      <c r="AT191" s="120">
        <v>0</v>
      </c>
      <c r="AU191" s="120">
        <v>0</v>
      </c>
      <c r="AV191" s="120">
        <v>0</v>
      </c>
      <c r="AW191" s="120">
        <v>0</v>
      </c>
      <c r="AX191" s="120">
        <v>0</v>
      </c>
      <c r="AY191" s="120">
        <v>0</v>
      </c>
      <c r="AZ191" s="120">
        <v>0</v>
      </c>
      <c r="BA191" s="120">
        <v>0</v>
      </c>
      <c r="BB191" s="120">
        <v>0</v>
      </c>
      <c r="BC191" s="120"/>
      <c r="BD191" s="120"/>
      <c r="BE191" s="120"/>
      <c r="BF191" s="120"/>
      <c r="BG191" s="120"/>
      <c r="BH191" s="146"/>
      <c r="BI191" s="146"/>
      <c r="BJ191" s="146"/>
      <c r="BK191" s="146"/>
      <c r="BL191" s="146"/>
      <c r="BM191" s="146"/>
      <c r="BN191" s="146"/>
      <c r="BO191" s="146"/>
      <c r="BP191" s="146"/>
      <c r="BQ191" s="146"/>
      <c r="BR191" s="146"/>
      <c r="BS191" s="146"/>
      <c r="BT191" s="146"/>
      <c r="BU191" s="146"/>
      <c r="BV191" s="146"/>
      <c r="BW191" s="146"/>
      <c r="BX191" s="146"/>
      <c r="BY191" s="146"/>
      <c r="BZ191" s="146"/>
      <c r="CA191" s="146"/>
      <c r="CB191" s="146"/>
      <c r="CC191" s="146"/>
      <c r="CD191" s="146"/>
      <c r="CE191" s="146"/>
      <c r="CF191" s="146"/>
    </row>
    <row r="192" spans="1:84" s="147" customFormat="1">
      <c r="A192" s="119">
        <v>99995</v>
      </c>
      <c r="B192" s="120" t="s">
        <v>121</v>
      </c>
      <c r="C192" s="142"/>
      <c r="D192" s="143"/>
      <c r="E192" s="143"/>
      <c r="F192" s="143"/>
      <c r="G192" s="143"/>
      <c r="H192" s="143"/>
      <c r="I192" s="140"/>
      <c r="J192" s="125">
        <f t="shared" si="19"/>
        <v>0</v>
      </c>
      <c r="K192" s="135">
        <v>0</v>
      </c>
      <c r="L192" s="120">
        <v>0</v>
      </c>
      <c r="M192" s="120">
        <v>0</v>
      </c>
      <c r="N192" s="120">
        <v>0</v>
      </c>
      <c r="O192" s="120">
        <v>0</v>
      </c>
      <c r="P192" s="120">
        <v>0</v>
      </c>
      <c r="Q192" s="120">
        <v>0</v>
      </c>
      <c r="R192" s="120">
        <v>0</v>
      </c>
      <c r="S192" s="120">
        <v>0</v>
      </c>
      <c r="T192" s="120">
        <v>0</v>
      </c>
      <c r="U192" s="120">
        <v>0</v>
      </c>
      <c r="V192" s="120">
        <v>0</v>
      </c>
      <c r="W192" s="120">
        <v>0</v>
      </c>
      <c r="X192" s="120">
        <v>0</v>
      </c>
      <c r="Y192" s="120">
        <v>0</v>
      </c>
      <c r="Z192" s="120">
        <v>0</v>
      </c>
      <c r="AA192" s="120">
        <v>0</v>
      </c>
      <c r="AB192" s="120">
        <v>0</v>
      </c>
      <c r="AC192" s="120">
        <v>0</v>
      </c>
      <c r="AD192" s="120">
        <v>0</v>
      </c>
      <c r="AE192" s="120">
        <v>0</v>
      </c>
      <c r="AF192" s="145">
        <v>0</v>
      </c>
      <c r="AG192" s="131">
        <v>0</v>
      </c>
      <c r="AH192" s="120">
        <v>0</v>
      </c>
      <c r="AI192" s="120">
        <v>0</v>
      </c>
      <c r="AJ192" s="120">
        <v>0</v>
      </c>
      <c r="AK192" s="120">
        <v>0</v>
      </c>
      <c r="AL192" s="120">
        <v>0</v>
      </c>
      <c r="AM192" s="120">
        <v>0</v>
      </c>
      <c r="AN192" s="120">
        <v>0</v>
      </c>
      <c r="AO192" s="120">
        <v>0</v>
      </c>
      <c r="AP192" s="120">
        <v>0</v>
      </c>
      <c r="AQ192" s="120">
        <v>0</v>
      </c>
      <c r="AR192" s="120">
        <v>0</v>
      </c>
      <c r="AS192" s="120">
        <v>0</v>
      </c>
      <c r="AT192" s="120">
        <v>0</v>
      </c>
      <c r="AU192" s="120">
        <v>0</v>
      </c>
      <c r="AV192" s="120">
        <v>0</v>
      </c>
      <c r="AW192" s="120">
        <v>0</v>
      </c>
      <c r="AX192" s="120">
        <v>0</v>
      </c>
      <c r="AY192" s="120">
        <v>0</v>
      </c>
      <c r="AZ192" s="120">
        <v>0</v>
      </c>
      <c r="BA192" s="120">
        <v>0</v>
      </c>
      <c r="BB192" s="120">
        <v>0</v>
      </c>
      <c r="BC192" s="120"/>
      <c r="BD192" s="120"/>
      <c r="BE192" s="120"/>
      <c r="BF192" s="120"/>
      <c r="BG192" s="120"/>
      <c r="BH192" s="146"/>
      <c r="BI192" s="146"/>
      <c r="BJ192" s="146"/>
      <c r="BK192" s="146"/>
      <c r="BL192" s="146"/>
      <c r="BM192" s="146"/>
      <c r="BN192" s="146"/>
      <c r="BO192" s="146"/>
      <c r="BP192" s="146"/>
      <c r="BQ192" s="146"/>
      <c r="BR192" s="146"/>
      <c r="BS192" s="146"/>
      <c r="BT192" s="146"/>
      <c r="BU192" s="146"/>
      <c r="BV192" s="146"/>
      <c r="BW192" s="146"/>
      <c r="BX192" s="146"/>
      <c r="BY192" s="146"/>
      <c r="BZ192" s="146"/>
      <c r="CA192" s="146"/>
      <c r="CB192" s="146"/>
      <c r="CC192" s="146"/>
      <c r="CD192" s="146"/>
      <c r="CE192" s="146"/>
      <c r="CF192" s="146"/>
    </row>
    <row r="193" spans="1:84" s="147" customFormat="1">
      <c r="A193" s="119">
        <v>99992</v>
      </c>
      <c r="B193" s="120" t="s">
        <v>112</v>
      </c>
      <c r="C193" s="142"/>
      <c r="D193" s="143"/>
      <c r="E193" s="143"/>
      <c r="F193" s="143"/>
      <c r="G193" s="143"/>
      <c r="H193" s="143"/>
      <c r="I193" s="140"/>
      <c r="J193" s="125">
        <f t="shared" si="19"/>
        <v>0</v>
      </c>
      <c r="K193" s="135">
        <v>0</v>
      </c>
      <c r="L193" s="120">
        <v>0</v>
      </c>
      <c r="M193" s="120">
        <v>0</v>
      </c>
      <c r="N193" s="120">
        <v>0</v>
      </c>
      <c r="O193" s="120">
        <v>0</v>
      </c>
      <c r="P193" s="120">
        <v>0</v>
      </c>
      <c r="Q193" s="120">
        <v>0</v>
      </c>
      <c r="R193" s="120">
        <v>0</v>
      </c>
      <c r="S193" s="120">
        <v>0</v>
      </c>
      <c r="T193" s="120">
        <v>0</v>
      </c>
      <c r="U193" s="120">
        <v>0</v>
      </c>
      <c r="V193" s="120">
        <v>0</v>
      </c>
      <c r="W193" s="120">
        <v>0</v>
      </c>
      <c r="X193" s="120">
        <v>0</v>
      </c>
      <c r="Y193" s="120">
        <v>0</v>
      </c>
      <c r="Z193" s="120">
        <v>0</v>
      </c>
      <c r="AA193" s="120">
        <v>0</v>
      </c>
      <c r="AB193" s="120">
        <v>0</v>
      </c>
      <c r="AC193" s="120">
        <v>0</v>
      </c>
      <c r="AD193" s="120">
        <v>0</v>
      </c>
      <c r="AE193" s="120">
        <v>0</v>
      </c>
      <c r="AF193" s="145">
        <v>0</v>
      </c>
      <c r="AG193" s="131">
        <v>0</v>
      </c>
      <c r="AH193" s="120">
        <v>0</v>
      </c>
      <c r="AI193" s="120">
        <v>0</v>
      </c>
      <c r="AJ193" s="120">
        <v>0</v>
      </c>
      <c r="AK193" s="120">
        <v>0</v>
      </c>
      <c r="AL193" s="120">
        <v>0</v>
      </c>
      <c r="AM193" s="120">
        <v>0</v>
      </c>
      <c r="AN193" s="120">
        <v>0</v>
      </c>
      <c r="AO193" s="120">
        <v>0</v>
      </c>
      <c r="AP193" s="120">
        <v>0</v>
      </c>
      <c r="AQ193" s="120">
        <v>0</v>
      </c>
      <c r="AR193" s="120">
        <v>0</v>
      </c>
      <c r="AS193" s="120">
        <v>0</v>
      </c>
      <c r="AT193" s="120">
        <v>0</v>
      </c>
      <c r="AU193" s="120">
        <v>0</v>
      </c>
      <c r="AV193" s="120">
        <v>0</v>
      </c>
      <c r="AW193" s="120">
        <v>0</v>
      </c>
      <c r="AX193" s="120">
        <v>0</v>
      </c>
      <c r="AY193" s="120">
        <v>0</v>
      </c>
      <c r="AZ193" s="120">
        <v>0</v>
      </c>
      <c r="BA193" s="120">
        <v>0</v>
      </c>
      <c r="BB193" s="120">
        <v>0</v>
      </c>
      <c r="BC193" s="120"/>
      <c r="BD193" s="120"/>
      <c r="BE193" s="120"/>
      <c r="BF193" s="120"/>
      <c r="BG193" s="120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146"/>
      <c r="BR193" s="146"/>
      <c r="BS193" s="146"/>
      <c r="BT193" s="146"/>
      <c r="BU193" s="146"/>
      <c r="BV193" s="146"/>
      <c r="BW193" s="146"/>
      <c r="BX193" s="146"/>
      <c r="BY193" s="146"/>
      <c r="BZ193" s="146"/>
      <c r="CA193" s="146"/>
      <c r="CB193" s="146"/>
      <c r="CC193" s="146"/>
      <c r="CD193" s="146"/>
      <c r="CE193" s="146"/>
      <c r="CF193" s="146"/>
    </row>
    <row r="194" spans="1:84" s="147" customFormat="1">
      <c r="A194" s="119">
        <v>99998</v>
      </c>
      <c r="B194" s="120" t="s">
        <v>353</v>
      </c>
      <c r="C194" s="142"/>
      <c r="D194" s="143"/>
      <c r="E194" s="143"/>
      <c r="F194" s="143"/>
      <c r="G194" s="143"/>
      <c r="H194" s="143"/>
      <c r="I194" s="140"/>
      <c r="J194" s="125">
        <f t="shared" si="19"/>
        <v>0</v>
      </c>
      <c r="K194" s="135">
        <v>0</v>
      </c>
      <c r="L194" s="120">
        <v>0</v>
      </c>
      <c r="M194" s="120">
        <v>0</v>
      </c>
      <c r="N194" s="120">
        <v>0</v>
      </c>
      <c r="O194" s="120">
        <v>0</v>
      </c>
      <c r="P194" s="120">
        <v>0</v>
      </c>
      <c r="Q194" s="120">
        <v>0</v>
      </c>
      <c r="R194" s="120">
        <v>0</v>
      </c>
      <c r="S194" s="120">
        <v>0</v>
      </c>
      <c r="T194" s="120">
        <v>0</v>
      </c>
      <c r="U194" s="120">
        <v>0</v>
      </c>
      <c r="V194" s="120">
        <v>0</v>
      </c>
      <c r="W194" s="120">
        <v>0</v>
      </c>
      <c r="X194" s="120">
        <v>0</v>
      </c>
      <c r="Y194" s="120">
        <v>0</v>
      </c>
      <c r="Z194" s="120">
        <v>0</v>
      </c>
      <c r="AA194" s="120">
        <v>0</v>
      </c>
      <c r="AB194" s="120">
        <v>0</v>
      </c>
      <c r="AC194" s="120">
        <v>0</v>
      </c>
      <c r="AD194" s="120">
        <v>0</v>
      </c>
      <c r="AE194" s="120">
        <v>0</v>
      </c>
      <c r="AF194" s="145">
        <v>0</v>
      </c>
      <c r="AG194" s="131">
        <v>0</v>
      </c>
      <c r="AH194" s="120">
        <v>0</v>
      </c>
      <c r="AI194" s="120">
        <v>0</v>
      </c>
      <c r="AJ194" s="120">
        <v>0</v>
      </c>
      <c r="AK194" s="120">
        <v>0</v>
      </c>
      <c r="AL194" s="120">
        <v>0</v>
      </c>
      <c r="AM194" s="120">
        <v>0</v>
      </c>
      <c r="AN194" s="120">
        <v>0</v>
      </c>
      <c r="AO194" s="120">
        <v>0</v>
      </c>
      <c r="AP194" s="120">
        <v>0</v>
      </c>
      <c r="AQ194" s="120">
        <v>0</v>
      </c>
      <c r="AR194" s="120">
        <v>0</v>
      </c>
      <c r="AS194" s="120">
        <v>0</v>
      </c>
      <c r="AT194" s="120">
        <v>0</v>
      </c>
      <c r="AU194" s="120">
        <v>0</v>
      </c>
      <c r="AV194" s="120">
        <v>0</v>
      </c>
      <c r="AW194" s="120">
        <v>0</v>
      </c>
      <c r="AX194" s="120">
        <v>0</v>
      </c>
      <c r="AY194" s="120">
        <v>0</v>
      </c>
      <c r="AZ194" s="120">
        <v>0</v>
      </c>
      <c r="BA194" s="120">
        <v>0</v>
      </c>
      <c r="BB194" s="120">
        <v>0</v>
      </c>
      <c r="BC194" s="120"/>
      <c r="BD194" s="120"/>
      <c r="BE194" s="120"/>
      <c r="BF194" s="120"/>
      <c r="BG194" s="120"/>
      <c r="BH194" s="146"/>
      <c r="BI194" s="146"/>
      <c r="BJ194" s="146"/>
      <c r="BK194" s="146"/>
      <c r="BL194" s="146"/>
      <c r="BM194" s="146"/>
      <c r="BN194" s="146"/>
      <c r="BO194" s="146"/>
      <c r="BP194" s="146"/>
      <c r="BQ194" s="146"/>
      <c r="BR194" s="146"/>
      <c r="BS194" s="146"/>
      <c r="BT194" s="146"/>
      <c r="BU194" s="146"/>
      <c r="BV194" s="146"/>
      <c r="BW194" s="146"/>
      <c r="BX194" s="146"/>
      <c r="BY194" s="146"/>
      <c r="BZ194" s="146"/>
      <c r="CA194" s="146"/>
      <c r="CB194" s="146"/>
      <c r="CC194" s="146"/>
      <c r="CD194" s="146"/>
      <c r="CE194" s="146"/>
      <c r="CF194" s="146"/>
    </row>
    <row r="195" spans="1:84" s="147" customFormat="1">
      <c r="A195" s="119">
        <v>99997</v>
      </c>
      <c r="B195" s="120" t="s">
        <v>354</v>
      </c>
      <c r="C195" s="142"/>
      <c r="D195" s="143"/>
      <c r="E195" s="143"/>
      <c r="F195" s="143"/>
      <c r="G195" s="143"/>
      <c r="H195" s="143"/>
      <c r="I195" s="140"/>
      <c r="J195" s="125">
        <f t="shared" ref="J195:J200" si="20">SUM(K195:BG195)</f>
        <v>0</v>
      </c>
      <c r="K195" s="135">
        <v>0</v>
      </c>
      <c r="L195" s="120">
        <v>0</v>
      </c>
      <c r="M195" s="120">
        <v>0</v>
      </c>
      <c r="N195" s="120">
        <v>0</v>
      </c>
      <c r="O195" s="120">
        <v>0</v>
      </c>
      <c r="P195" s="120">
        <v>0</v>
      </c>
      <c r="Q195" s="120">
        <v>0</v>
      </c>
      <c r="R195" s="120">
        <v>0</v>
      </c>
      <c r="S195" s="120">
        <v>0</v>
      </c>
      <c r="T195" s="120">
        <v>0</v>
      </c>
      <c r="U195" s="120">
        <v>0</v>
      </c>
      <c r="V195" s="120">
        <v>0</v>
      </c>
      <c r="W195" s="120">
        <v>0</v>
      </c>
      <c r="X195" s="120">
        <v>0</v>
      </c>
      <c r="Y195" s="120">
        <v>0</v>
      </c>
      <c r="Z195" s="120">
        <v>0</v>
      </c>
      <c r="AA195" s="120">
        <v>0</v>
      </c>
      <c r="AB195" s="120">
        <v>0</v>
      </c>
      <c r="AC195" s="120">
        <v>0</v>
      </c>
      <c r="AD195" s="120">
        <v>0</v>
      </c>
      <c r="AE195" s="120">
        <v>0</v>
      </c>
      <c r="AF195" s="145">
        <v>0</v>
      </c>
      <c r="AG195" s="131">
        <v>0</v>
      </c>
      <c r="AH195" s="120">
        <v>0</v>
      </c>
      <c r="AI195" s="120">
        <v>0</v>
      </c>
      <c r="AJ195" s="120">
        <v>0</v>
      </c>
      <c r="AK195" s="120">
        <v>0</v>
      </c>
      <c r="AL195" s="120">
        <v>0</v>
      </c>
      <c r="AM195" s="120">
        <v>0</v>
      </c>
      <c r="AN195" s="120">
        <v>0</v>
      </c>
      <c r="AO195" s="120">
        <v>0</v>
      </c>
      <c r="AP195" s="120">
        <v>0</v>
      </c>
      <c r="AQ195" s="120">
        <v>0</v>
      </c>
      <c r="AR195" s="120">
        <v>0</v>
      </c>
      <c r="AS195" s="120">
        <v>0</v>
      </c>
      <c r="AT195" s="120">
        <v>0</v>
      </c>
      <c r="AU195" s="120">
        <v>0</v>
      </c>
      <c r="AV195" s="120">
        <v>0</v>
      </c>
      <c r="AW195" s="120">
        <v>0</v>
      </c>
      <c r="AX195" s="120">
        <v>0</v>
      </c>
      <c r="AY195" s="120">
        <v>0</v>
      </c>
      <c r="AZ195" s="120">
        <v>0</v>
      </c>
      <c r="BA195" s="120">
        <v>0</v>
      </c>
      <c r="BB195" s="120">
        <v>0</v>
      </c>
      <c r="BC195" s="120"/>
      <c r="BD195" s="120"/>
      <c r="BE195" s="120"/>
      <c r="BF195" s="120"/>
      <c r="BG195" s="120"/>
      <c r="BH195" s="146"/>
      <c r="BI195" s="146"/>
      <c r="BJ195" s="146"/>
      <c r="BK195" s="146"/>
      <c r="BL195" s="146"/>
      <c r="BM195" s="146"/>
      <c r="BN195" s="146"/>
      <c r="BO195" s="146"/>
      <c r="BP195" s="146"/>
      <c r="BQ195" s="146"/>
      <c r="BR195" s="146"/>
      <c r="BS195" s="146"/>
      <c r="BT195" s="146"/>
      <c r="BU195" s="146"/>
      <c r="BV195" s="146"/>
      <c r="BW195" s="146"/>
      <c r="BX195" s="146"/>
      <c r="BY195" s="146"/>
      <c r="BZ195" s="146"/>
      <c r="CA195" s="146"/>
      <c r="CB195" s="146"/>
      <c r="CC195" s="146"/>
      <c r="CD195" s="146"/>
      <c r="CE195" s="146"/>
      <c r="CF195" s="146"/>
    </row>
    <row r="196" spans="1:84" s="147" customFormat="1">
      <c r="A196" s="119">
        <v>99994</v>
      </c>
      <c r="B196" s="120" t="s">
        <v>355</v>
      </c>
      <c r="C196" s="142"/>
      <c r="D196" s="143"/>
      <c r="E196" s="143"/>
      <c r="F196" s="143"/>
      <c r="G196" s="143"/>
      <c r="H196" s="143"/>
      <c r="I196" s="140"/>
      <c r="J196" s="125">
        <f t="shared" si="20"/>
        <v>0</v>
      </c>
      <c r="K196" s="135">
        <v>0</v>
      </c>
      <c r="L196" s="120">
        <v>0</v>
      </c>
      <c r="M196" s="120">
        <v>0</v>
      </c>
      <c r="N196" s="120">
        <v>0</v>
      </c>
      <c r="O196" s="120">
        <v>0</v>
      </c>
      <c r="P196" s="120">
        <v>0</v>
      </c>
      <c r="Q196" s="120">
        <v>0</v>
      </c>
      <c r="R196" s="120">
        <v>0</v>
      </c>
      <c r="S196" s="120">
        <v>0</v>
      </c>
      <c r="T196" s="120">
        <v>0</v>
      </c>
      <c r="U196" s="120">
        <v>0</v>
      </c>
      <c r="V196" s="120">
        <v>0</v>
      </c>
      <c r="W196" s="120">
        <v>0</v>
      </c>
      <c r="X196" s="120">
        <v>0</v>
      </c>
      <c r="Y196" s="120">
        <v>0</v>
      </c>
      <c r="Z196" s="120">
        <v>0</v>
      </c>
      <c r="AA196" s="120">
        <v>0</v>
      </c>
      <c r="AB196" s="120">
        <v>0</v>
      </c>
      <c r="AC196" s="120">
        <v>0</v>
      </c>
      <c r="AD196" s="120">
        <v>0</v>
      </c>
      <c r="AE196" s="120">
        <v>0</v>
      </c>
      <c r="AF196" s="145">
        <v>0</v>
      </c>
      <c r="AG196" s="131">
        <v>0</v>
      </c>
      <c r="AH196" s="120">
        <v>0</v>
      </c>
      <c r="AI196" s="120">
        <v>0</v>
      </c>
      <c r="AJ196" s="120">
        <v>0</v>
      </c>
      <c r="AK196" s="120">
        <v>0</v>
      </c>
      <c r="AL196" s="120">
        <v>0</v>
      </c>
      <c r="AM196" s="120">
        <v>0</v>
      </c>
      <c r="AN196" s="120">
        <v>0</v>
      </c>
      <c r="AO196" s="120">
        <v>0</v>
      </c>
      <c r="AP196" s="120">
        <v>0</v>
      </c>
      <c r="AQ196" s="120">
        <v>0</v>
      </c>
      <c r="AR196" s="120">
        <v>0</v>
      </c>
      <c r="AS196" s="120">
        <v>0</v>
      </c>
      <c r="AT196" s="120">
        <v>0</v>
      </c>
      <c r="AU196" s="120">
        <v>0</v>
      </c>
      <c r="AV196" s="120">
        <v>0</v>
      </c>
      <c r="AW196" s="120">
        <v>0</v>
      </c>
      <c r="AX196" s="120">
        <v>0</v>
      </c>
      <c r="AY196" s="120">
        <v>0</v>
      </c>
      <c r="AZ196" s="120">
        <v>0</v>
      </c>
      <c r="BA196" s="120">
        <v>0</v>
      </c>
      <c r="BB196" s="120">
        <v>0</v>
      </c>
      <c r="BC196" s="120"/>
      <c r="BD196" s="120"/>
      <c r="BE196" s="120"/>
      <c r="BF196" s="120"/>
      <c r="BG196" s="120"/>
      <c r="BH196" s="146"/>
      <c r="BI196" s="146"/>
      <c r="BJ196" s="146"/>
      <c r="BK196" s="146"/>
      <c r="BL196" s="146"/>
      <c r="BM196" s="146"/>
      <c r="BN196" s="146"/>
      <c r="BO196" s="146"/>
      <c r="BP196" s="146"/>
      <c r="BQ196" s="146"/>
      <c r="BR196" s="146"/>
      <c r="BS196" s="146"/>
      <c r="BT196" s="146"/>
      <c r="BU196" s="146"/>
      <c r="BV196" s="146"/>
      <c r="BW196" s="146"/>
      <c r="BX196" s="146"/>
      <c r="BY196" s="146"/>
      <c r="BZ196" s="146"/>
      <c r="CA196" s="146"/>
      <c r="CB196" s="146"/>
      <c r="CC196" s="146"/>
      <c r="CD196" s="146"/>
      <c r="CE196" s="146"/>
      <c r="CF196" s="146"/>
    </row>
    <row r="197" spans="1:84" s="147" customFormat="1">
      <c r="A197" s="119">
        <v>38420</v>
      </c>
      <c r="B197" s="120" t="s">
        <v>356</v>
      </c>
      <c r="C197" s="142"/>
      <c r="D197" s="143"/>
      <c r="E197" s="143"/>
      <c r="F197" s="143"/>
      <c r="G197" s="143"/>
      <c r="H197" s="143"/>
      <c r="I197" s="140"/>
      <c r="J197" s="125">
        <f t="shared" si="20"/>
        <v>0</v>
      </c>
      <c r="K197" s="135">
        <v>0</v>
      </c>
      <c r="L197" s="120">
        <v>0</v>
      </c>
      <c r="M197" s="120">
        <v>0</v>
      </c>
      <c r="N197" s="120">
        <v>0</v>
      </c>
      <c r="O197" s="120">
        <v>0</v>
      </c>
      <c r="P197" s="120">
        <v>0</v>
      </c>
      <c r="Q197" s="120">
        <v>0</v>
      </c>
      <c r="R197" s="120">
        <v>0</v>
      </c>
      <c r="S197" s="120">
        <v>0</v>
      </c>
      <c r="T197" s="120">
        <v>0</v>
      </c>
      <c r="U197" s="120">
        <v>0</v>
      </c>
      <c r="V197" s="120">
        <v>0</v>
      </c>
      <c r="W197" s="120">
        <v>0</v>
      </c>
      <c r="X197" s="120">
        <v>0</v>
      </c>
      <c r="Y197" s="120">
        <v>0</v>
      </c>
      <c r="Z197" s="120">
        <v>0</v>
      </c>
      <c r="AA197" s="120">
        <v>0</v>
      </c>
      <c r="AB197" s="120">
        <v>0</v>
      </c>
      <c r="AC197" s="120">
        <v>0</v>
      </c>
      <c r="AD197" s="120">
        <v>0</v>
      </c>
      <c r="AE197" s="120">
        <v>0</v>
      </c>
      <c r="AF197" s="145">
        <v>0</v>
      </c>
      <c r="AG197" s="131">
        <v>0</v>
      </c>
      <c r="AH197" s="120">
        <v>0</v>
      </c>
      <c r="AI197" s="120">
        <v>0</v>
      </c>
      <c r="AJ197" s="120">
        <v>0</v>
      </c>
      <c r="AK197" s="120">
        <v>0</v>
      </c>
      <c r="AL197" s="120">
        <v>0</v>
      </c>
      <c r="AM197" s="120">
        <v>0</v>
      </c>
      <c r="AN197" s="120">
        <v>0</v>
      </c>
      <c r="AO197" s="120">
        <v>0</v>
      </c>
      <c r="AP197" s="120">
        <v>0</v>
      </c>
      <c r="AQ197" s="120">
        <v>0</v>
      </c>
      <c r="AR197" s="120">
        <v>0</v>
      </c>
      <c r="AS197" s="120">
        <v>0</v>
      </c>
      <c r="AT197" s="120">
        <v>0</v>
      </c>
      <c r="AU197" s="120">
        <v>0</v>
      </c>
      <c r="AV197" s="120">
        <v>0</v>
      </c>
      <c r="AW197" s="120">
        <v>0</v>
      </c>
      <c r="AX197" s="120">
        <v>0</v>
      </c>
      <c r="AY197" s="120">
        <v>0</v>
      </c>
      <c r="AZ197" s="120">
        <v>0</v>
      </c>
      <c r="BA197" s="120">
        <v>0</v>
      </c>
      <c r="BB197" s="120">
        <v>0</v>
      </c>
      <c r="BC197" s="120"/>
      <c r="BD197" s="120"/>
      <c r="BE197" s="120"/>
      <c r="BF197" s="120"/>
      <c r="BG197" s="120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146"/>
      <c r="BR197" s="146"/>
      <c r="BS197" s="146"/>
      <c r="BT197" s="146"/>
      <c r="BU197" s="146"/>
      <c r="BV197" s="146"/>
      <c r="BW197" s="146"/>
      <c r="BX197" s="146"/>
      <c r="BY197" s="146"/>
      <c r="BZ197" s="146"/>
      <c r="CA197" s="146"/>
      <c r="CB197" s="146"/>
      <c r="CC197" s="146"/>
      <c r="CD197" s="146"/>
      <c r="CE197" s="146"/>
      <c r="CF197" s="146"/>
    </row>
    <row r="198" spans="1:84" s="147" customFormat="1">
      <c r="A198" s="119">
        <v>38334</v>
      </c>
      <c r="B198" s="120" t="s">
        <v>357</v>
      </c>
      <c r="C198" s="142"/>
      <c r="D198" s="143"/>
      <c r="E198" s="143"/>
      <c r="F198" s="143"/>
      <c r="G198" s="143"/>
      <c r="H198" s="143"/>
      <c r="I198" s="140"/>
      <c r="J198" s="125">
        <f t="shared" si="20"/>
        <v>0</v>
      </c>
      <c r="K198" s="135">
        <v>0</v>
      </c>
      <c r="L198" s="120">
        <v>0</v>
      </c>
      <c r="M198" s="120">
        <v>0</v>
      </c>
      <c r="N198" s="120">
        <v>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45">
        <v>0</v>
      </c>
      <c r="AG198" s="131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120">
        <v>0</v>
      </c>
      <c r="AN198" s="120">
        <v>0</v>
      </c>
      <c r="AO198" s="120">
        <v>0</v>
      </c>
      <c r="AP198" s="120">
        <v>0</v>
      </c>
      <c r="AQ198" s="120">
        <v>0</v>
      </c>
      <c r="AR198" s="120">
        <v>0</v>
      </c>
      <c r="AS198" s="120">
        <v>0</v>
      </c>
      <c r="AT198" s="120">
        <v>0</v>
      </c>
      <c r="AU198" s="120">
        <v>0</v>
      </c>
      <c r="AV198" s="120">
        <v>0</v>
      </c>
      <c r="AW198" s="120">
        <v>0</v>
      </c>
      <c r="AX198" s="120">
        <v>0</v>
      </c>
      <c r="AY198" s="120">
        <v>0</v>
      </c>
      <c r="AZ198" s="120">
        <v>0</v>
      </c>
      <c r="BA198" s="120">
        <v>0</v>
      </c>
      <c r="BB198" s="120">
        <v>0</v>
      </c>
      <c r="BC198" s="120"/>
      <c r="BD198" s="120"/>
      <c r="BE198" s="120"/>
      <c r="BF198" s="120"/>
      <c r="BG198" s="120"/>
      <c r="BH198" s="146"/>
      <c r="BI198" s="146"/>
      <c r="BJ198" s="146"/>
      <c r="BK198" s="146"/>
      <c r="BL198" s="146"/>
      <c r="BM198" s="146"/>
      <c r="BN198" s="146"/>
      <c r="BO198" s="146"/>
      <c r="BP198" s="146"/>
      <c r="BQ198" s="146"/>
      <c r="BR198" s="146"/>
      <c r="BS198" s="146"/>
      <c r="BT198" s="146"/>
      <c r="BU198" s="146"/>
      <c r="BV198" s="146"/>
      <c r="BW198" s="146"/>
      <c r="BX198" s="146"/>
      <c r="BY198" s="146"/>
      <c r="BZ198" s="146"/>
      <c r="CA198" s="146"/>
      <c r="CB198" s="146"/>
      <c r="CC198" s="146"/>
      <c r="CD198" s="146"/>
      <c r="CE198" s="146"/>
      <c r="CF198" s="146"/>
    </row>
    <row r="199" spans="1:84" s="147" customFormat="1">
      <c r="A199" s="119">
        <v>99993</v>
      </c>
      <c r="B199" s="120" t="s">
        <v>358</v>
      </c>
      <c r="C199" s="142"/>
      <c r="D199" s="143"/>
      <c r="E199" s="143"/>
      <c r="F199" s="143"/>
      <c r="G199" s="143"/>
      <c r="H199" s="143"/>
      <c r="I199" s="140"/>
      <c r="J199" s="125">
        <f t="shared" si="20"/>
        <v>0</v>
      </c>
      <c r="K199" s="135">
        <v>0</v>
      </c>
      <c r="L199" s="120">
        <v>0</v>
      </c>
      <c r="M199" s="120">
        <v>0</v>
      </c>
      <c r="N199" s="120">
        <v>0</v>
      </c>
      <c r="O199" s="120">
        <v>0</v>
      </c>
      <c r="P199" s="120">
        <v>0</v>
      </c>
      <c r="Q199" s="120">
        <v>0</v>
      </c>
      <c r="R199" s="120">
        <v>0</v>
      </c>
      <c r="S199" s="120">
        <v>0</v>
      </c>
      <c r="T199" s="120">
        <v>0</v>
      </c>
      <c r="U199" s="120">
        <v>0</v>
      </c>
      <c r="V199" s="120">
        <v>0</v>
      </c>
      <c r="W199" s="120">
        <v>0</v>
      </c>
      <c r="X199" s="120">
        <v>0</v>
      </c>
      <c r="Y199" s="120">
        <v>0</v>
      </c>
      <c r="Z199" s="120">
        <v>0</v>
      </c>
      <c r="AA199" s="120">
        <v>0</v>
      </c>
      <c r="AB199" s="120">
        <v>0</v>
      </c>
      <c r="AC199" s="120">
        <v>0</v>
      </c>
      <c r="AD199" s="120">
        <v>0</v>
      </c>
      <c r="AE199" s="120">
        <v>0</v>
      </c>
      <c r="AF199" s="145">
        <v>0</v>
      </c>
      <c r="AG199" s="131">
        <v>0</v>
      </c>
      <c r="AH199" s="120">
        <v>0</v>
      </c>
      <c r="AI199" s="120">
        <v>0</v>
      </c>
      <c r="AJ199" s="120">
        <v>0</v>
      </c>
      <c r="AK199" s="120">
        <v>0</v>
      </c>
      <c r="AL199" s="120">
        <v>0</v>
      </c>
      <c r="AM199" s="120">
        <v>0</v>
      </c>
      <c r="AN199" s="120">
        <v>0</v>
      </c>
      <c r="AO199" s="120">
        <v>0</v>
      </c>
      <c r="AP199" s="120">
        <v>0</v>
      </c>
      <c r="AQ199" s="120">
        <v>0</v>
      </c>
      <c r="AR199" s="120">
        <v>0</v>
      </c>
      <c r="AS199" s="120">
        <v>0</v>
      </c>
      <c r="AT199" s="120">
        <v>0</v>
      </c>
      <c r="AU199" s="120">
        <v>0</v>
      </c>
      <c r="AV199" s="120">
        <v>0</v>
      </c>
      <c r="AW199" s="120">
        <v>0</v>
      </c>
      <c r="AX199" s="120">
        <v>0</v>
      </c>
      <c r="AY199" s="120">
        <v>0</v>
      </c>
      <c r="AZ199" s="120">
        <v>0</v>
      </c>
      <c r="BA199" s="120">
        <v>0</v>
      </c>
      <c r="BB199" s="120">
        <v>0</v>
      </c>
      <c r="BC199" s="120"/>
      <c r="BD199" s="120"/>
      <c r="BE199" s="120"/>
      <c r="BF199" s="120"/>
      <c r="BG199" s="120"/>
      <c r="BH199" s="146"/>
      <c r="BI199" s="146"/>
      <c r="BJ199" s="146"/>
      <c r="BK199" s="146"/>
      <c r="BL199" s="146"/>
      <c r="BM199" s="146"/>
      <c r="BN199" s="146"/>
      <c r="BO199" s="146"/>
      <c r="BP199" s="146"/>
      <c r="BQ199" s="146"/>
      <c r="BR199" s="146"/>
      <c r="BS199" s="146"/>
      <c r="BT199" s="146"/>
      <c r="BU199" s="146"/>
      <c r="BV199" s="146"/>
      <c r="BW199" s="146"/>
      <c r="BX199" s="146"/>
      <c r="BY199" s="146"/>
      <c r="BZ199" s="146"/>
      <c r="CA199" s="146"/>
      <c r="CB199" s="146"/>
      <c r="CC199" s="146"/>
      <c r="CD199" s="146"/>
      <c r="CE199" s="146"/>
      <c r="CF199" s="146"/>
    </row>
    <row r="200" spans="1:84" s="147" customFormat="1" ht="13.5" thickBot="1">
      <c r="A200" s="148">
        <v>38207</v>
      </c>
      <c r="B200" s="149" t="s">
        <v>359</v>
      </c>
      <c r="C200" s="142"/>
      <c r="D200" s="143"/>
      <c r="E200" s="143"/>
      <c r="F200" s="143"/>
      <c r="G200" s="143"/>
      <c r="H200" s="143"/>
      <c r="I200" s="140"/>
      <c r="J200" s="125">
        <f t="shared" si="20"/>
        <v>0</v>
      </c>
      <c r="K200" s="150">
        <v>0</v>
      </c>
      <c r="L200" s="151">
        <v>0</v>
      </c>
      <c r="M200" s="151">
        <v>0</v>
      </c>
      <c r="N200" s="151">
        <v>0</v>
      </c>
      <c r="O200" s="151">
        <v>0</v>
      </c>
      <c r="P200" s="151">
        <v>0</v>
      </c>
      <c r="Q200" s="151">
        <v>0</v>
      </c>
      <c r="R200" s="151">
        <v>0</v>
      </c>
      <c r="S200" s="151">
        <v>0</v>
      </c>
      <c r="T200" s="151">
        <v>0</v>
      </c>
      <c r="U200" s="151">
        <v>0</v>
      </c>
      <c r="V200" s="151">
        <v>0</v>
      </c>
      <c r="W200" s="151">
        <v>0</v>
      </c>
      <c r="X200" s="151">
        <v>0</v>
      </c>
      <c r="Y200" s="151">
        <v>0</v>
      </c>
      <c r="Z200" s="151">
        <v>0</v>
      </c>
      <c r="AA200" s="151">
        <v>0</v>
      </c>
      <c r="AB200" s="151">
        <v>0</v>
      </c>
      <c r="AC200" s="151">
        <v>0</v>
      </c>
      <c r="AD200" s="151">
        <v>0</v>
      </c>
      <c r="AE200" s="151">
        <v>0</v>
      </c>
      <c r="AF200" s="152">
        <v>0</v>
      </c>
      <c r="AG200" s="153">
        <v>0</v>
      </c>
      <c r="AH200" s="120">
        <v>0</v>
      </c>
      <c r="AI200" s="120">
        <v>0</v>
      </c>
      <c r="AJ200" s="120">
        <v>0</v>
      </c>
      <c r="AK200" s="120">
        <v>0</v>
      </c>
      <c r="AL200" s="120">
        <v>0</v>
      </c>
      <c r="AM200" s="120">
        <v>0</v>
      </c>
      <c r="AN200" s="149">
        <v>0</v>
      </c>
      <c r="AO200" s="149">
        <v>0</v>
      </c>
      <c r="AP200" s="149">
        <v>0</v>
      </c>
      <c r="AQ200" s="149">
        <v>0</v>
      </c>
      <c r="AR200" s="149">
        <v>0</v>
      </c>
      <c r="AS200" s="149">
        <v>0</v>
      </c>
      <c r="AT200" s="149">
        <v>0</v>
      </c>
      <c r="AU200" s="149">
        <v>0</v>
      </c>
      <c r="AV200" s="149">
        <v>0</v>
      </c>
      <c r="AW200" s="149">
        <v>0</v>
      </c>
      <c r="AX200" s="149">
        <v>0</v>
      </c>
      <c r="AY200" s="149">
        <v>0</v>
      </c>
      <c r="AZ200" s="149">
        <v>0</v>
      </c>
      <c r="BA200" s="149">
        <v>0</v>
      </c>
      <c r="BB200" s="149">
        <v>0</v>
      </c>
      <c r="BC200" s="149"/>
      <c r="BD200" s="149"/>
      <c r="BE200" s="149"/>
      <c r="BF200" s="149"/>
      <c r="BG200" s="149"/>
      <c r="BH200" s="154"/>
      <c r="BI200" s="154"/>
      <c r="BJ200" s="154"/>
      <c r="BK200" s="154"/>
      <c r="BL200" s="154"/>
      <c r="BM200" s="154"/>
      <c r="BN200" s="154"/>
      <c r="BO200" s="154"/>
      <c r="BP200" s="154"/>
      <c r="BQ200" s="154"/>
      <c r="BR200" s="154"/>
      <c r="BS200" s="154"/>
      <c r="BT200" s="154"/>
      <c r="BU200" s="154"/>
      <c r="BV200" s="154"/>
      <c r="BW200" s="154"/>
      <c r="BX200" s="154"/>
      <c r="BY200" s="154"/>
      <c r="BZ200" s="154"/>
      <c r="CA200" s="154"/>
      <c r="CB200" s="154"/>
      <c r="CC200" s="154"/>
      <c r="CD200" s="154"/>
      <c r="CE200" s="154"/>
      <c r="CF200" s="154"/>
    </row>
    <row r="201" spans="1:84" s="142" customFormat="1"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  <c r="AC201" s="143"/>
      <c r="AD201" s="143"/>
      <c r="AE201" s="143"/>
      <c r="AF201" s="143"/>
      <c r="AG201" s="143"/>
      <c r="AH201" s="143"/>
      <c r="AI201" s="143"/>
      <c r="AJ201" s="143"/>
      <c r="AK201" s="143"/>
      <c r="AL201" s="143"/>
      <c r="AM201" s="143"/>
      <c r="AN201" s="143"/>
      <c r="AO201" s="143"/>
      <c r="AP201" s="143"/>
      <c r="AQ201" s="143"/>
      <c r="AR201" s="143"/>
      <c r="AS201" s="143"/>
      <c r="AT201" s="143"/>
      <c r="AU201" s="143"/>
      <c r="AV201" s="143"/>
      <c r="AW201" s="143"/>
      <c r="AX201" s="143"/>
      <c r="AY201" s="143"/>
      <c r="AZ201" s="143"/>
      <c r="BA201" s="143"/>
      <c r="BB201" s="143"/>
      <c r="BC201" s="143"/>
      <c r="BD201" s="143"/>
      <c r="BE201" s="143"/>
      <c r="BF201" s="143"/>
      <c r="BG201" s="143"/>
    </row>
    <row r="202" spans="1:84" s="142" customFormat="1"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I202" s="143"/>
      <c r="AJ202" s="143"/>
      <c r="AK202" s="143"/>
      <c r="AL202" s="143"/>
      <c r="AM202" s="143"/>
      <c r="AN202" s="143"/>
      <c r="AO202" s="143"/>
      <c r="AP202" s="143"/>
      <c r="AQ202" s="143"/>
      <c r="AR202" s="143"/>
      <c r="AS202" s="143"/>
      <c r="AT202" s="143"/>
      <c r="AU202" s="143"/>
      <c r="AV202" s="143"/>
      <c r="AW202" s="143"/>
      <c r="AX202" s="143"/>
      <c r="AY202" s="143"/>
      <c r="AZ202" s="143"/>
      <c r="BA202" s="143"/>
      <c r="BB202" s="143"/>
      <c r="BC202" s="143"/>
      <c r="BD202" s="143"/>
      <c r="BE202" s="143"/>
      <c r="BF202" s="143"/>
      <c r="BG202" s="143"/>
    </row>
    <row r="203" spans="1:84" s="142" customFormat="1"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I203" s="143"/>
      <c r="AJ203" s="143"/>
      <c r="AK203" s="143"/>
      <c r="AL203" s="143"/>
      <c r="AM203" s="143"/>
      <c r="AN203" s="143"/>
      <c r="AO203" s="143"/>
      <c r="AP203" s="143"/>
      <c r="AQ203" s="143"/>
      <c r="AR203" s="143"/>
      <c r="AS203" s="143"/>
      <c r="AT203" s="143"/>
      <c r="AU203" s="143"/>
      <c r="AV203" s="143"/>
      <c r="AW203" s="143"/>
      <c r="AX203" s="143"/>
      <c r="AY203" s="143"/>
      <c r="AZ203" s="143"/>
      <c r="BA203" s="143"/>
      <c r="BB203" s="143"/>
      <c r="BC203" s="143"/>
      <c r="BD203" s="143"/>
      <c r="BE203" s="143"/>
      <c r="BF203" s="143"/>
      <c r="BG203" s="143"/>
    </row>
    <row r="204" spans="1:84" s="147" customFormat="1">
      <c r="A204" s="142"/>
      <c r="B204" s="142"/>
      <c r="C204" s="142"/>
      <c r="D204" s="143"/>
      <c r="E204" s="143"/>
      <c r="F204" s="143"/>
      <c r="G204" s="143"/>
      <c r="H204" s="143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</row>
    <row r="205" spans="1:84" s="147" customFormat="1">
      <c r="A205" s="142"/>
      <c r="B205" s="142"/>
      <c r="C205" s="142"/>
      <c r="D205" s="143"/>
      <c r="E205" s="143"/>
      <c r="F205" s="143"/>
      <c r="G205" s="143"/>
      <c r="H205" s="143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</row>
    <row r="206" spans="1:84" s="147" customFormat="1">
      <c r="A206" s="142"/>
      <c r="B206" s="142"/>
      <c r="C206" s="142"/>
      <c r="D206" s="143"/>
      <c r="E206" s="143"/>
      <c r="F206" s="143"/>
      <c r="G206" s="143"/>
      <c r="H206" s="143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</row>
    <row r="207" spans="1:84" s="147" customFormat="1">
      <c r="A207" s="142"/>
      <c r="B207" s="142"/>
      <c r="C207" s="142"/>
      <c r="D207" s="143"/>
      <c r="E207" s="143"/>
      <c r="F207" s="143"/>
      <c r="G207" s="143"/>
      <c r="H207" s="143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</row>
    <row r="208" spans="1:84" s="147" customFormat="1">
      <c r="A208" s="142"/>
      <c r="B208" s="142"/>
      <c r="C208" s="142"/>
      <c r="D208" s="143"/>
      <c r="E208" s="143"/>
      <c r="F208" s="143"/>
      <c r="G208" s="143"/>
      <c r="H208" s="143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</row>
    <row r="209" spans="1:59" s="147" customFormat="1">
      <c r="A209" s="142"/>
      <c r="B209" s="142"/>
      <c r="C209" s="142"/>
      <c r="D209" s="143"/>
      <c r="E209" s="143"/>
      <c r="F209" s="143"/>
      <c r="G209" s="143"/>
      <c r="H209" s="143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</row>
    <row r="210" spans="1:59" s="147" customFormat="1">
      <c r="A210" s="142"/>
      <c r="B210" s="142"/>
      <c r="C210" s="142"/>
      <c r="D210" s="143"/>
      <c r="E210" s="143"/>
      <c r="F210" s="143"/>
      <c r="G210" s="143"/>
      <c r="H210" s="143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</row>
    <row r="211" spans="1:59" s="147" customFormat="1">
      <c r="A211" s="142"/>
      <c r="B211" s="142"/>
      <c r="C211" s="142"/>
      <c r="D211" s="143"/>
      <c r="E211" s="143"/>
      <c r="F211" s="143"/>
      <c r="G211" s="143"/>
      <c r="H211" s="143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  <c r="BG211" s="140"/>
    </row>
    <row r="212" spans="1:59" s="147" customFormat="1">
      <c r="A212" s="142"/>
      <c r="B212" s="142"/>
      <c r="C212" s="142"/>
      <c r="D212" s="143"/>
      <c r="E212" s="143"/>
      <c r="F212" s="143"/>
      <c r="G212" s="143"/>
      <c r="H212" s="143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</row>
    <row r="213" spans="1:59" s="147" customFormat="1">
      <c r="A213" s="142"/>
      <c r="B213" s="142"/>
      <c r="C213" s="142"/>
      <c r="D213" s="143"/>
      <c r="E213" s="143"/>
      <c r="F213" s="143"/>
      <c r="G213" s="143"/>
      <c r="H213" s="143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</row>
    <row r="214" spans="1:59" s="147" customFormat="1">
      <c r="A214" s="142"/>
      <c r="B214" s="142"/>
      <c r="C214" s="142"/>
      <c r="D214" s="143"/>
      <c r="E214" s="143"/>
      <c r="F214" s="143"/>
      <c r="G214" s="143"/>
      <c r="H214" s="143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</row>
    <row r="215" spans="1:59" s="147" customFormat="1">
      <c r="A215" s="142"/>
      <c r="B215" s="142"/>
      <c r="C215" s="142"/>
      <c r="D215" s="143"/>
      <c r="E215" s="143"/>
      <c r="F215" s="143"/>
      <c r="G215" s="143"/>
      <c r="H215" s="143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</row>
    <row r="216" spans="1:59" s="147" customFormat="1">
      <c r="A216" s="142"/>
      <c r="B216" s="142"/>
      <c r="C216" s="142"/>
      <c r="D216" s="143"/>
      <c r="E216" s="143"/>
      <c r="F216" s="143"/>
      <c r="G216" s="143"/>
      <c r="H216" s="143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</row>
    <row r="217" spans="1:59" s="147" customFormat="1">
      <c r="A217" s="142"/>
      <c r="B217" s="142"/>
      <c r="C217" s="142"/>
      <c r="D217" s="143"/>
      <c r="E217" s="143"/>
      <c r="F217" s="143"/>
      <c r="G217" s="143"/>
      <c r="H217" s="143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  <c r="AI217" s="140"/>
      <c r="AJ217" s="140"/>
      <c r="AK217" s="140"/>
      <c r="AL217" s="140"/>
      <c r="AM217" s="140"/>
      <c r="AN217" s="140"/>
      <c r="AO217" s="140"/>
      <c r="AP217" s="140"/>
      <c r="AQ217" s="140"/>
      <c r="AR217" s="140"/>
      <c r="AS217" s="140"/>
      <c r="AT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F217" s="140"/>
      <c r="BG217" s="140"/>
    </row>
    <row r="218" spans="1:59" s="147" customFormat="1">
      <c r="A218" s="142"/>
      <c r="B218" s="142"/>
      <c r="C218" s="142"/>
      <c r="D218" s="143"/>
      <c r="E218" s="143"/>
      <c r="F218" s="143"/>
      <c r="G218" s="143"/>
      <c r="H218" s="143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  <c r="AK218" s="140"/>
      <c r="AL218" s="140"/>
      <c r="AM218" s="140"/>
      <c r="AN218" s="140"/>
      <c r="AO218" s="140"/>
      <c r="AP218" s="140"/>
      <c r="AQ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  <c r="BG218" s="140"/>
    </row>
    <row r="219" spans="1:59" s="147" customFormat="1">
      <c r="A219" s="142"/>
      <c r="B219" s="142"/>
      <c r="C219" s="142"/>
      <c r="D219" s="143"/>
      <c r="E219" s="143"/>
      <c r="F219" s="143"/>
      <c r="G219" s="143"/>
      <c r="H219" s="143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  <c r="AI219" s="140"/>
      <c r="AJ219" s="140"/>
      <c r="AK219" s="140"/>
      <c r="AL219" s="140"/>
      <c r="AM219" s="140"/>
      <c r="AN219" s="140"/>
      <c r="AO219" s="140"/>
      <c r="AP219" s="140"/>
      <c r="AQ219" s="140"/>
      <c r="AR219" s="140"/>
      <c r="AS219" s="140"/>
      <c r="AT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F219" s="140"/>
      <c r="BG219" s="140"/>
    </row>
    <row r="220" spans="1:59" s="147" customFormat="1">
      <c r="A220" s="142"/>
      <c r="B220" s="142"/>
      <c r="C220" s="142"/>
      <c r="D220" s="143"/>
      <c r="E220" s="143"/>
      <c r="F220" s="143"/>
      <c r="G220" s="143"/>
      <c r="H220" s="143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  <c r="AI220" s="140"/>
      <c r="AJ220" s="140"/>
      <c r="AK220" s="140"/>
      <c r="AL220" s="140"/>
      <c r="AM220" s="140"/>
      <c r="AN220" s="140"/>
      <c r="AO220" s="140"/>
      <c r="AP220" s="140"/>
      <c r="AQ220" s="140"/>
      <c r="AR220" s="140"/>
      <c r="AS220" s="140"/>
      <c r="AT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F220" s="140"/>
      <c r="BG220" s="140"/>
    </row>
    <row r="221" spans="1:59" s="147" customFormat="1">
      <c r="A221" s="142"/>
      <c r="B221" s="142"/>
      <c r="C221" s="142"/>
      <c r="D221" s="143"/>
      <c r="E221" s="143"/>
      <c r="F221" s="143"/>
      <c r="G221" s="143"/>
      <c r="H221" s="143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0"/>
      <c r="AL221" s="140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  <c r="BG221" s="140"/>
    </row>
    <row r="222" spans="1:59" s="147" customFormat="1">
      <c r="A222" s="142"/>
      <c r="B222" s="142"/>
      <c r="C222" s="142"/>
      <c r="D222" s="143"/>
      <c r="E222" s="143"/>
      <c r="F222" s="143"/>
      <c r="G222" s="143"/>
      <c r="H222" s="143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  <c r="AI222" s="140"/>
      <c r="AJ222" s="140"/>
      <c r="AK222" s="140"/>
      <c r="AL222" s="140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  <c r="BG222" s="140"/>
    </row>
    <row r="223" spans="1:59" s="147" customFormat="1">
      <c r="A223" s="142"/>
      <c r="B223" s="142"/>
      <c r="C223" s="142"/>
      <c r="D223" s="143"/>
      <c r="E223" s="143"/>
      <c r="F223" s="143"/>
      <c r="G223" s="143"/>
      <c r="H223" s="143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  <c r="AI223" s="140"/>
      <c r="AJ223" s="140"/>
      <c r="AK223" s="140"/>
      <c r="AL223" s="140"/>
      <c r="AM223" s="140"/>
      <c r="AN223" s="140"/>
      <c r="AO223" s="140"/>
      <c r="AP223" s="140"/>
      <c r="AQ223" s="140"/>
      <c r="AR223" s="140"/>
      <c r="AS223" s="140"/>
      <c r="AT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F223" s="140"/>
      <c r="BG223" s="140"/>
    </row>
    <row r="224" spans="1:59" s="147" customFormat="1">
      <c r="A224" s="142"/>
      <c r="B224" s="142"/>
      <c r="C224" s="142"/>
      <c r="D224" s="143"/>
      <c r="E224" s="143"/>
      <c r="F224" s="143"/>
      <c r="G224" s="143"/>
      <c r="H224" s="143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  <c r="AI224" s="140"/>
      <c r="AJ224" s="140"/>
      <c r="AK224" s="140"/>
      <c r="AL224" s="140"/>
      <c r="AM224" s="140"/>
      <c r="AN224" s="140"/>
      <c r="AO224" s="140"/>
      <c r="AP224" s="140"/>
      <c r="AQ224" s="140"/>
      <c r="AR224" s="140"/>
      <c r="AS224" s="140"/>
      <c r="AT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F224" s="140"/>
      <c r="BG224" s="140"/>
    </row>
    <row r="225" spans="1:59" s="147" customFormat="1">
      <c r="A225" s="142"/>
      <c r="B225" s="142"/>
      <c r="C225" s="142"/>
      <c r="D225" s="143"/>
      <c r="E225" s="143"/>
      <c r="F225" s="143"/>
      <c r="G225" s="143"/>
      <c r="H225" s="143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  <c r="AI225" s="140"/>
      <c r="AJ225" s="140"/>
      <c r="AK225" s="140"/>
      <c r="AL225" s="140"/>
      <c r="AM225" s="140"/>
      <c r="AN225" s="140"/>
      <c r="AO225" s="140"/>
      <c r="AP225" s="140"/>
      <c r="AQ225" s="140"/>
      <c r="AR225" s="140"/>
      <c r="AS225" s="140"/>
      <c r="AT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F225" s="140"/>
      <c r="BG225" s="140"/>
    </row>
    <row r="226" spans="1:59" s="147" customFormat="1">
      <c r="A226" s="142"/>
      <c r="B226" s="142"/>
      <c r="C226" s="142"/>
      <c r="D226" s="143"/>
      <c r="E226" s="143"/>
      <c r="F226" s="143"/>
      <c r="G226" s="143"/>
      <c r="H226" s="143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  <c r="AI226" s="140"/>
      <c r="AJ226" s="140"/>
      <c r="AK226" s="140"/>
      <c r="AL226" s="140"/>
      <c r="AM226" s="140"/>
      <c r="AN226" s="140"/>
      <c r="AO226" s="140"/>
      <c r="AP226" s="140"/>
      <c r="AQ226" s="140"/>
      <c r="AR226" s="140"/>
      <c r="AS226" s="140"/>
      <c r="AT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F226" s="140"/>
      <c r="BG226" s="140"/>
    </row>
    <row r="227" spans="1:59" s="147" customFormat="1">
      <c r="A227" s="142"/>
      <c r="B227" s="142"/>
      <c r="C227" s="142"/>
      <c r="D227" s="143"/>
      <c r="E227" s="143"/>
      <c r="F227" s="143"/>
      <c r="G227" s="143"/>
      <c r="H227" s="143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  <c r="AI227" s="140"/>
      <c r="AJ227" s="140"/>
      <c r="AK227" s="140"/>
      <c r="AL227" s="140"/>
      <c r="AM227" s="140"/>
      <c r="AN227" s="140"/>
      <c r="AO227" s="140"/>
      <c r="AP227" s="140"/>
      <c r="AQ227" s="140"/>
      <c r="AR227" s="140"/>
      <c r="AS227" s="140"/>
      <c r="AT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F227" s="140"/>
      <c r="BG227" s="140"/>
    </row>
    <row r="228" spans="1:59" s="147" customFormat="1">
      <c r="A228" s="142"/>
      <c r="B228" s="142"/>
      <c r="C228" s="142"/>
      <c r="D228" s="143"/>
      <c r="E228" s="143"/>
      <c r="F228" s="143"/>
      <c r="G228" s="143"/>
      <c r="H228" s="143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  <c r="AI228" s="140"/>
      <c r="AJ228" s="140"/>
      <c r="AK228" s="140"/>
      <c r="AL228" s="140"/>
      <c r="AM228" s="140"/>
      <c r="AN228" s="140"/>
      <c r="AO228" s="140"/>
      <c r="AP228" s="140"/>
      <c r="AQ228" s="140"/>
      <c r="AR228" s="140"/>
      <c r="AS228" s="140"/>
      <c r="AT228" s="140"/>
      <c r="AU228" s="140"/>
      <c r="AV228" s="140"/>
      <c r="AW228" s="140"/>
      <c r="AX228" s="140"/>
      <c r="AY228" s="140"/>
      <c r="AZ228" s="140"/>
      <c r="BA228" s="140"/>
      <c r="BB228" s="140"/>
      <c r="BC228" s="140"/>
      <c r="BD228" s="140"/>
      <c r="BE228" s="140"/>
      <c r="BF228" s="140"/>
      <c r="BG228" s="140"/>
    </row>
    <row r="229" spans="1:59" s="147" customFormat="1">
      <c r="A229" s="142"/>
      <c r="B229" s="142"/>
      <c r="C229" s="142"/>
      <c r="D229" s="143"/>
      <c r="E229" s="143"/>
      <c r="F229" s="143"/>
      <c r="G229" s="143"/>
      <c r="H229" s="143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  <c r="AI229" s="140"/>
      <c r="AJ229" s="140"/>
      <c r="AK229" s="140"/>
      <c r="AL229" s="140"/>
      <c r="AM229" s="140"/>
      <c r="AN229" s="140"/>
      <c r="AO229" s="140"/>
      <c r="AP229" s="140"/>
      <c r="AQ229" s="140"/>
      <c r="AR229" s="140"/>
      <c r="AS229" s="140"/>
      <c r="AT229" s="140"/>
      <c r="AU229" s="140"/>
      <c r="AV229" s="140"/>
      <c r="AW229" s="140"/>
      <c r="AX229" s="140"/>
      <c r="AY229" s="140"/>
      <c r="AZ229" s="140"/>
      <c r="BA229" s="140"/>
      <c r="BB229" s="140"/>
      <c r="BC229" s="140"/>
      <c r="BD229" s="140"/>
      <c r="BE229" s="140"/>
      <c r="BF229" s="140"/>
      <c r="BG229" s="140"/>
    </row>
    <row r="230" spans="1:59" s="147" customFormat="1">
      <c r="A230" s="142"/>
      <c r="B230" s="142"/>
      <c r="C230" s="142"/>
      <c r="D230" s="143"/>
      <c r="E230" s="143"/>
      <c r="F230" s="143"/>
      <c r="G230" s="143"/>
      <c r="H230" s="143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  <c r="AI230" s="140"/>
      <c r="AJ230" s="140"/>
      <c r="AK230" s="140"/>
      <c r="AL230" s="140"/>
      <c r="AM230" s="140"/>
      <c r="AN230" s="140"/>
      <c r="AO230" s="140"/>
      <c r="AP230" s="140"/>
      <c r="AQ230" s="140"/>
      <c r="AR230" s="140"/>
      <c r="AS230" s="140"/>
      <c r="AT230" s="140"/>
      <c r="AU230" s="140"/>
      <c r="AV230" s="140"/>
      <c r="AW230" s="140"/>
      <c r="AX230" s="140"/>
      <c r="AY230" s="140"/>
      <c r="AZ230" s="140"/>
      <c r="BA230" s="140"/>
      <c r="BB230" s="140"/>
      <c r="BC230" s="140"/>
      <c r="BD230" s="140"/>
      <c r="BE230" s="140"/>
      <c r="BF230" s="140"/>
      <c r="BG230" s="140"/>
    </row>
    <row r="231" spans="1:59" s="147" customFormat="1">
      <c r="A231" s="142"/>
      <c r="B231" s="142"/>
      <c r="C231" s="142"/>
      <c r="D231" s="143"/>
      <c r="E231" s="143"/>
      <c r="F231" s="143"/>
      <c r="G231" s="143"/>
      <c r="H231" s="143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  <c r="AI231" s="140"/>
      <c r="AJ231" s="140"/>
      <c r="AK231" s="140"/>
      <c r="AL231" s="140"/>
      <c r="AM231" s="140"/>
      <c r="AN231" s="140"/>
      <c r="AO231" s="140"/>
      <c r="AP231" s="140"/>
      <c r="AQ231" s="140"/>
      <c r="AR231" s="140"/>
      <c r="AS231" s="140"/>
      <c r="AT231" s="140"/>
      <c r="AU231" s="140"/>
      <c r="AV231" s="140"/>
      <c r="AW231" s="140"/>
      <c r="AX231" s="140"/>
      <c r="AY231" s="140"/>
      <c r="AZ231" s="140"/>
      <c r="BA231" s="140"/>
      <c r="BB231" s="140"/>
      <c r="BC231" s="140"/>
      <c r="BD231" s="140"/>
      <c r="BE231" s="140"/>
      <c r="BF231" s="140"/>
      <c r="BG231" s="140"/>
    </row>
    <row r="232" spans="1:59" s="147" customFormat="1">
      <c r="A232" s="142"/>
      <c r="B232" s="142"/>
      <c r="C232" s="142"/>
      <c r="D232" s="143"/>
      <c r="E232" s="143"/>
      <c r="F232" s="143"/>
      <c r="G232" s="143"/>
      <c r="H232" s="143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  <c r="AI232" s="140"/>
      <c r="AJ232" s="140"/>
      <c r="AK232" s="140"/>
      <c r="AL232" s="140"/>
      <c r="AM232" s="140"/>
      <c r="AN232" s="140"/>
      <c r="AO232" s="140"/>
      <c r="AP232" s="140"/>
      <c r="AQ232" s="140"/>
      <c r="AR232" s="140"/>
      <c r="AS232" s="140"/>
      <c r="AT232" s="140"/>
      <c r="AU232" s="140"/>
      <c r="AV232" s="140"/>
      <c r="AW232" s="140"/>
      <c r="AX232" s="140"/>
      <c r="AY232" s="140"/>
      <c r="AZ232" s="140"/>
      <c r="BA232" s="140"/>
      <c r="BB232" s="140"/>
      <c r="BC232" s="140"/>
      <c r="BD232" s="140"/>
      <c r="BE232" s="140"/>
      <c r="BF232" s="140"/>
      <c r="BG232" s="140"/>
    </row>
    <row r="233" spans="1:59" s="147" customFormat="1">
      <c r="A233" s="142"/>
      <c r="B233" s="142"/>
      <c r="C233" s="142"/>
      <c r="D233" s="143"/>
      <c r="E233" s="143"/>
      <c r="F233" s="143"/>
      <c r="G233" s="143"/>
      <c r="H233" s="143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  <c r="AO233" s="140"/>
      <c r="AP233" s="140"/>
      <c r="AQ233" s="140"/>
      <c r="AR233" s="140"/>
      <c r="AS233" s="140"/>
      <c r="AT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40"/>
      <c r="BF233" s="140"/>
      <c r="BG233" s="140"/>
    </row>
    <row r="234" spans="1:59" s="147" customFormat="1">
      <c r="A234" s="142"/>
      <c r="B234" s="142"/>
      <c r="C234" s="142"/>
      <c r="D234" s="143"/>
      <c r="E234" s="143"/>
      <c r="F234" s="143"/>
      <c r="G234" s="143"/>
      <c r="H234" s="143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  <c r="AI234" s="140"/>
      <c r="AJ234" s="140"/>
      <c r="AK234" s="140"/>
      <c r="AL234" s="140"/>
      <c r="AM234" s="140"/>
      <c r="AN234" s="140"/>
      <c r="AO234" s="140"/>
      <c r="AP234" s="140"/>
      <c r="AQ234" s="140"/>
      <c r="AR234" s="140"/>
      <c r="AS234" s="140"/>
      <c r="AT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40"/>
      <c r="BF234" s="140"/>
      <c r="BG234" s="140"/>
    </row>
    <row r="235" spans="1:59" s="147" customFormat="1">
      <c r="A235" s="142"/>
      <c r="B235" s="142"/>
      <c r="C235" s="142"/>
      <c r="D235" s="143"/>
      <c r="E235" s="143"/>
      <c r="F235" s="143"/>
      <c r="G235" s="143"/>
      <c r="H235" s="143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  <c r="AI235" s="140"/>
      <c r="AJ235" s="140"/>
      <c r="AK235" s="140"/>
      <c r="AL235" s="140"/>
      <c r="AM235" s="140"/>
      <c r="AN235" s="140"/>
      <c r="AO235" s="140"/>
      <c r="AP235" s="140"/>
      <c r="AQ235" s="140"/>
      <c r="AR235" s="140"/>
      <c r="AS235" s="140"/>
      <c r="AT235" s="140"/>
      <c r="AU235" s="140"/>
      <c r="AV235" s="140"/>
      <c r="AW235" s="140"/>
      <c r="AX235" s="140"/>
      <c r="AY235" s="140"/>
      <c r="AZ235" s="140"/>
      <c r="BA235" s="140"/>
      <c r="BB235" s="140"/>
      <c r="BC235" s="140"/>
      <c r="BD235" s="140"/>
      <c r="BE235" s="140"/>
      <c r="BF235" s="140"/>
      <c r="BG235" s="140"/>
    </row>
    <row r="236" spans="1:59" s="147" customFormat="1">
      <c r="A236" s="142"/>
      <c r="B236" s="142"/>
      <c r="C236" s="142"/>
      <c r="D236" s="143"/>
      <c r="E236" s="143"/>
      <c r="F236" s="143"/>
      <c r="G236" s="143"/>
      <c r="H236" s="143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  <c r="AO236" s="140"/>
      <c r="AP236" s="140"/>
      <c r="AQ236" s="140"/>
      <c r="AR236" s="140"/>
      <c r="AS236" s="140"/>
      <c r="AT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  <c r="BE236" s="140"/>
      <c r="BF236" s="140"/>
      <c r="BG236" s="140"/>
    </row>
    <row r="237" spans="1:59" s="147" customFormat="1">
      <c r="A237" s="142"/>
      <c r="B237" s="142"/>
      <c r="C237" s="142"/>
      <c r="D237" s="143"/>
      <c r="E237" s="143"/>
      <c r="F237" s="143"/>
      <c r="G237" s="143"/>
      <c r="H237" s="143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40"/>
      <c r="AL237" s="140"/>
      <c r="AM237" s="140"/>
      <c r="AN237" s="140"/>
      <c r="AO237" s="140"/>
      <c r="AP237" s="140"/>
      <c r="AQ237" s="140"/>
      <c r="AR237" s="140"/>
      <c r="AS237" s="140"/>
      <c r="AT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  <c r="BE237" s="140"/>
      <c r="BF237" s="140"/>
      <c r="BG237" s="140"/>
    </row>
    <row r="238" spans="1:59" s="147" customFormat="1">
      <c r="A238" s="142"/>
      <c r="B238" s="142"/>
      <c r="C238" s="142"/>
      <c r="D238" s="143"/>
      <c r="E238" s="143"/>
      <c r="F238" s="143"/>
      <c r="G238" s="143"/>
      <c r="H238" s="143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  <c r="AI238" s="140"/>
      <c r="AJ238" s="140"/>
      <c r="AK238" s="140"/>
      <c r="AL238" s="140"/>
      <c r="AM238" s="140"/>
      <c r="AN238" s="140"/>
      <c r="AO238" s="140"/>
      <c r="AP238" s="140"/>
      <c r="AQ238" s="140"/>
      <c r="AR238" s="140"/>
      <c r="AS238" s="140"/>
      <c r="AT238" s="140"/>
      <c r="AU238" s="140"/>
      <c r="AV238" s="140"/>
      <c r="AW238" s="140"/>
      <c r="AX238" s="140"/>
      <c r="AY238" s="140"/>
      <c r="AZ238" s="140"/>
      <c r="BA238" s="140"/>
      <c r="BB238" s="140"/>
      <c r="BC238" s="140"/>
      <c r="BD238" s="140"/>
      <c r="BE238" s="140"/>
      <c r="BF238" s="140"/>
      <c r="BG238" s="140"/>
    </row>
    <row r="239" spans="1:59" s="147" customFormat="1">
      <c r="A239" s="142"/>
      <c r="B239" s="142"/>
      <c r="C239" s="142"/>
      <c r="D239" s="143"/>
      <c r="E239" s="143"/>
      <c r="F239" s="143"/>
      <c r="G239" s="143"/>
      <c r="H239" s="143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  <c r="AI239" s="140"/>
      <c r="AJ239" s="140"/>
      <c r="AK239" s="140"/>
      <c r="AL239" s="140"/>
      <c r="AM239" s="140"/>
      <c r="AN239" s="140"/>
      <c r="AO239" s="140"/>
      <c r="AP239" s="140"/>
      <c r="AQ239" s="140"/>
      <c r="AR239" s="140"/>
      <c r="AS239" s="140"/>
      <c r="AT239" s="140"/>
      <c r="AU239" s="140"/>
      <c r="AV239" s="140"/>
      <c r="AW239" s="140"/>
      <c r="AX239" s="140"/>
      <c r="AY239" s="140"/>
      <c r="AZ239" s="140"/>
      <c r="BA239" s="140"/>
      <c r="BB239" s="140"/>
      <c r="BC239" s="140"/>
      <c r="BD239" s="140"/>
      <c r="BE239" s="140"/>
      <c r="BF239" s="140"/>
      <c r="BG239" s="140"/>
    </row>
    <row r="240" spans="1:59" s="147" customFormat="1">
      <c r="A240" s="142"/>
      <c r="B240" s="142"/>
      <c r="C240" s="142"/>
      <c r="D240" s="143"/>
      <c r="E240" s="143"/>
      <c r="F240" s="143"/>
      <c r="G240" s="143"/>
      <c r="H240" s="143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  <c r="AP240" s="140"/>
      <c r="AQ240" s="140"/>
      <c r="AR240" s="140"/>
      <c r="AS240" s="140"/>
      <c r="AT240" s="140"/>
      <c r="AU240" s="140"/>
      <c r="AV240" s="140"/>
      <c r="AW240" s="140"/>
      <c r="AX240" s="140"/>
      <c r="AY240" s="140"/>
      <c r="AZ240" s="140"/>
      <c r="BA240" s="140"/>
      <c r="BB240" s="140"/>
      <c r="BC240" s="140"/>
      <c r="BD240" s="140"/>
      <c r="BE240" s="140"/>
      <c r="BF240" s="140"/>
      <c r="BG240" s="140"/>
    </row>
    <row r="241" spans="1:59" s="147" customFormat="1">
      <c r="A241" s="142"/>
      <c r="B241" s="142"/>
      <c r="C241" s="142"/>
      <c r="D241" s="143"/>
      <c r="E241" s="143"/>
      <c r="F241" s="143"/>
      <c r="G241" s="143"/>
      <c r="H241" s="143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  <c r="AI241" s="140"/>
      <c r="AJ241" s="140"/>
      <c r="AK241" s="140"/>
      <c r="AL241" s="140"/>
      <c r="AM241" s="140"/>
      <c r="AN241" s="140"/>
      <c r="AO241" s="140"/>
      <c r="AP241" s="140"/>
      <c r="AQ241" s="140"/>
      <c r="AR241" s="140"/>
      <c r="AS241" s="140"/>
      <c r="AT241" s="140"/>
      <c r="AU241" s="140"/>
      <c r="AV241" s="140"/>
      <c r="AW241" s="140"/>
      <c r="AX241" s="140"/>
      <c r="AY241" s="140"/>
      <c r="AZ241" s="140"/>
      <c r="BA241" s="140"/>
      <c r="BB241" s="140"/>
      <c r="BC241" s="140"/>
      <c r="BD241" s="140"/>
      <c r="BE241" s="140"/>
      <c r="BF241" s="140"/>
      <c r="BG241" s="140"/>
    </row>
    <row r="242" spans="1:59" s="147" customFormat="1">
      <c r="A242" s="142"/>
      <c r="B242" s="142"/>
      <c r="C242" s="142"/>
      <c r="D242" s="143"/>
      <c r="E242" s="143"/>
      <c r="F242" s="143"/>
      <c r="G242" s="143"/>
      <c r="H242" s="143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  <c r="AI242" s="140"/>
      <c r="AJ242" s="140"/>
      <c r="AK242" s="140"/>
      <c r="AL242" s="140"/>
      <c r="AM242" s="140"/>
      <c r="AN242" s="140"/>
      <c r="AO242" s="140"/>
      <c r="AP242" s="140"/>
      <c r="AQ242" s="140"/>
      <c r="AR242" s="140"/>
      <c r="AS242" s="140"/>
      <c r="AT242" s="140"/>
      <c r="AU242" s="140"/>
      <c r="AV242" s="140"/>
      <c r="AW242" s="140"/>
      <c r="AX242" s="140"/>
      <c r="AY242" s="140"/>
      <c r="AZ242" s="140"/>
      <c r="BA242" s="140"/>
      <c r="BB242" s="140"/>
      <c r="BC242" s="140"/>
      <c r="BD242" s="140"/>
      <c r="BE242" s="140"/>
      <c r="BF242" s="140"/>
      <c r="BG242" s="140"/>
    </row>
    <row r="243" spans="1:59" s="147" customFormat="1">
      <c r="A243" s="142"/>
      <c r="B243" s="142"/>
      <c r="C243" s="142"/>
      <c r="D243" s="143"/>
      <c r="E243" s="143"/>
      <c r="F243" s="143"/>
      <c r="G243" s="143"/>
      <c r="H243" s="143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  <c r="AI243" s="140"/>
      <c r="AJ243" s="140"/>
      <c r="AK243" s="140"/>
      <c r="AL243" s="140"/>
      <c r="AM243" s="140"/>
      <c r="AN243" s="140"/>
      <c r="AO243" s="140"/>
      <c r="AP243" s="140"/>
      <c r="AQ243" s="140"/>
      <c r="AR243" s="140"/>
      <c r="AS243" s="140"/>
      <c r="AT243" s="140"/>
      <c r="AU243" s="140"/>
      <c r="AV243" s="140"/>
      <c r="AW243" s="140"/>
      <c r="AX243" s="140"/>
      <c r="AY243" s="140"/>
      <c r="AZ243" s="140"/>
      <c r="BA243" s="140"/>
      <c r="BB243" s="140"/>
      <c r="BC243" s="140"/>
      <c r="BD243" s="140"/>
      <c r="BE243" s="140"/>
      <c r="BF243" s="140"/>
      <c r="BG243" s="140"/>
    </row>
    <row r="244" spans="1:59" s="147" customFormat="1">
      <c r="A244" s="142"/>
      <c r="B244" s="142"/>
      <c r="C244" s="142"/>
      <c r="D244" s="143"/>
      <c r="E244" s="143"/>
      <c r="F244" s="143"/>
      <c r="G244" s="143"/>
      <c r="H244" s="143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140"/>
      <c r="AJ244" s="140"/>
      <c r="AK244" s="140"/>
      <c r="AL244" s="140"/>
      <c r="AM244" s="140"/>
      <c r="AN244" s="140"/>
      <c r="AO244" s="140"/>
      <c r="AP244" s="140"/>
      <c r="AQ244" s="140"/>
      <c r="AR244" s="140"/>
      <c r="AS244" s="140"/>
      <c r="AT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  <c r="BE244" s="140"/>
      <c r="BF244" s="140"/>
      <c r="BG244" s="140"/>
    </row>
    <row r="245" spans="1:59" s="147" customFormat="1">
      <c r="A245" s="142"/>
      <c r="B245" s="142"/>
      <c r="C245" s="142"/>
      <c r="D245" s="143"/>
      <c r="E245" s="143"/>
      <c r="F245" s="143"/>
      <c r="G245" s="143"/>
      <c r="H245" s="143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  <c r="AI245" s="140"/>
      <c r="AJ245" s="140"/>
      <c r="AK245" s="140"/>
      <c r="AL245" s="140"/>
      <c r="AM245" s="140"/>
      <c r="AN245" s="140"/>
      <c r="AO245" s="140"/>
      <c r="AP245" s="140"/>
      <c r="AQ245" s="140"/>
      <c r="AR245" s="140"/>
      <c r="AS245" s="140"/>
      <c r="AT245" s="140"/>
      <c r="AU245" s="140"/>
      <c r="AV245" s="140"/>
      <c r="AW245" s="140"/>
      <c r="AX245" s="140"/>
      <c r="AY245" s="140"/>
      <c r="AZ245" s="140"/>
      <c r="BA245" s="140"/>
      <c r="BB245" s="140"/>
      <c r="BC245" s="140"/>
      <c r="BD245" s="140"/>
      <c r="BE245" s="140"/>
      <c r="BF245" s="140"/>
      <c r="BG245" s="140"/>
    </row>
    <row r="246" spans="1:59" s="147" customFormat="1">
      <c r="A246" s="142"/>
      <c r="B246" s="142"/>
      <c r="C246" s="142"/>
      <c r="D246" s="143"/>
      <c r="E246" s="143"/>
      <c r="F246" s="143"/>
      <c r="G246" s="143"/>
      <c r="H246" s="143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  <c r="AI246" s="140"/>
      <c r="AJ246" s="140"/>
      <c r="AK246" s="140"/>
      <c r="AL246" s="140"/>
      <c r="AM246" s="140"/>
      <c r="AN246" s="140"/>
      <c r="AO246" s="140"/>
      <c r="AP246" s="140"/>
      <c r="AQ246" s="140"/>
      <c r="AR246" s="140"/>
      <c r="AS246" s="140"/>
      <c r="AT246" s="140"/>
      <c r="AU246" s="140"/>
      <c r="AV246" s="140"/>
      <c r="AW246" s="140"/>
      <c r="AX246" s="140"/>
      <c r="AY246" s="140"/>
      <c r="AZ246" s="140"/>
      <c r="BA246" s="140"/>
      <c r="BB246" s="140"/>
      <c r="BC246" s="140"/>
      <c r="BD246" s="140"/>
      <c r="BE246" s="140"/>
      <c r="BF246" s="140"/>
      <c r="BG246" s="140"/>
    </row>
    <row r="247" spans="1:59" s="147" customFormat="1">
      <c r="A247" s="142"/>
      <c r="B247" s="142"/>
      <c r="C247" s="142"/>
      <c r="D247" s="143"/>
      <c r="E247" s="143"/>
      <c r="F247" s="143"/>
      <c r="G247" s="143"/>
      <c r="H247" s="143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  <c r="AC247" s="140"/>
      <c r="AD247" s="140"/>
      <c r="AE247" s="140"/>
      <c r="AF247" s="140"/>
      <c r="AG247" s="140"/>
      <c r="AH247" s="140"/>
      <c r="AI247" s="140"/>
      <c r="AJ247" s="140"/>
      <c r="AK247" s="140"/>
      <c r="AL247" s="140"/>
      <c r="AM247" s="140"/>
      <c r="AN247" s="140"/>
      <c r="AO247" s="140"/>
      <c r="AP247" s="140"/>
      <c r="AQ247" s="140"/>
      <c r="AR247" s="140"/>
      <c r="AS247" s="140"/>
      <c r="AT247" s="140"/>
      <c r="AU247" s="140"/>
      <c r="AV247" s="140"/>
      <c r="AW247" s="140"/>
      <c r="AX247" s="140"/>
      <c r="AY247" s="140"/>
      <c r="AZ247" s="140"/>
      <c r="BA247" s="140"/>
      <c r="BB247" s="140"/>
      <c r="BC247" s="140"/>
      <c r="BD247" s="140"/>
      <c r="BE247" s="140"/>
      <c r="BF247" s="140"/>
      <c r="BG247" s="140"/>
    </row>
    <row r="248" spans="1:59" s="147" customFormat="1">
      <c r="A248" s="142"/>
      <c r="B248" s="142"/>
      <c r="C248" s="142"/>
      <c r="D248" s="143"/>
      <c r="E248" s="143"/>
      <c r="F248" s="143"/>
      <c r="G248" s="143"/>
      <c r="H248" s="143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  <c r="AC248" s="140"/>
      <c r="AD248" s="140"/>
      <c r="AE248" s="140"/>
      <c r="AF248" s="140"/>
      <c r="AG248" s="140"/>
      <c r="AH248" s="140"/>
      <c r="AI248" s="140"/>
      <c r="AJ248" s="140"/>
      <c r="AK248" s="140"/>
      <c r="AL248" s="140"/>
      <c r="AM248" s="140"/>
      <c r="AN248" s="140"/>
      <c r="AO248" s="140"/>
      <c r="AP248" s="140"/>
      <c r="AQ248" s="140"/>
      <c r="AR248" s="140"/>
      <c r="AS248" s="140"/>
      <c r="AT248" s="140"/>
      <c r="AU248" s="140"/>
      <c r="AV248" s="140"/>
      <c r="AW248" s="140"/>
      <c r="AX248" s="140"/>
      <c r="AY248" s="140"/>
      <c r="AZ248" s="140"/>
      <c r="BA248" s="140"/>
      <c r="BB248" s="140"/>
      <c r="BC248" s="140"/>
      <c r="BD248" s="140"/>
      <c r="BE248" s="140"/>
      <c r="BF248" s="140"/>
      <c r="BG248" s="140"/>
    </row>
    <row r="249" spans="1:59" s="147" customFormat="1">
      <c r="A249" s="142"/>
      <c r="B249" s="142"/>
      <c r="C249" s="142"/>
      <c r="D249" s="143"/>
      <c r="E249" s="143"/>
      <c r="F249" s="143"/>
      <c r="G249" s="143"/>
      <c r="H249" s="143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/>
      <c r="AB249" s="140"/>
      <c r="AC249" s="140"/>
      <c r="AD249" s="140"/>
      <c r="AE249" s="140"/>
      <c r="AF249" s="140"/>
      <c r="AG249" s="140"/>
      <c r="AH249" s="140"/>
      <c r="AI249" s="140"/>
      <c r="AJ249" s="140"/>
      <c r="AK249" s="140"/>
      <c r="AL249" s="140"/>
      <c r="AM249" s="140"/>
      <c r="AN249" s="140"/>
      <c r="AO249" s="140"/>
      <c r="AP249" s="140"/>
      <c r="AQ249" s="140"/>
      <c r="AR249" s="140"/>
      <c r="AS249" s="140"/>
      <c r="AT249" s="140"/>
      <c r="AU249" s="140"/>
      <c r="AV249" s="140"/>
      <c r="AW249" s="140"/>
      <c r="AX249" s="140"/>
      <c r="AY249" s="140"/>
      <c r="AZ249" s="140"/>
      <c r="BA249" s="140"/>
      <c r="BB249" s="140"/>
      <c r="BC249" s="140"/>
      <c r="BD249" s="140"/>
      <c r="BE249" s="140"/>
      <c r="BF249" s="140"/>
      <c r="BG249" s="140"/>
    </row>
    <row r="250" spans="1:59" s="147" customFormat="1">
      <c r="A250" s="142"/>
      <c r="B250" s="142"/>
      <c r="C250" s="142"/>
      <c r="D250" s="143"/>
      <c r="E250" s="143"/>
      <c r="F250" s="143"/>
      <c r="G250" s="143"/>
      <c r="H250" s="143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40"/>
      <c r="AG250" s="140"/>
      <c r="AH250" s="140"/>
      <c r="AI250" s="140"/>
      <c r="AJ250" s="140"/>
      <c r="AK250" s="140"/>
      <c r="AL250" s="140"/>
      <c r="AM250" s="140"/>
      <c r="AN250" s="140"/>
      <c r="AO250" s="140"/>
      <c r="AP250" s="140"/>
      <c r="AQ250" s="140"/>
      <c r="AR250" s="140"/>
      <c r="AS250" s="140"/>
      <c r="AT250" s="140"/>
      <c r="AU250" s="140"/>
      <c r="AV250" s="140"/>
      <c r="AW250" s="140"/>
      <c r="AX250" s="140"/>
      <c r="AY250" s="140"/>
      <c r="AZ250" s="140"/>
      <c r="BA250" s="140"/>
      <c r="BB250" s="140"/>
      <c r="BC250" s="140"/>
      <c r="BD250" s="140"/>
      <c r="BE250" s="140"/>
      <c r="BF250" s="140"/>
      <c r="BG250" s="140"/>
    </row>
    <row r="251" spans="1:59" s="147" customFormat="1">
      <c r="A251" s="142"/>
      <c r="B251" s="142"/>
      <c r="C251" s="142"/>
      <c r="D251" s="143"/>
      <c r="E251" s="143"/>
      <c r="F251" s="143"/>
      <c r="G251" s="143"/>
      <c r="H251" s="143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  <c r="AC251" s="140"/>
      <c r="AD251" s="140"/>
      <c r="AE251" s="140"/>
      <c r="AF251" s="140"/>
      <c r="AG251" s="140"/>
      <c r="AH251" s="140"/>
      <c r="AI251" s="140"/>
      <c r="AJ251" s="140"/>
      <c r="AK251" s="140"/>
      <c r="AL251" s="140"/>
      <c r="AM251" s="140"/>
      <c r="AN251" s="140"/>
      <c r="AO251" s="140"/>
      <c r="AP251" s="140"/>
      <c r="AQ251" s="140"/>
      <c r="AR251" s="140"/>
      <c r="AS251" s="140"/>
      <c r="AT251" s="140"/>
      <c r="AU251" s="140"/>
      <c r="AV251" s="140"/>
      <c r="AW251" s="140"/>
      <c r="AX251" s="140"/>
      <c r="AY251" s="140"/>
      <c r="AZ251" s="140"/>
      <c r="BA251" s="140"/>
      <c r="BB251" s="140"/>
      <c r="BC251" s="140"/>
      <c r="BD251" s="140"/>
      <c r="BE251" s="140"/>
      <c r="BF251" s="140"/>
      <c r="BG251" s="140"/>
    </row>
    <row r="252" spans="1:59" s="147" customFormat="1">
      <c r="A252" s="142"/>
      <c r="B252" s="142"/>
      <c r="C252" s="142"/>
      <c r="D252" s="143"/>
      <c r="E252" s="143"/>
      <c r="F252" s="143"/>
      <c r="G252" s="143"/>
      <c r="H252" s="143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40"/>
      <c r="AG252" s="140"/>
      <c r="AH252" s="140"/>
      <c r="AI252" s="140"/>
      <c r="AJ252" s="140"/>
      <c r="AK252" s="140"/>
      <c r="AL252" s="140"/>
      <c r="AM252" s="140"/>
      <c r="AN252" s="140"/>
      <c r="AO252" s="140"/>
      <c r="AP252" s="140"/>
      <c r="AQ252" s="140"/>
      <c r="AR252" s="140"/>
      <c r="AS252" s="140"/>
      <c r="AT252" s="140"/>
      <c r="AU252" s="140"/>
      <c r="AV252" s="140"/>
      <c r="AW252" s="140"/>
      <c r="AX252" s="140"/>
      <c r="AY252" s="140"/>
      <c r="AZ252" s="140"/>
      <c r="BA252" s="140"/>
      <c r="BB252" s="140"/>
      <c r="BC252" s="140"/>
      <c r="BD252" s="140"/>
      <c r="BE252" s="140"/>
      <c r="BF252" s="140"/>
      <c r="BG252" s="140"/>
    </row>
    <row r="253" spans="1:59" s="147" customFormat="1">
      <c r="A253" s="142"/>
      <c r="B253" s="142"/>
      <c r="C253" s="142"/>
      <c r="D253" s="143"/>
      <c r="E253" s="143"/>
      <c r="F253" s="143"/>
      <c r="G253" s="143"/>
      <c r="H253" s="143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40"/>
      <c r="AD253" s="140"/>
      <c r="AE253" s="140"/>
      <c r="AF253" s="140"/>
      <c r="AG253" s="140"/>
      <c r="AH253" s="140"/>
      <c r="AI253" s="140"/>
      <c r="AJ253" s="140"/>
      <c r="AK253" s="140"/>
      <c r="AL253" s="140"/>
      <c r="AM253" s="140"/>
      <c r="AN253" s="140"/>
      <c r="AO253" s="140"/>
      <c r="AP253" s="140"/>
      <c r="AQ253" s="140"/>
      <c r="AR253" s="140"/>
      <c r="AS253" s="140"/>
      <c r="AT253" s="140"/>
      <c r="AU253" s="140"/>
      <c r="AV253" s="140"/>
      <c r="AW253" s="140"/>
      <c r="AX253" s="140"/>
      <c r="AY253" s="140"/>
      <c r="AZ253" s="140"/>
      <c r="BA253" s="140"/>
      <c r="BB253" s="140"/>
      <c r="BC253" s="140"/>
      <c r="BD253" s="140"/>
      <c r="BE253" s="140"/>
      <c r="BF253" s="140"/>
      <c r="BG253" s="140"/>
    </row>
    <row r="254" spans="1:59" s="147" customFormat="1">
      <c r="A254" s="142"/>
      <c r="B254" s="142"/>
      <c r="C254" s="142"/>
      <c r="D254" s="143"/>
      <c r="E254" s="143"/>
      <c r="F254" s="143"/>
      <c r="G254" s="143"/>
      <c r="H254" s="143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  <c r="AC254" s="140"/>
      <c r="AD254" s="140"/>
      <c r="AE254" s="140"/>
      <c r="AF254" s="140"/>
      <c r="AG254" s="140"/>
      <c r="AH254" s="140"/>
      <c r="AI254" s="140"/>
      <c r="AJ254" s="140"/>
      <c r="AK254" s="140"/>
      <c r="AL254" s="140"/>
      <c r="AM254" s="140"/>
      <c r="AN254" s="140"/>
      <c r="AO254" s="140"/>
      <c r="AP254" s="140"/>
      <c r="AQ254" s="140"/>
      <c r="AR254" s="140"/>
      <c r="AS254" s="140"/>
      <c r="AT254" s="140"/>
      <c r="AU254" s="140"/>
      <c r="AV254" s="140"/>
      <c r="AW254" s="140"/>
      <c r="AX254" s="140"/>
      <c r="AY254" s="140"/>
      <c r="AZ254" s="140"/>
      <c r="BA254" s="140"/>
      <c r="BB254" s="140"/>
      <c r="BC254" s="140"/>
      <c r="BD254" s="140"/>
      <c r="BE254" s="140"/>
      <c r="BF254" s="140"/>
      <c r="BG254" s="140"/>
    </row>
    <row r="255" spans="1:59" s="147" customFormat="1">
      <c r="A255" s="142"/>
      <c r="B255" s="142"/>
      <c r="C255" s="142"/>
      <c r="D255" s="143"/>
      <c r="E255" s="143"/>
      <c r="F255" s="143"/>
      <c r="G255" s="143"/>
      <c r="H255" s="143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40"/>
      <c r="AD255" s="140"/>
      <c r="AE255" s="140"/>
      <c r="AF255" s="140"/>
      <c r="AG255" s="140"/>
      <c r="AH255" s="140"/>
      <c r="AI255" s="140"/>
      <c r="AJ255" s="140"/>
      <c r="AK255" s="140"/>
      <c r="AL255" s="140"/>
      <c r="AM255" s="140"/>
      <c r="AN255" s="140"/>
      <c r="AO255" s="140"/>
      <c r="AP255" s="140"/>
      <c r="AQ255" s="140"/>
      <c r="AR255" s="140"/>
      <c r="AS255" s="140"/>
      <c r="AT255" s="140"/>
      <c r="AU255" s="140"/>
      <c r="AV255" s="140"/>
      <c r="AW255" s="140"/>
      <c r="AX255" s="140"/>
      <c r="AY255" s="140"/>
      <c r="AZ255" s="140"/>
      <c r="BA255" s="140"/>
      <c r="BB255" s="140"/>
      <c r="BC255" s="140"/>
      <c r="BD255" s="140"/>
      <c r="BE255" s="140"/>
      <c r="BF255" s="140"/>
      <c r="BG255" s="140"/>
    </row>
    <row r="256" spans="1:59" s="147" customFormat="1">
      <c r="A256" s="142"/>
      <c r="B256" s="142"/>
      <c r="C256" s="142"/>
      <c r="D256" s="143"/>
      <c r="E256" s="143"/>
      <c r="F256" s="143"/>
      <c r="G256" s="143"/>
      <c r="H256" s="143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  <c r="AD256" s="140"/>
      <c r="AE256" s="140"/>
      <c r="AF256" s="140"/>
      <c r="AG256" s="140"/>
      <c r="AH256" s="140"/>
      <c r="AI256" s="140"/>
      <c r="AJ256" s="140"/>
      <c r="AK256" s="140"/>
      <c r="AL256" s="140"/>
      <c r="AM256" s="140"/>
      <c r="AN256" s="140"/>
      <c r="AO256" s="140"/>
      <c r="AP256" s="140"/>
      <c r="AQ256" s="140"/>
      <c r="AR256" s="140"/>
      <c r="AS256" s="140"/>
      <c r="AT256" s="140"/>
      <c r="AU256" s="140"/>
      <c r="AV256" s="140"/>
      <c r="AW256" s="140"/>
      <c r="AX256" s="140"/>
      <c r="AY256" s="140"/>
      <c r="AZ256" s="140"/>
      <c r="BA256" s="140"/>
      <c r="BB256" s="140"/>
      <c r="BC256" s="140"/>
      <c r="BD256" s="140"/>
      <c r="BE256" s="140"/>
      <c r="BF256" s="140"/>
      <c r="BG256" s="140"/>
    </row>
    <row r="257" spans="1:59" s="147" customFormat="1">
      <c r="A257" s="142"/>
      <c r="B257" s="142"/>
      <c r="C257" s="142"/>
      <c r="D257" s="143"/>
      <c r="E257" s="143"/>
      <c r="F257" s="143"/>
      <c r="G257" s="143"/>
      <c r="H257" s="143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  <c r="AG257" s="140"/>
      <c r="AH257" s="140"/>
      <c r="AI257" s="140"/>
      <c r="AJ257" s="140"/>
      <c r="AK257" s="140"/>
      <c r="AL257" s="140"/>
      <c r="AM257" s="140"/>
      <c r="AN257" s="140"/>
      <c r="AO257" s="140"/>
      <c r="AP257" s="140"/>
      <c r="AQ257" s="140"/>
      <c r="AR257" s="140"/>
      <c r="AS257" s="140"/>
      <c r="AT257" s="140"/>
      <c r="AU257" s="140"/>
      <c r="AV257" s="140"/>
      <c r="AW257" s="140"/>
      <c r="AX257" s="140"/>
      <c r="AY257" s="140"/>
      <c r="AZ257" s="140"/>
      <c r="BA257" s="140"/>
      <c r="BB257" s="140"/>
      <c r="BC257" s="140"/>
      <c r="BD257" s="140"/>
      <c r="BE257" s="140"/>
      <c r="BF257" s="140"/>
      <c r="BG257" s="140"/>
    </row>
    <row r="258" spans="1:59" s="147" customFormat="1">
      <c r="A258" s="142"/>
      <c r="B258" s="142"/>
      <c r="C258" s="142"/>
      <c r="D258" s="143"/>
      <c r="E258" s="143"/>
      <c r="F258" s="143"/>
      <c r="G258" s="143"/>
      <c r="H258" s="143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/>
      <c r="AB258" s="140"/>
      <c r="AC258" s="140"/>
      <c r="AD258" s="140"/>
      <c r="AE258" s="140"/>
      <c r="AF258" s="140"/>
      <c r="AG258" s="140"/>
      <c r="AH258" s="140"/>
      <c r="AI258" s="140"/>
      <c r="AJ258" s="140"/>
      <c r="AK258" s="140"/>
      <c r="AL258" s="140"/>
      <c r="AM258" s="140"/>
      <c r="AN258" s="140"/>
      <c r="AO258" s="140"/>
      <c r="AP258" s="140"/>
      <c r="AQ258" s="140"/>
      <c r="AR258" s="140"/>
      <c r="AS258" s="140"/>
      <c r="AT258" s="140"/>
      <c r="AU258" s="140"/>
      <c r="AV258" s="140"/>
      <c r="AW258" s="140"/>
      <c r="AX258" s="140"/>
      <c r="AY258" s="140"/>
      <c r="AZ258" s="140"/>
      <c r="BA258" s="140"/>
      <c r="BB258" s="140"/>
      <c r="BC258" s="140"/>
      <c r="BD258" s="140"/>
      <c r="BE258" s="140"/>
      <c r="BF258" s="140"/>
      <c r="BG258" s="140"/>
    </row>
    <row r="259" spans="1:59" s="147" customFormat="1">
      <c r="A259" s="142"/>
      <c r="B259" s="142"/>
      <c r="C259" s="142"/>
      <c r="D259" s="143"/>
      <c r="E259" s="143"/>
      <c r="F259" s="143"/>
      <c r="G259" s="143"/>
      <c r="H259" s="143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  <c r="AC259" s="140"/>
      <c r="AD259" s="140"/>
      <c r="AE259" s="140"/>
      <c r="AF259" s="140"/>
      <c r="AG259" s="140"/>
      <c r="AH259" s="140"/>
      <c r="AI259" s="140"/>
      <c r="AJ259" s="140"/>
      <c r="AK259" s="140"/>
      <c r="AL259" s="140"/>
      <c r="AM259" s="140"/>
      <c r="AN259" s="140"/>
      <c r="AO259" s="140"/>
      <c r="AP259" s="140"/>
      <c r="AQ259" s="140"/>
      <c r="AR259" s="140"/>
      <c r="AS259" s="140"/>
      <c r="AT259" s="140"/>
      <c r="AU259" s="140"/>
      <c r="AV259" s="140"/>
      <c r="AW259" s="140"/>
      <c r="AX259" s="140"/>
      <c r="AY259" s="140"/>
      <c r="AZ259" s="140"/>
      <c r="BA259" s="140"/>
      <c r="BB259" s="140"/>
      <c r="BC259" s="140"/>
      <c r="BD259" s="140"/>
      <c r="BE259" s="140"/>
      <c r="BF259" s="140"/>
      <c r="BG259" s="140"/>
    </row>
    <row r="260" spans="1:59" s="147" customFormat="1">
      <c r="A260" s="142"/>
      <c r="B260" s="142"/>
      <c r="C260" s="142"/>
      <c r="D260" s="143"/>
      <c r="E260" s="143"/>
      <c r="F260" s="143"/>
      <c r="G260" s="143"/>
      <c r="H260" s="143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  <c r="AK260" s="140"/>
      <c r="AL260" s="140"/>
      <c r="AM260" s="140"/>
      <c r="AN260" s="140"/>
      <c r="AO260" s="140"/>
      <c r="AP260" s="140"/>
      <c r="AQ260" s="140"/>
      <c r="AR260" s="140"/>
      <c r="AS260" s="140"/>
      <c r="AT260" s="140"/>
      <c r="AU260" s="140"/>
      <c r="AV260" s="140"/>
      <c r="AW260" s="140"/>
      <c r="AX260" s="140"/>
      <c r="AY260" s="140"/>
      <c r="AZ260" s="140"/>
      <c r="BA260" s="140"/>
      <c r="BB260" s="140"/>
      <c r="BC260" s="140"/>
      <c r="BD260" s="140"/>
      <c r="BE260" s="140"/>
      <c r="BF260" s="140"/>
      <c r="BG260" s="140"/>
    </row>
    <row r="261" spans="1:59" s="147" customFormat="1">
      <c r="A261" s="142"/>
      <c r="B261" s="142"/>
      <c r="C261" s="142"/>
      <c r="D261" s="143"/>
      <c r="E261" s="143"/>
      <c r="F261" s="143"/>
      <c r="G261" s="143"/>
      <c r="H261" s="143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  <c r="AC261" s="140"/>
      <c r="AD261" s="140"/>
      <c r="AE261" s="140"/>
      <c r="AF261" s="140"/>
      <c r="AG261" s="140"/>
      <c r="AH261" s="140"/>
      <c r="AI261" s="140"/>
      <c r="AJ261" s="140"/>
      <c r="AK261" s="140"/>
      <c r="AL261" s="140"/>
      <c r="AM261" s="140"/>
      <c r="AN261" s="140"/>
      <c r="AO261" s="140"/>
      <c r="AP261" s="140"/>
      <c r="AQ261" s="140"/>
      <c r="AR261" s="140"/>
      <c r="AS261" s="140"/>
      <c r="AT261" s="140"/>
      <c r="AU261" s="140"/>
      <c r="AV261" s="140"/>
      <c r="AW261" s="140"/>
      <c r="AX261" s="140"/>
      <c r="AY261" s="140"/>
      <c r="AZ261" s="140"/>
      <c r="BA261" s="140"/>
      <c r="BB261" s="140"/>
      <c r="BC261" s="140"/>
      <c r="BD261" s="140"/>
      <c r="BE261" s="140"/>
      <c r="BF261" s="140"/>
      <c r="BG261" s="140"/>
    </row>
    <row r="262" spans="1:59" s="147" customFormat="1">
      <c r="A262" s="142"/>
      <c r="B262" s="142"/>
      <c r="C262" s="142"/>
      <c r="D262" s="143"/>
      <c r="E262" s="143"/>
      <c r="F262" s="143"/>
      <c r="G262" s="143"/>
      <c r="H262" s="143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40"/>
      <c r="AG262" s="140"/>
      <c r="AH262" s="140"/>
      <c r="AI262" s="140"/>
      <c r="AJ262" s="140"/>
      <c r="AK262" s="140"/>
      <c r="AL262" s="140"/>
      <c r="AM262" s="140"/>
      <c r="AN262" s="140"/>
      <c r="AO262" s="140"/>
      <c r="AP262" s="140"/>
      <c r="AQ262" s="140"/>
      <c r="AR262" s="140"/>
      <c r="AS262" s="140"/>
      <c r="AT262" s="140"/>
      <c r="AU262" s="140"/>
      <c r="AV262" s="140"/>
      <c r="AW262" s="140"/>
      <c r="AX262" s="140"/>
      <c r="AY262" s="140"/>
      <c r="AZ262" s="140"/>
      <c r="BA262" s="140"/>
      <c r="BB262" s="140"/>
      <c r="BC262" s="140"/>
      <c r="BD262" s="140"/>
      <c r="BE262" s="140"/>
      <c r="BF262" s="140"/>
      <c r="BG262" s="140"/>
    </row>
    <row r="263" spans="1:59" s="147" customFormat="1">
      <c r="A263" s="142"/>
      <c r="B263" s="142"/>
      <c r="C263" s="142"/>
      <c r="D263" s="143"/>
      <c r="E263" s="143"/>
      <c r="F263" s="143"/>
      <c r="G263" s="143"/>
      <c r="H263" s="143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/>
      <c r="AB263" s="140"/>
      <c r="AC263" s="140"/>
      <c r="AD263" s="140"/>
      <c r="AE263" s="140"/>
      <c r="AF263" s="140"/>
      <c r="AG263" s="140"/>
      <c r="AH263" s="140"/>
      <c r="AI263" s="140"/>
      <c r="AJ263" s="140"/>
      <c r="AK263" s="140"/>
      <c r="AL263" s="140"/>
      <c r="AM263" s="140"/>
      <c r="AN263" s="140"/>
      <c r="AO263" s="140"/>
      <c r="AP263" s="140"/>
      <c r="AQ263" s="140"/>
      <c r="AR263" s="140"/>
      <c r="AS263" s="140"/>
      <c r="AT263" s="140"/>
      <c r="AU263" s="140"/>
      <c r="AV263" s="140"/>
      <c r="AW263" s="140"/>
      <c r="AX263" s="140"/>
      <c r="AY263" s="140"/>
      <c r="AZ263" s="140"/>
      <c r="BA263" s="140"/>
      <c r="BB263" s="140"/>
      <c r="BC263" s="140"/>
      <c r="BD263" s="140"/>
      <c r="BE263" s="140"/>
      <c r="BF263" s="140"/>
      <c r="BG263" s="140"/>
    </row>
    <row r="264" spans="1:59" s="147" customFormat="1">
      <c r="A264" s="142"/>
      <c r="B264" s="142"/>
      <c r="C264" s="142"/>
      <c r="D264" s="143"/>
      <c r="E264" s="143"/>
      <c r="F264" s="143"/>
      <c r="G264" s="143"/>
      <c r="H264" s="143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  <c r="AC264" s="140"/>
      <c r="AD264" s="140"/>
      <c r="AE264" s="140"/>
      <c r="AF264" s="140"/>
      <c r="AG264" s="140"/>
      <c r="AH264" s="140"/>
      <c r="AI264" s="140"/>
      <c r="AJ264" s="140"/>
      <c r="AK264" s="140"/>
      <c r="AL264" s="140"/>
      <c r="AM264" s="140"/>
      <c r="AN264" s="140"/>
      <c r="AO264" s="140"/>
      <c r="AP264" s="140"/>
      <c r="AQ264" s="140"/>
      <c r="AR264" s="140"/>
      <c r="AS264" s="140"/>
      <c r="AT264" s="140"/>
      <c r="AU264" s="140"/>
      <c r="AV264" s="140"/>
      <c r="AW264" s="140"/>
      <c r="AX264" s="140"/>
      <c r="AY264" s="140"/>
      <c r="AZ264" s="140"/>
      <c r="BA264" s="140"/>
      <c r="BB264" s="140"/>
      <c r="BC264" s="140"/>
      <c r="BD264" s="140"/>
      <c r="BE264" s="140"/>
      <c r="BF264" s="140"/>
      <c r="BG264" s="140"/>
    </row>
    <row r="265" spans="1:59" s="147" customFormat="1">
      <c r="A265" s="142"/>
      <c r="B265" s="142"/>
      <c r="C265" s="142"/>
      <c r="D265" s="143"/>
      <c r="E265" s="143"/>
      <c r="F265" s="143"/>
      <c r="G265" s="143"/>
      <c r="H265" s="143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/>
      <c r="AB265" s="140"/>
      <c r="AC265" s="140"/>
      <c r="AD265" s="140"/>
      <c r="AE265" s="140"/>
      <c r="AF265" s="140"/>
      <c r="AG265" s="140"/>
      <c r="AH265" s="140"/>
      <c r="AI265" s="140"/>
      <c r="AJ265" s="140"/>
      <c r="AK265" s="140"/>
      <c r="AL265" s="140"/>
      <c r="AM265" s="140"/>
      <c r="AN265" s="140"/>
      <c r="AO265" s="140"/>
      <c r="AP265" s="140"/>
      <c r="AQ265" s="140"/>
      <c r="AR265" s="140"/>
      <c r="AS265" s="140"/>
      <c r="AT265" s="140"/>
      <c r="AU265" s="140"/>
      <c r="AV265" s="140"/>
      <c r="AW265" s="140"/>
      <c r="AX265" s="140"/>
      <c r="AY265" s="140"/>
      <c r="AZ265" s="140"/>
      <c r="BA265" s="140"/>
      <c r="BB265" s="140"/>
      <c r="BC265" s="140"/>
      <c r="BD265" s="140"/>
      <c r="BE265" s="140"/>
      <c r="BF265" s="140"/>
      <c r="BG265" s="140"/>
    </row>
    <row r="266" spans="1:59" s="147" customFormat="1">
      <c r="A266" s="142"/>
      <c r="B266" s="142"/>
      <c r="C266" s="142"/>
      <c r="D266" s="143"/>
      <c r="E266" s="143"/>
      <c r="F266" s="143"/>
      <c r="G266" s="143"/>
      <c r="H266" s="143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  <c r="AC266" s="140"/>
      <c r="AD266" s="140"/>
      <c r="AE266" s="140"/>
      <c r="AF266" s="140"/>
      <c r="AG266" s="140"/>
      <c r="AH266" s="140"/>
      <c r="AI266" s="140"/>
      <c r="AJ266" s="140"/>
      <c r="AK266" s="140"/>
      <c r="AL266" s="140"/>
      <c r="AM266" s="140"/>
      <c r="AN266" s="140"/>
      <c r="AO266" s="140"/>
      <c r="AP266" s="140"/>
      <c r="AQ266" s="140"/>
      <c r="AR266" s="140"/>
      <c r="AS266" s="140"/>
      <c r="AT266" s="140"/>
      <c r="AU266" s="140"/>
      <c r="AV266" s="140"/>
      <c r="AW266" s="140"/>
      <c r="AX266" s="140"/>
      <c r="AY266" s="140"/>
      <c r="AZ266" s="140"/>
      <c r="BA266" s="140"/>
      <c r="BB266" s="140"/>
      <c r="BC266" s="140"/>
      <c r="BD266" s="140"/>
      <c r="BE266" s="140"/>
      <c r="BF266" s="140"/>
      <c r="BG266" s="140"/>
    </row>
    <row r="267" spans="1:59" s="147" customFormat="1">
      <c r="A267" s="142"/>
      <c r="B267" s="142"/>
      <c r="C267" s="142"/>
      <c r="D267" s="143"/>
      <c r="E267" s="143"/>
      <c r="F267" s="143"/>
      <c r="G267" s="143"/>
      <c r="H267" s="143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/>
      <c r="AB267" s="140"/>
      <c r="AC267" s="140"/>
      <c r="AD267" s="140"/>
      <c r="AE267" s="140"/>
      <c r="AF267" s="140"/>
      <c r="AG267" s="140"/>
      <c r="AH267" s="140"/>
      <c r="AI267" s="140"/>
      <c r="AJ267" s="140"/>
      <c r="AK267" s="140"/>
      <c r="AL267" s="140"/>
      <c r="AM267" s="140"/>
      <c r="AN267" s="140"/>
      <c r="AO267" s="140"/>
      <c r="AP267" s="140"/>
      <c r="AQ267" s="140"/>
      <c r="AR267" s="140"/>
      <c r="AS267" s="140"/>
      <c r="AT267" s="140"/>
      <c r="AU267" s="140"/>
      <c r="AV267" s="140"/>
      <c r="AW267" s="140"/>
      <c r="AX267" s="140"/>
      <c r="AY267" s="140"/>
      <c r="AZ267" s="140"/>
      <c r="BA267" s="140"/>
      <c r="BB267" s="140"/>
      <c r="BC267" s="140"/>
      <c r="BD267" s="140"/>
      <c r="BE267" s="140"/>
      <c r="BF267" s="140"/>
      <c r="BG267" s="140"/>
    </row>
    <row r="268" spans="1:59" s="147" customFormat="1">
      <c r="A268" s="142"/>
      <c r="B268" s="142"/>
      <c r="C268" s="142"/>
      <c r="D268" s="143"/>
      <c r="E268" s="143"/>
      <c r="F268" s="143"/>
      <c r="G268" s="143"/>
      <c r="H268" s="143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  <c r="AC268" s="140"/>
      <c r="AD268" s="140"/>
      <c r="AE268" s="140"/>
      <c r="AF268" s="140"/>
      <c r="AG268" s="140"/>
      <c r="AH268" s="140"/>
      <c r="AI268" s="140"/>
      <c r="AJ268" s="140"/>
      <c r="AK268" s="140"/>
      <c r="AL268" s="140"/>
      <c r="AM268" s="140"/>
      <c r="AN268" s="140"/>
      <c r="AO268" s="140"/>
      <c r="AP268" s="140"/>
      <c r="AQ268" s="140"/>
      <c r="AR268" s="140"/>
      <c r="AS268" s="140"/>
      <c r="AT268" s="140"/>
      <c r="AU268" s="140"/>
      <c r="AV268" s="140"/>
      <c r="AW268" s="140"/>
      <c r="AX268" s="140"/>
      <c r="AY268" s="140"/>
      <c r="AZ268" s="140"/>
      <c r="BA268" s="140"/>
      <c r="BB268" s="140"/>
      <c r="BC268" s="140"/>
      <c r="BD268" s="140"/>
      <c r="BE268" s="140"/>
      <c r="BF268" s="140"/>
      <c r="BG268" s="140"/>
    </row>
    <row r="269" spans="1:59" s="147" customFormat="1">
      <c r="A269" s="142"/>
      <c r="B269" s="142"/>
      <c r="C269" s="142"/>
      <c r="D269" s="143"/>
      <c r="E269" s="143"/>
      <c r="F269" s="143"/>
      <c r="G269" s="143"/>
      <c r="H269" s="143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  <c r="AC269" s="140"/>
      <c r="AD269" s="140"/>
      <c r="AE269" s="140"/>
      <c r="AF269" s="140"/>
      <c r="AG269" s="140"/>
      <c r="AH269" s="140"/>
      <c r="AI269" s="140"/>
      <c r="AJ269" s="140"/>
      <c r="AK269" s="140"/>
      <c r="AL269" s="140"/>
      <c r="AM269" s="140"/>
      <c r="AN269" s="140"/>
      <c r="AO269" s="140"/>
      <c r="AP269" s="140"/>
      <c r="AQ269" s="140"/>
      <c r="AR269" s="140"/>
      <c r="AS269" s="140"/>
      <c r="AT269" s="140"/>
      <c r="AU269" s="140"/>
      <c r="AV269" s="140"/>
      <c r="AW269" s="140"/>
      <c r="AX269" s="140"/>
      <c r="AY269" s="140"/>
      <c r="AZ269" s="140"/>
      <c r="BA269" s="140"/>
      <c r="BB269" s="140"/>
      <c r="BC269" s="140"/>
      <c r="BD269" s="140"/>
      <c r="BE269" s="140"/>
      <c r="BF269" s="140"/>
      <c r="BG269" s="140"/>
    </row>
    <row r="270" spans="1:59" s="147" customFormat="1">
      <c r="A270" s="142"/>
      <c r="B270" s="142"/>
      <c r="C270" s="142"/>
      <c r="D270" s="143"/>
      <c r="E270" s="143"/>
      <c r="F270" s="143"/>
      <c r="G270" s="143"/>
      <c r="H270" s="143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  <c r="AG270" s="140"/>
      <c r="AH270" s="140"/>
      <c r="AI270" s="140"/>
      <c r="AJ270" s="140"/>
      <c r="AK270" s="140"/>
      <c r="AL270" s="140"/>
      <c r="AM270" s="140"/>
      <c r="AN270" s="140"/>
      <c r="AO270" s="140"/>
      <c r="AP270" s="140"/>
      <c r="AQ270" s="140"/>
      <c r="AR270" s="140"/>
      <c r="AS270" s="140"/>
      <c r="AT270" s="140"/>
      <c r="AU270" s="140"/>
      <c r="AV270" s="140"/>
      <c r="AW270" s="140"/>
      <c r="AX270" s="140"/>
      <c r="AY270" s="140"/>
      <c r="AZ270" s="140"/>
      <c r="BA270" s="140"/>
      <c r="BB270" s="140"/>
      <c r="BC270" s="140"/>
      <c r="BD270" s="140"/>
      <c r="BE270" s="140"/>
      <c r="BF270" s="140"/>
      <c r="BG270" s="140"/>
    </row>
    <row r="271" spans="1:59" s="147" customFormat="1">
      <c r="A271" s="142"/>
      <c r="B271" s="142"/>
      <c r="C271" s="142"/>
      <c r="D271" s="143"/>
      <c r="E271" s="143"/>
      <c r="F271" s="143"/>
      <c r="G271" s="143"/>
      <c r="H271" s="143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  <c r="AG271" s="140"/>
      <c r="AH271" s="140"/>
      <c r="AI271" s="140"/>
      <c r="AJ271" s="140"/>
      <c r="AK271" s="140"/>
      <c r="AL271" s="140"/>
      <c r="AM271" s="140"/>
      <c r="AN271" s="140"/>
      <c r="AO271" s="140"/>
      <c r="AP271" s="140"/>
      <c r="AQ271" s="140"/>
      <c r="AR271" s="140"/>
      <c r="AS271" s="140"/>
      <c r="AT271" s="140"/>
      <c r="AU271" s="140"/>
      <c r="AV271" s="140"/>
      <c r="AW271" s="140"/>
      <c r="AX271" s="140"/>
      <c r="AY271" s="140"/>
      <c r="AZ271" s="140"/>
      <c r="BA271" s="140"/>
      <c r="BB271" s="140"/>
      <c r="BC271" s="140"/>
      <c r="BD271" s="140"/>
      <c r="BE271" s="140"/>
      <c r="BF271" s="140"/>
      <c r="BG271" s="140"/>
    </row>
    <row r="272" spans="1:59" s="147" customFormat="1">
      <c r="A272" s="142"/>
      <c r="B272" s="142"/>
      <c r="C272" s="142"/>
      <c r="D272" s="143"/>
      <c r="E272" s="143"/>
      <c r="F272" s="143"/>
      <c r="G272" s="143"/>
      <c r="H272" s="143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/>
      <c r="AB272" s="140"/>
      <c r="AC272" s="140"/>
      <c r="AD272" s="140"/>
      <c r="AE272" s="140"/>
      <c r="AF272" s="140"/>
      <c r="AG272" s="140"/>
      <c r="AH272" s="140"/>
      <c r="AI272" s="140"/>
      <c r="AJ272" s="140"/>
      <c r="AK272" s="140"/>
      <c r="AL272" s="140"/>
      <c r="AM272" s="140"/>
      <c r="AN272" s="140"/>
      <c r="AO272" s="140"/>
      <c r="AP272" s="140"/>
      <c r="AQ272" s="140"/>
      <c r="AR272" s="140"/>
      <c r="AS272" s="140"/>
      <c r="AT272" s="140"/>
      <c r="AU272" s="140"/>
      <c r="AV272" s="140"/>
      <c r="AW272" s="140"/>
      <c r="AX272" s="140"/>
      <c r="AY272" s="140"/>
      <c r="AZ272" s="140"/>
      <c r="BA272" s="140"/>
      <c r="BB272" s="140"/>
      <c r="BC272" s="140"/>
      <c r="BD272" s="140"/>
      <c r="BE272" s="140"/>
      <c r="BF272" s="140"/>
      <c r="BG272" s="140"/>
    </row>
    <row r="273" spans="1:59" s="147" customFormat="1">
      <c r="A273" s="142"/>
      <c r="B273" s="142"/>
      <c r="C273" s="142"/>
      <c r="D273" s="143"/>
      <c r="E273" s="143"/>
      <c r="F273" s="143"/>
      <c r="G273" s="143"/>
      <c r="H273" s="143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  <c r="AC273" s="140"/>
      <c r="AD273" s="140"/>
      <c r="AE273" s="140"/>
      <c r="AF273" s="140"/>
      <c r="AG273" s="140"/>
      <c r="AH273" s="140"/>
      <c r="AI273" s="140"/>
      <c r="AJ273" s="140"/>
      <c r="AK273" s="140"/>
      <c r="AL273" s="140"/>
      <c r="AM273" s="140"/>
      <c r="AN273" s="140"/>
      <c r="AO273" s="140"/>
      <c r="AP273" s="140"/>
      <c r="AQ273" s="140"/>
      <c r="AR273" s="140"/>
      <c r="AS273" s="140"/>
      <c r="AT273" s="140"/>
      <c r="AU273" s="140"/>
      <c r="AV273" s="140"/>
      <c r="AW273" s="140"/>
      <c r="AX273" s="140"/>
      <c r="AY273" s="140"/>
      <c r="AZ273" s="140"/>
      <c r="BA273" s="140"/>
      <c r="BB273" s="140"/>
      <c r="BC273" s="140"/>
      <c r="BD273" s="140"/>
      <c r="BE273" s="140"/>
      <c r="BF273" s="140"/>
      <c r="BG273" s="140"/>
    </row>
    <row r="274" spans="1:59" s="147" customFormat="1">
      <c r="A274" s="142"/>
      <c r="B274" s="142"/>
      <c r="C274" s="142"/>
      <c r="D274" s="143"/>
      <c r="E274" s="143"/>
      <c r="F274" s="143"/>
      <c r="G274" s="143"/>
      <c r="H274" s="143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  <c r="AC274" s="140"/>
      <c r="AD274" s="140"/>
      <c r="AE274" s="140"/>
      <c r="AF274" s="140"/>
      <c r="AG274" s="140"/>
      <c r="AH274" s="140"/>
      <c r="AI274" s="140"/>
      <c r="AJ274" s="140"/>
      <c r="AK274" s="140"/>
      <c r="AL274" s="140"/>
      <c r="AM274" s="140"/>
      <c r="AN274" s="140"/>
      <c r="AO274" s="140"/>
      <c r="AP274" s="140"/>
      <c r="AQ274" s="140"/>
      <c r="AR274" s="140"/>
      <c r="AS274" s="140"/>
      <c r="AT274" s="140"/>
      <c r="AU274" s="140"/>
      <c r="AV274" s="140"/>
      <c r="AW274" s="140"/>
      <c r="AX274" s="140"/>
      <c r="AY274" s="140"/>
      <c r="AZ274" s="140"/>
      <c r="BA274" s="140"/>
      <c r="BB274" s="140"/>
      <c r="BC274" s="140"/>
      <c r="BD274" s="140"/>
      <c r="BE274" s="140"/>
      <c r="BF274" s="140"/>
      <c r="BG274" s="140"/>
    </row>
    <row r="275" spans="1:59" s="147" customFormat="1">
      <c r="A275" s="142"/>
      <c r="B275" s="142"/>
      <c r="C275" s="142"/>
      <c r="D275" s="143"/>
      <c r="E275" s="143"/>
      <c r="F275" s="143"/>
      <c r="G275" s="143"/>
      <c r="H275" s="143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  <c r="AC275" s="140"/>
      <c r="AD275" s="140"/>
      <c r="AE275" s="140"/>
      <c r="AF275" s="140"/>
      <c r="AG275" s="140"/>
      <c r="AH275" s="140"/>
      <c r="AI275" s="140"/>
      <c r="AJ275" s="140"/>
      <c r="AK275" s="140"/>
      <c r="AL275" s="140"/>
      <c r="AM275" s="140"/>
      <c r="AN275" s="140"/>
      <c r="AO275" s="140"/>
      <c r="AP275" s="140"/>
      <c r="AQ275" s="140"/>
      <c r="AR275" s="140"/>
      <c r="AS275" s="140"/>
      <c r="AT275" s="140"/>
      <c r="AU275" s="140"/>
      <c r="AV275" s="140"/>
      <c r="AW275" s="140"/>
      <c r="AX275" s="140"/>
      <c r="AY275" s="140"/>
      <c r="AZ275" s="140"/>
      <c r="BA275" s="140"/>
      <c r="BB275" s="140"/>
      <c r="BC275" s="140"/>
      <c r="BD275" s="140"/>
      <c r="BE275" s="140"/>
      <c r="BF275" s="140"/>
      <c r="BG275" s="140"/>
    </row>
    <row r="276" spans="1:59" s="147" customFormat="1">
      <c r="A276" s="142"/>
      <c r="B276" s="142"/>
      <c r="C276" s="142"/>
      <c r="D276" s="143"/>
      <c r="E276" s="143"/>
      <c r="F276" s="143"/>
      <c r="G276" s="143"/>
      <c r="H276" s="143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  <c r="AC276" s="140"/>
      <c r="AD276" s="140"/>
      <c r="AE276" s="140"/>
      <c r="AF276" s="140"/>
      <c r="AG276" s="140"/>
      <c r="AH276" s="140"/>
      <c r="AI276" s="140"/>
      <c r="AJ276" s="140"/>
      <c r="AK276" s="140"/>
      <c r="AL276" s="140"/>
      <c r="AM276" s="140"/>
      <c r="AN276" s="140"/>
      <c r="AO276" s="140"/>
      <c r="AP276" s="140"/>
      <c r="AQ276" s="140"/>
      <c r="AR276" s="140"/>
      <c r="AS276" s="140"/>
      <c r="AT276" s="140"/>
      <c r="AU276" s="140"/>
      <c r="AV276" s="140"/>
      <c r="AW276" s="140"/>
      <c r="AX276" s="140"/>
      <c r="AY276" s="140"/>
      <c r="AZ276" s="140"/>
      <c r="BA276" s="140"/>
      <c r="BB276" s="140"/>
      <c r="BC276" s="140"/>
      <c r="BD276" s="140"/>
      <c r="BE276" s="140"/>
      <c r="BF276" s="140"/>
      <c r="BG276" s="140"/>
    </row>
    <row r="277" spans="1:59" s="147" customFormat="1">
      <c r="A277" s="142"/>
      <c r="B277" s="142"/>
      <c r="C277" s="142"/>
      <c r="D277" s="143"/>
      <c r="E277" s="143"/>
      <c r="F277" s="143"/>
      <c r="G277" s="143"/>
      <c r="H277" s="143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  <c r="AC277" s="140"/>
      <c r="AD277" s="140"/>
      <c r="AE277" s="140"/>
      <c r="AF277" s="140"/>
      <c r="AG277" s="140"/>
      <c r="AH277" s="140"/>
      <c r="AI277" s="140"/>
      <c r="AJ277" s="140"/>
      <c r="AK277" s="140"/>
      <c r="AL277" s="140"/>
      <c r="AM277" s="140"/>
      <c r="AN277" s="140"/>
      <c r="AO277" s="140"/>
      <c r="AP277" s="140"/>
      <c r="AQ277" s="140"/>
      <c r="AR277" s="140"/>
      <c r="AS277" s="140"/>
      <c r="AT277" s="140"/>
      <c r="AU277" s="140"/>
      <c r="AV277" s="140"/>
      <c r="AW277" s="140"/>
      <c r="AX277" s="140"/>
      <c r="AY277" s="140"/>
      <c r="AZ277" s="140"/>
      <c r="BA277" s="140"/>
      <c r="BB277" s="140"/>
      <c r="BC277" s="140"/>
      <c r="BD277" s="140"/>
      <c r="BE277" s="140"/>
      <c r="BF277" s="140"/>
      <c r="BG277" s="140"/>
    </row>
    <row r="278" spans="1:59" s="147" customFormat="1">
      <c r="A278" s="142"/>
      <c r="B278" s="142"/>
      <c r="C278" s="142"/>
      <c r="D278" s="143"/>
      <c r="E278" s="143"/>
      <c r="F278" s="143"/>
      <c r="G278" s="143"/>
      <c r="H278" s="143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  <c r="AC278" s="140"/>
      <c r="AD278" s="140"/>
      <c r="AE278" s="140"/>
      <c r="AF278" s="140"/>
      <c r="AG278" s="140"/>
      <c r="AH278" s="140"/>
      <c r="AI278" s="140"/>
      <c r="AJ278" s="140"/>
      <c r="AK278" s="140"/>
      <c r="AL278" s="140"/>
      <c r="AM278" s="140"/>
      <c r="AN278" s="140"/>
      <c r="AO278" s="140"/>
      <c r="AP278" s="140"/>
      <c r="AQ278" s="140"/>
      <c r="AR278" s="140"/>
      <c r="AS278" s="140"/>
      <c r="AT278" s="140"/>
      <c r="AU278" s="140"/>
      <c r="AV278" s="140"/>
      <c r="AW278" s="140"/>
      <c r="AX278" s="140"/>
      <c r="AY278" s="140"/>
      <c r="AZ278" s="140"/>
      <c r="BA278" s="140"/>
      <c r="BB278" s="140"/>
      <c r="BC278" s="140"/>
      <c r="BD278" s="140"/>
      <c r="BE278" s="140"/>
      <c r="BF278" s="140"/>
      <c r="BG278" s="140"/>
    </row>
    <row r="279" spans="1:59" s="147" customFormat="1">
      <c r="A279" s="142"/>
      <c r="B279" s="142"/>
      <c r="C279" s="142"/>
      <c r="D279" s="143"/>
      <c r="E279" s="143"/>
      <c r="F279" s="143"/>
      <c r="G279" s="143"/>
      <c r="H279" s="143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  <c r="AC279" s="140"/>
      <c r="AD279" s="140"/>
      <c r="AE279" s="140"/>
      <c r="AF279" s="140"/>
      <c r="AG279" s="140"/>
      <c r="AH279" s="140"/>
      <c r="AI279" s="140"/>
      <c r="AJ279" s="140"/>
      <c r="AK279" s="140"/>
      <c r="AL279" s="140"/>
      <c r="AM279" s="140"/>
      <c r="AN279" s="140"/>
      <c r="AO279" s="140"/>
      <c r="AP279" s="140"/>
      <c r="AQ279" s="140"/>
      <c r="AR279" s="140"/>
      <c r="AS279" s="140"/>
      <c r="AT279" s="140"/>
      <c r="AU279" s="140"/>
      <c r="AV279" s="140"/>
      <c r="AW279" s="140"/>
      <c r="AX279" s="140"/>
      <c r="AY279" s="140"/>
      <c r="AZ279" s="140"/>
      <c r="BA279" s="140"/>
      <c r="BB279" s="140"/>
      <c r="BC279" s="140"/>
      <c r="BD279" s="140"/>
      <c r="BE279" s="140"/>
      <c r="BF279" s="140"/>
      <c r="BG279" s="140"/>
    </row>
    <row r="280" spans="1:59" s="147" customFormat="1">
      <c r="A280" s="142"/>
      <c r="B280" s="142"/>
      <c r="C280" s="142"/>
      <c r="D280" s="143"/>
      <c r="E280" s="143"/>
      <c r="F280" s="143"/>
      <c r="G280" s="143"/>
      <c r="H280" s="143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  <c r="AP280" s="140"/>
      <c r="AQ280" s="140"/>
      <c r="AR280" s="140"/>
      <c r="AS280" s="140"/>
      <c r="AT280" s="140"/>
      <c r="AU280" s="140"/>
      <c r="AV280" s="140"/>
      <c r="AW280" s="140"/>
      <c r="AX280" s="140"/>
      <c r="AY280" s="140"/>
      <c r="AZ280" s="140"/>
      <c r="BA280" s="140"/>
      <c r="BB280" s="140"/>
      <c r="BC280" s="140"/>
      <c r="BD280" s="140"/>
      <c r="BE280" s="140"/>
      <c r="BF280" s="140"/>
      <c r="BG280" s="140"/>
    </row>
    <row r="281" spans="1:59" s="147" customFormat="1">
      <c r="A281" s="142"/>
      <c r="B281" s="142"/>
      <c r="C281" s="142"/>
      <c r="D281" s="143"/>
      <c r="E281" s="143"/>
      <c r="F281" s="143"/>
      <c r="G281" s="143"/>
      <c r="H281" s="143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  <c r="AA281" s="140"/>
      <c r="AB281" s="140"/>
      <c r="AC281" s="140"/>
      <c r="AD281" s="140"/>
      <c r="AE281" s="140"/>
      <c r="AF281" s="140"/>
      <c r="AG281" s="140"/>
      <c r="AH281" s="140"/>
      <c r="AI281" s="140"/>
      <c r="AJ281" s="140"/>
      <c r="AK281" s="140"/>
      <c r="AL281" s="140"/>
      <c r="AM281" s="140"/>
      <c r="AN281" s="140"/>
      <c r="AO281" s="140"/>
      <c r="AP281" s="140"/>
      <c r="AQ281" s="140"/>
      <c r="AR281" s="140"/>
      <c r="AS281" s="140"/>
      <c r="AT281" s="140"/>
      <c r="AU281" s="140"/>
      <c r="AV281" s="140"/>
      <c r="AW281" s="140"/>
      <c r="AX281" s="140"/>
      <c r="AY281" s="140"/>
      <c r="AZ281" s="140"/>
      <c r="BA281" s="140"/>
      <c r="BB281" s="140"/>
      <c r="BC281" s="140"/>
      <c r="BD281" s="140"/>
      <c r="BE281" s="140"/>
      <c r="BF281" s="140"/>
      <c r="BG281" s="140"/>
    </row>
    <row r="282" spans="1:59" s="147" customFormat="1">
      <c r="A282" s="142"/>
      <c r="B282" s="142"/>
      <c r="C282" s="142"/>
      <c r="D282" s="143"/>
      <c r="E282" s="143"/>
      <c r="F282" s="143"/>
      <c r="G282" s="143"/>
      <c r="H282" s="143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  <c r="AC282" s="140"/>
      <c r="AD282" s="140"/>
      <c r="AE282" s="140"/>
      <c r="AF282" s="140"/>
      <c r="AG282" s="140"/>
      <c r="AH282" s="140"/>
      <c r="AI282" s="140"/>
      <c r="AJ282" s="140"/>
      <c r="AK282" s="140"/>
      <c r="AL282" s="140"/>
      <c r="AM282" s="140"/>
      <c r="AN282" s="140"/>
      <c r="AO282" s="140"/>
      <c r="AP282" s="140"/>
      <c r="AQ282" s="140"/>
      <c r="AR282" s="140"/>
      <c r="AS282" s="140"/>
      <c r="AT282" s="140"/>
      <c r="AU282" s="140"/>
      <c r="AV282" s="140"/>
      <c r="AW282" s="140"/>
      <c r="AX282" s="140"/>
      <c r="AY282" s="140"/>
      <c r="AZ282" s="140"/>
      <c r="BA282" s="140"/>
      <c r="BB282" s="140"/>
      <c r="BC282" s="140"/>
      <c r="BD282" s="140"/>
      <c r="BE282" s="140"/>
      <c r="BF282" s="140"/>
      <c r="BG282" s="140"/>
    </row>
    <row r="283" spans="1:59" s="147" customFormat="1">
      <c r="A283" s="142"/>
      <c r="B283" s="142"/>
      <c r="C283" s="142"/>
      <c r="D283" s="143"/>
      <c r="E283" s="143"/>
      <c r="F283" s="143"/>
      <c r="G283" s="143"/>
      <c r="H283" s="143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  <c r="AC283" s="140"/>
      <c r="AD283" s="140"/>
      <c r="AE283" s="140"/>
      <c r="AF283" s="140"/>
      <c r="AG283" s="140"/>
      <c r="AH283" s="140"/>
      <c r="AI283" s="140"/>
      <c r="AJ283" s="140"/>
      <c r="AK283" s="140"/>
      <c r="AL283" s="140"/>
      <c r="AM283" s="140"/>
      <c r="AN283" s="140"/>
      <c r="AO283" s="140"/>
      <c r="AP283" s="140"/>
      <c r="AQ283" s="140"/>
      <c r="AR283" s="140"/>
      <c r="AS283" s="140"/>
      <c r="AT283" s="140"/>
      <c r="AU283" s="140"/>
      <c r="AV283" s="140"/>
      <c r="AW283" s="140"/>
      <c r="AX283" s="140"/>
      <c r="AY283" s="140"/>
      <c r="AZ283" s="140"/>
      <c r="BA283" s="140"/>
      <c r="BB283" s="140"/>
      <c r="BC283" s="140"/>
      <c r="BD283" s="140"/>
      <c r="BE283" s="140"/>
      <c r="BF283" s="140"/>
      <c r="BG283" s="140"/>
    </row>
    <row r="284" spans="1:59" s="147" customFormat="1">
      <c r="A284" s="142"/>
      <c r="B284" s="142"/>
      <c r="C284" s="142"/>
      <c r="D284" s="143"/>
      <c r="E284" s="143"/>
      <c r="F284" s="143"/>
      <c r="G284" s="143"/>
      <c r="H284" s="143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  <c r="AC284" s="140"/>
      <c r="AD284" s="140"/>
      <c r="AE284" s="140"/>
      <c r="AF284" s="140"/>
      <c r="AG284" s="140"/>
      <c r="AH284" s="140"/>
      <c r="AI284" s="140"/>
      <c r="AJ284" s="140"/>
      <c r="AK284" s="140"/>
      <c r="AL284" s="140"/>
      <c r="AM284" s="140"/>
      <c r="AN284" s="140"/>
      <c r="AO284" s="140"/>
      <c r="AP284" s="140"/>
      <c r="AQ284" s="140"/>
      <c r="AR284" s="140"/>
      <c r="AS284" s="140"/>
      <c r="AT284" s="140"/>
      <c r="AU284" s="140"/>
      <c r="AV284" s="140"/>
      <c r="AW284" s="140"/>
      <c r="AX284" s="140"/>
      <c r="AY284" s="140"/>
      <c r="AZ284" s="140"/>
      <c r="BA284" s="140"/>
      <c r="BB284" s="140"/>
      <c r="BC284" s="140"/>
      <c r="BD284" s="140"/>
      <c r="BE284" s="140"/>
      <c r="BF284" s="140"/>
      <c r="BG284" s="140"/>
    </row>
    <row r="285" spans="1:59" s="147" customFormat="1">
      <c r="A285" s="142"/>
      <c r="B285" s="142"/>
      <c r="C285" s="142"/>
      <c r="D285" s="143"/>
      <c r="E285" s="143"/>
      <c r="F285" s="143"/>
      <c r="G285" s="143"/>
      <c r="H285" s="143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40"/>
      <c r="AF285" s="140"/>
      <c r="AG285" s="140"/>
      <c r="AH285" s="140"/>
      <c r="AI285" s="140"/>
      <c r="AJ285" s="140"/>
      <c r="AK285" s="140"/>
      <c r="AL285" s="140"/>
      <c r="AM285" s="140"/>
      <c r="AN285" s="140"/>
      <c r="AO285" s="140"/>
      <c r="AP285" s="140"/>
      <c r="AQ285" s="140"/>
      <c r="AR285" s="140"/>
      <c r="AS285" s="140"/>
      <c r="AT285" s="140"/>
      <c r="AU285" s="140"/>
      <c r="AV285" s="140"/>
      <c r="AW285" s="140"/>
      <c r="AX285" s="140"/>
      <c r="AY285" s="140"/>
      <c r="AZ285" s="140"/>
      <c r="BA285" s="140"/>
      <c r="BB285" s="140"/>
      <c r="BC285" s="140"/>
      <c r="BD285" s="140"/>
      <c r="BE285" s="140"/>
      <c r="BF285" s="140"/>
      <c r="BG285" s="140"/>
    </row>
    <row r="286" spans="1:59" s="147" customFormat="1">
      <c r="A286" s="142"/>
      <c r="B286" s="142"/>
      <c r="C286" s="142"/>
      <c r="D286" s="143"/>
      <c r="E286" s="143"/>
      <c r="F286" s="143"/>
      <c r="G286" s="143"/>
      <c r="H286" s="143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  <c r="AC286" s="140"/>
      <c r="AD286" s="140"/>
      <c r="AE286" s="140"/>
      <c r="AF286" s="140"/>
      <c r="AG286" s="140"/>
      <c r="AH286" s="140"/>
      <c r="AI286" s="140"/>
      <c r="AJ286" s="140"/>
      <c r="AK286" s="140"/>
      <c r="AL286" s="140"/>
      <c r="AM286" s="140"/>
      <c r="AN286" s="140"/>
      <c r="AO286" s="140"/>
      <c r="AP286" s="140"/>
      <c r="AQ286" s="140"/>
      <c r="AR286" s="140"/>
      <c r="AS286" s="140"/>
      <c r="AT286" s="140"/>
      <c r="AU286" s="140"/>
      <c r="AV286" s="140"/>
      <c r="AW286" s="140"/>
      <c r="AX286" s="140"/>
      <c r="AY286" s="140"/>
      <c r="AZ286" s="140"/>
      <c r="BA286" s="140"/>
      <c r="BB286" s="140"/>
      <c r="BC286" s="140"/>
      <c r="BD286" s="140"/>
      <c r="BE286" s="140"/>
      <c r="BF286" s="140"/>
      <c r="BG286" s="140"/>
    </row>
    <row r="287" spans="1:59" s="147" customFormat="1">
      <c r="A287" s="142"/>
      <c r="B287" s="142"/>
      <c r="C287" s="142"/>
      <c r="D287" s="143"/>
      <c r="E287" s="143"/>
      <c r="F287" s="143"/>
      <c r="G287" s="143"/>
      <c r="H287" s="143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  <c r="AC287" s="140"/>
      <c r="AD287" s="140"/>
      <c r="AE287" s="140"/>
      <c r="AF287" s="140"/>
      <c r="AG287" s="140"/>
      <c r="AH287" s="140"/>
      <c r="AI287" s="140"/>
      <c r="AJ287" s="140"/>
      <c r="AK287" s="140"/>
      <c r="AL287" s="140"/>
      <c r="AM287" s="140"/>
      <c r="AN287" s="140"/>
      <c r="AO287" s="140"/>
      <c r="AP287" s="140"/>
      <c r="AQ287" s="140"/>
      <c r="AR287" s="140"/>
      <c r="AS287" s="140"/>
      <c r="AT287" s="140"/>
      <c r="AU287" s="140"/>
      <c r="AV287" s="140"/>
      <c r="AW287" s="140"/>
      <c r="AX287" s="140"/>
      <c r="AY287" s="140"/>
      <c r="AZ287" s="140"/>
      <c r="BA287" s="140"/>
      <c r="BB287" s="140"/>
      <c r="BC287" s="140"/>
      <c r="BD287" s="140"/>
      <c r="BE287" s="140"/>
      <c r="BF287" s="140"/>
      <c r="BG287" s="140"/>
    </row>
    <row r="288" spans="1:59" s="147" customFormat="1">
      <c r="A288" s="142"/>
      <c r="B288" s="142"/>
      <c r="C288" s="142"/>
      <c r="D288" s="143"/>
      <c r="E288" s="143"/>
      <c r="F288" s="143"/>
      <c r="G288" s="143"/>
      <c r="H288" s="143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  <c r="AA288" s="140"/>
      <c r="AB288" s="140"/>
      <c r="AC288" s="140"/>
      <c r="AD288" s="140"/>
      <c r="AE288" s="140"/>
      <c r="AF288" s="140"/>
      <c r="AG288" s="140"/>
      <c r="AH288" s="140"/>
      <c r="AI288" s="140"/>
      <c r="AJ288" s="140"/>
      <c r="AK288" s="140"/>
      <c r="AL288" s="140"/>
      <c r="AM288" s="140"/>
      <c r="AN288" s="140"/>
      <c r="AO288" s="140"/>
      <c r="AP288" s="140"/>
      <c r="AQ288" s="140"/>
      <c r="AR288" s="140"/>
      <c r="AS288" s="140"/>
      <c r="AT288" s="140"/>
      <c r="AU288" s="140"/>
      <c r="AV288" s="140"/>
      <c r="AW288" s="140"/>
      <c r="AX288" s="140"/>
      <c r="AY288" s="140"/>
      <c r="AZ288" s="140"/>
      <c r="BA288" s="140"/>
      <c r="BB288" s="140"/>
      <c r="BC288" s="140"/>
      <c r="BD288" s="140"/>
      <c r="BE288" s="140"/>
      <c r="BF288" s="140"/>
      <c r="BG288" s="140"/>
    </row>
    <row r="289" spans="1:59" s="147" customFormat="1">
      <c r="A289" s="142"/>
      <c r="B289" s="142"/>
      <c r="C289" s="142"/>
      <c r="D289" s="143"/>
      <c r="E289" s="143"/>
      <c r="F289" s="143"/>
      <c r="G289" s="143"/>
      <c r="H289" s="143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  <c r="AA289" s="140"/>
      <c r="AB289" s="140"/>
      <c r="AC289" s="140"/>
      <c r="AD289" s="140"/>
      <c r="AE289" s="140"/>
      <c r="AF289" s="140"/>
      <c r="AG289" s="140"/>
      <c r="AH289" s="140"/>
      <c r="AI289" s="140"/>
      <c r="AJ289" s="140"/>
      <c r="AK289" s="140"/>
      <c r="AL289" s="140"/>
      <c r="AM289" s="140"/>
      <c r="AN289" s="140"/>
      <c r="AO289" s="140"/>
      <c r="AP289" s="140"/>
      <c r="AQ289" s="140"/>
      <c r="AR289" s="140"/>
      <c r="AS289" s="140"/>
      <c r="AT289" s="140"/>
      <c r="AU289" s="140"/>
      <c r="AV289" s="140"/>
      <c r="AW289" s="140"/>
      <c r="AX289" s="140"/>
      <c r="AY289" s="140"/>
      <c r="AZ289" s="140"/>
      <c r="BA289" s="140"/>
      <c r="BB289" s="140"/>
      <c r="BC289" s="140"/>
      <c r="BD289" s="140"/>
      <c r="BE289" s="140"/>
      <c r="BF289" s="140"/>
      <c r="BG289" s="140"/>
    </row>
    <row r="290" spans="1:59" s="147" customFormat="1">
      <c r="A290" s="142"/>
      <c r="B290" s="142"/>
      <c r="C290" s="142"/>
      <c r="D290" s="143"/>
      <c r="E290" s="143"/>
      <c r="F290" s="143"/>
      <c r="G290" s="143"/>
      <c r="H290" s="143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  <c r="AA290" s="140"/>
      <c r="AB290" s="140"/>
      <c r="AC290" s="140"/>
      <c r="AD290" s="140"/>
      <c r="AE290" s="140"/>
      <c r="AF290" s="140"/>
      <c r="AG290" s="140"/>
      <c r="AH290" s="140"/>
      <c r="AI290" s="140"/>
      <c r="AJ290" s="140"/>
      <c r="AK290" s="140"/>
      <c r="AL290" s="140"/>
      <c r="AM290" s="140"/>
      <c r="AN290" s="140"/>
      <c r="AO290" s="140"/>
      <c r="AP290" s="140"/>
      <c r="AQ290" s="140"/>
      <c r="AR290" s="140"/>
      <c r="AS290" s="140"/>
      <c r="AT290" s="140"/>
      <c r="AU290" s="140"/>
      <c r="AV290" s="140"/>
      <c r="AW290" s="140"/>
      <c r="AX290" s="140"/>
      <c r="AY290" s="140"/>
      <c r="AZ290" s="140"/>
      <c r="BA290" s="140"/>
      <c r="BB290" s="140"/>
      <c r="BC290" s="140"/>
      <c r="BD290" s="140"/>
      <c r="BE290" s="140"/>
      <c r="BF290" s="140"/>
      <c r="BG290" s="140"/>
    </row>
    <row r="291" spans="1:59" s="147" customFormat="1">
      <c r="A291" s="142"/>
      <c r="B291" s="142"/>
      <c r="C291" s="142"/>
      <c r="D291" s="143"/>
      <c r="E291" s="143"/>
      <c r="F291" s="143"/>
      <c r="G291" s="143"/>
      <c r="H291" s="143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  <c r="AA291" s="140"/>
      <c r="AB291" s="140"/>
      <c r="AC291" s="140"/>
      <c r="AD291" s="140"/>
      <c r="AE291" s="140"/>
      <c r="AF291" s="140"/>
      <c r="AG291" s="140"/>
      <c r="AH291" s="140"/>
      <c r="AI291" s="140"/>
      <c r="AJ291" s="140"/>
      <c r="AK291" s="140"/>
      <c r="AL291" s="140"/>
      <c r="AM291" s="140"/>
      <c r="AN291" s="140"/>
      <c r="AO291" s="140"/>
      <c r="AP291" s="140"/>
      <c r="AQ291" s="140"/>
      <c r="AR291" s="140"/>
      <c r="AS291" s="140"/>
      <c r="AT291" s="140"/>
      <c r="AU291" s="140"/>
      <c r="AV291" s="140"/>
      <c r="AW291" s="140"/>
      <c r="AX291" s="140"/>
      <c r="AY291" s="140"/>
      <c r="AZ291" s="140"/>
      <c r="BA291" s="140"/>
      <c r="BB291" s="140"/>
      <c r="BC291" s="140"/>
      <c r="BD291" s="140"/>
      <c r="BE291" s="140"/>
      <c r="BF291" s="140"/>
      <c r="BG291" s="140"/>
    </row>
    <row r="292" spans="1:59" s="147" customFormat="1">
      <c r="A292" s="142"/>
      <c r="B292" s="142"/>
      <c r="C292" s="142"/>
      <c r="D292" s="143"/>
      <c r="E292" s="143"/>
      <c r="F292" s="143"/>
      <c r="G292" s="143"/>
      <c r="H292" s="143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  <c r="AC292" s="140"/>
      <c r="AD292" s="140"/>
      <c r="AE292" s="140"/>
      <c r="AF292" s="140"/>
      <c r="AG292" s="140"/>
      <c r="AH292" s="140"/>
      <c r="AI292" s="140"/>
      <c r="AJ292" s="140"/>
      <c r="AK292" s="140"/>
      <c r="AL292" s="140"/>
      <c r="AM292" s="140"/>
      <c r="AN292" s="140"/>
      <c r="AO292" s="140"/>
      <c r="AP292" s="140"/>
      <c r="AQ292" s="140"/>
      <c r="AR292" s="140"/>
      <c r="AS292" s="140"/>
      <c r="AT292" s="140"/>
      <c r="AU292" s="140"/>
      <c r="AV292" s="140"/>
      <c r="AW292" s="140"/>
      <c r="AX292" s="140"/>
      <c r="AY292" s="140"/>
      <c r="AZ292" s="140"/>
      <c r="BA292" s="140"/>
      <c r="BB292" s="140"/>
      <c r="BC292" s="140"/>
      <c r="BD292" s="140"/>
      <c r="BE292" s="140"/>
      <c r="BF292" s="140"/>
      <c r="BG292" s="140"/>
    </row>
    <row r="293" spans="1:59" s="147" customFormat="1">
      <c r="A293" s="142"/>
      <c r="B293" s="142"/>
      <c r="C293" s="142"/>
      <c r="D293" s="143"/>
      <c r="E293" s="143"/>
      <c r="F293" s="143"/>
      <c r="G293" s="143"/>
      <c r="H293" s="143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  <c r="AA293" s="140"/>
      <c r="AB293" s="140"/>
      <c r="AC293" s="140"/>
      <c r="AD293" s="140"/>
      <c r="AE293" s="140"/>
      <c r="AF293" s="140"/>
      <c r="AG293" s="140"/>
      <c r="AH293" s="140"/>
      <c r="AI293" s="140"/>
      <c r="AJ293" s="140"/>
      <c r="AK293" s="140"/>
      <c r="AL293" s="140"/>
      <c r="AM293" s="140"/>
      <c r="AN293" s="140"/>
      <c r="AO293" s="140"/>
      <c r="AP293" s="140"/>
      <c r="AQ293" s="140"/>
      <c r="AR293" s="140"/>
      <c r="AS293" s="140"/>
      <c r="AT293" s="140"/>
      <c r="AU293" s="140"/>
      <c r="AV293" s="140"/>
      <c r="AW293" s="140"/>
      <c r="AX293" s="140"/>
      <c r="AY293" s="140"/>
      <c r="AZ293" s="140"/>
      <c r="BA293" s="140"/>
      <c r="BB293" s="140"/>
      <c r="BC293" s="140"/>
      <c r="BD293" s="140"/>
      <c r="BE293" s="140"/>
      <c r="BF293" s="140"/>
      <c r="BG293" s="140"/>
    </row>
    <row r="294" spans="1:59" s="147" customFormat="1">
      <c r="A294" s="142"/>
      <c r="B294" s="142"/>
      <c r="C294" s="142"/>
      <c r="D294" s="143"/>
      <c r="E294" s="143"/>
      <c r="F294" s="143"/>
      <c r="G294" s="143"/>
      <c r="H294" s="143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  <c r="AC294" s="140"/>
      <c r="AD294" s="140"/>
      <c r="AE294" s="140"/>
      <c r="AF294" s="140"/>
      <c r="AG294" s="140"/>
      <c r="AH294" s="140"/>
      <c r="AI294" s="140"/>
      <c r="AJ294" s="140"/>
      <c r="AK294" s="140"/>
      <c r="AL294" s="140"/>
      <c r="AM294" s="140"/>
      <c r="AN294" s="140"/>
      <c r="AO294" s="140"/>
      <c r="AP294" s="140"/>
      <c r="AQ294" s="140"/>
      <c r="AR294" s="140"/>
      <c r="AS294" s="140"/>
      <c r="AT294" s="140"/>
      <c r="AU294" s="140"/>
      <c r="AV294" s="140"/>
      <c r="AW294" s="140"/>
      <c r="AX294" s="140"/>
      <c r="AY294" s="140"/>
      <c r="AZ294" s="140"/>
      <c r="BA294" s="140"/>
      <c r="BB294" s="140"/>
      <c r="BC294" s="140"/>
      <c r="BD294" s="140"/>
      <c r="BE294" s="140"/>
      <c r="BF294" s="140"/>
      <c r="BG294" s="140"/>
    </row>
    <row r="295" spans="1:59" s="147" customFormat="1">
      <c r="A295" s="142"/>
      <c r="B295" s="142"/>
      <c r="C295" s="142"/>
      <c r="D295" s="143"/>
      <c r="E295" s="143"/>
      <c r="F295" s="143"/>
      <c r="G295" s="143"/>
      <c r="H295" s="143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  <c r="AC295" s="140"/>
      <c r="AD295" s="140"/>
      <c r="AE295" s="140"/>
      <c r="AF295" s="140"/>
      <c r="AG295" s="140"/>
      <c r="AH295" s="140"/>
      <c r="AI295" s="140"/>
      <c r="AJ295" s="140"/>
      <c r="AK295" s="140"/>
      <c r="AL295" s="140"/>
      <c r="AM295" s="140"/>
      <c r="AN295" s="140"/>
      <c r="AO295" s="140"/>
      <c r="AP295" s="140"/>
      <c r="AQ295" s="140"/>
      <c r="AR295" s="140"/>
      <c r="AS295" s="140"/>
      <c r="AT295" s="140"/>
      <c r="AU295" s="140"/>
      <c r="AV295" s="140"/>
      <c r="AW295" s="140"/>
      <c r="AX295" s="140"/>
      <c r="AY295" s="140"/>
      <c r="AZ295" s="140"/>
      <c r="BA295" s="140"/>
      <c r="BB295" s="140"/>
      <c r="BC295" s="140"/>
      <c r="BD295" s="140"/>
      <c r="BE295" s="140"/>
      <c r="BF295" s="140"/>
      <c r="BG295" s="140"/>
    </row>
    <row r="296" spans="1:59" s="147" customFormat="1">
      <c r="A296" s="142"/>
      <c r="B296" s="142"/>
      <c r="C296" s="142"/>
      <c r="D296" s="143"/>
      <c r="E296" s="143"/>
      <c r="F296" s="143"/>
      <c r="G296" s="143"/>
      <c r="H296" s="143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  <c r="AC296" s="140"/>
      <c r="AD296" s="140"/>
      <c r="AE296" s="140"/>
      <c r="AF296" s="140"/>
      <c r="AG296" s="140"/>
      <c r="AH296" s="140"/>
      <c r="AI296" s="140"/>
      <c r="AJ296" s="140"/>
      <c r="AK296" s="140"/>
      <c r="AL296" s="140"/>
      <c r="AM296" s="140"/>
      <c r="AN296" s="140"/>
      <c r="AO296" s="140"/>
      <c r="AP296" s="140"/>
      <c r="AQ296" s="140"/>
      <c r="AR296" s="140"/>
      <c r="AS296" s="140"/>
      <c r="AT296" s="140"/>
      <c r="AU296" s="140"/>
      <c r="AV296" s="140"/>
      <c r="AW296" s="140"/>
      <c r="AX296" s="140"/>
      <c r="AY296" s="140"/>
      <c r="AZ296" s="140"/>
      <c r="BA296" s="140"/>
      <c r="BB296" s="140"/>
      <c r="BC296" s="140"/>
      <c r="BD296" s="140"/>
      <c r="BE296" s="140"/>
      <c r="BF296" s="140"/>
      <c r="BG296" s="140"/>
    </row>
    <row r="297" spans="1:59" s="147" customFormat="1">
      <c r="A297" s="142"/>
      <c r="B297" s="142"/>
      <c r="C297" s="142"/>
      <c r="D297" s="143"/>
      <c r="E297" s="143"/>
      <c r="F297" s="143"/>
      <c r="G297" s="143"/>
      <c r="H297" s="143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  <c r="AC297" s="140"/>
      <c r="AD297" s="140"/>
      <c r="AE297" s="140"/>
      <c r="AF297" s="140"/>
      <c r="AG297" s="140"/>
      <c r="AH297" s="140"/>
      <c r="AI297" s="140"/>
      <c r="AJ297" s="140"/>
      <c r="AK297" s="140"/>
      <c r="AL297" s="140"/>
      <c r="AM297" s="140"/>
      <c r="AN297" s="140"/>
      <c r="AO297" s="140"/>
      <c r="AP297" s="140"/>
      <c r="AQ297" s="140"/>
      <c r="AR297" s="140"/>
      <c r="AS297" s="140"/>
      <c r="AT297" s="140"/>
      <c r="AU297" s="140"/>
      <c r="AV297" s="140"/>
      <c r="AW297" s="140"/>
      <c r="AX297" s="140"/>
      <c r="AY297" s="140"/>
      <c r="AZ297" s="140"/>
      <c r="BA297" s="140"/>
      <c r="BB297" s="140"/>
      <c r="BC297" s="140"/>
      <c r="BD297" s="140"/>
      <c r="BE297" s="140"/>
      <c r="BF297" s="140"/>
      <c r="BG297" s="140"/>
    </row>
    <row r="298" spans="1:59" s="147" customFormat="1">
      <c r="A298" s="142"/>
      <c r="B298" s="142"/>
      <c r="C298" s="142"/>
      <c r="D298" s="143"/>
      <c r="E298" s="143"/>
      <c r="F298" s="143"/>
      <c r="G298" s="143"/>
      <c r="H298" s="143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  <c r="AC298" s="140"/>
      <c r="AD298" s="140"/>
      <c r="AE298" s="140"/>
      <c r="AF298" s="140"/>
      <c r="AG298" s="140"/>
      <c r="AH298" s="140"/>
      <c r="AI298" s="140"/>
      <c r="AJ298" s="140"/>
      <c r="AK298" s="140"/>
      <c r="AL298" s="140"/>
      <c r="AM298" s="140"/>
      <c r="AN298" s="140"/>
      <c r="AO298" s="140"/>
      <c r="AP298" s="140"/>
      <c r="AQ298" s="140"/>
      <c r="AR298" s="140"/>
      <c r="AS298" s="140"/>
      <c r="AT298" s="140"/>
      <c r="AU298" s="140"/>
      <c r="AV298" s="140"/>
      <c r="AW298" s="140"/>
      <c r="AX298" s="140"/>
      <c r="AY298" s="140"/>
      <c r="AZ298" s="140"/>
      <c r="BA298" s="140"/>
      <c r="BB298" s="140"/>
      <c r="BC298" s="140"/>
      <c r="BD298" s="140"/>
      <c r="BE298" s="140"/>
      <c r="BF298" s="140"/>
      <c r="BG298" s="140"/>
    </row>
    <row r="299" spans="1:59" s="147" customFormat="1">
      <c r="A299" s="142"/>
      <c r="B299" s="142"/>
      <c r="C299" s="142"/>
      <c r="D299" s="143"/>
      <c r="E299" s="143"/>
      <c r="F299" s="143"/>
      <c r="G299" s="143"/>
      <c r="H299" s="143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  <c r="AA299" s="140"/>
      <c r="AB299" s="140"/>
      <c r="AC299" s="140"/>
      <c r="AD299" s="140"/>
      <c r="AE299" s="140"/>
      <c r="AF299" s="140"/>
      <c r="AG299" s="140"/>
      <c r="AH299" s="140"/>
      <c r="AI299" s="140"/>
      <c r="AJ299" s="140"/>
      <c r="AK299" s="140"/>
      <c r="AL299" s="140"/>
      <c r="AM299" s="140"/>
      <c r="AN299" s="140"/>
      <c r="AO299" s="140"/>
      <c r="AP299" s="140"/>
      <c r="AQ299" s="140"/>
      <c r="AR299" s="140"/>
      <c r="AS299" s="140"/>
      <c r="AT299" s="140"/>
      <c r="AU299" s="140"/>
      <c r="AV299" s="140"/>
      <c r="AW299" s="140"/>
      <c r="AX299" s="140"/>
      <c r="AY299" s="140"/>
      <c r="AZ299" s="140"/>
      <c r="BA299" s="140"/>
      <c r="BB299" s="140"/>
      <c r="BC299" s="140"/>
      <c r="BD299" s="140"/>
      <c r="BE299" s="140"/>
      <c r="BF299" s="140"/>
      <c r="BG299" s="140"/>
    </row>
    <row r="300" spans="1:59" s="147" customFormat="1">
      <c r="A300" s="142"/>
      <c r="B300" s="142"/>
      <c r="C300" s="142"/>
      <c r="D300" s="143"/>
      <c r="E300" s="143"/>
      <c r="F300" s="143"/>
      <c r="G300" s="143"/>
      <c r="H300" s="143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  <c r="AA300" s="140"/>
      <c r="AB300" s="140"/>
      <c r="AC300" s="140"/>
      <c r="AD300" s="140"/>
      <c r="AE300" s="140"/>
      <c r="AF300" s="140"/>
      <c r="AG300" s="140"/>
      <c r="AH300" s="140"/>
      <c r="AI300" s="140"/>
      <c r="AJ300" s="140"/>
      <c r="AK300" s="140"/>
      <c r="AL300" s="140"/>
      <c r="AM300" s="140"/>
      <c r="AN300" s="140"/>
      <c r="AO300" s="140"/>
      <c r="AP300" s="140"/>
      <c r="AQ300" s="140"/>
      <c r="AR300" s="140"/>
      <c r="AS300" s="140"/>
      <c r="AT300" s="140"/>
      <c r="AU300" s="140"/>
      <c r="AV300" s="140"/>
      <c r="AW300" s="140"/>
      <c r="AX300" s="140"/>
      <c r="AY300" s="140"/>
      <c r="AZ300" s="140"/>
      <c r="BA300" s="140"/>
      <c r="BB300" s="140"/>
      <c r="BC300" s="140"/>
      <c r="BD300" s="140"/>
      <c r="BE300" s="140"/>
      <c r="BF300" s="140"/>
      <c r="BG300" s="140"/>
    </row>
    <row r="301" spans="1:59" s="147" customFormat="1">
      <c r="A301" s="142"/>
      <c r="B301" s="142"/>
      <c r="C301" s="142"/>
      <c r="D301" s="143"/>
      <c r="E301" s="143"/>
      <c r="F301" s="143"/>
      <c r="G301" s="143"/>
      <c r="H301" s="143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  <c r="AA301" s="140"/>
      <c r="AB301" s="140"/>
      <c r="AC301" s="140"/>
      <c r="AD301" s="140"/>
      <c r="AE301" s="140"/>
      <c r="AF301" s="140"/>
      <c r="AG301" s="140"/>
      <c r="AH301" s="140"/>
      <c r="AI301" s="140"/>
      <c r="AJ301" s="140"/>
      <c r="AK301" s="140"/>
      <c r="AL301" s="140"/>
      <c r="AM301" s="140"/>
      <c r="AN301" s="140"/>
      <c r="AO301" s="140"/>
      <c r="AP301" s="140"/>
      <c r="AQ301" s="140"/>
      <c r="AR301" s="140"/>
      <c r="AS301" s="140"/>
      <c r="AT301" s="140"/>
      <c r="AU301" s="140"/>
      <c r="AV301" s="140"/>
      <c r="AW301" s="140"/>
      <c r="AX301" s="140"/>
      <c r="AY301" s="140"/>
      <c r="AZ301" s="140"/>
      <c r="BA301" s="140"/>
      <c r="BB301" s="140"/>
      <c r="BC301" s="140"/>
      <c r="BD301" s="140"/>
      <c r="BE301" s="140"/>
      <c r="BF301" s="140"/>
      <c r="BG301" s="140"/>
    </row>
    <row r="302" spans="1:59" s="147" customFormat="1">
      <c r="A302" s="142"/>
      <c r="B302" s="142"/>
      <c r="C302" s="142"/>
      <c r="D302" s="143"/>
      <c r="E302" s="143"/>
      <c r="F302" s="143"/>
      <c r="G302" s="143"/>
      <c r="H302" s="143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  <c r="AP302" s="140"/>
      <c r="AQ302" s="140"/>
      <c r="AR302" s="140"/>
      <c r="AS302" s="140"/>
      <c r="AT302" s="140"/>
      <c r="AU302" s="140"/>
      <c r="AV302" s="140"/>
      <c r="AW302" s="140"/>
      <c r="AX302" s="140"/>
      <c r="AY302" s="140"/>
      <c r="AZ302" s="140"/>
      <c r="BA302" s="140"/>
      <c r="BB302" s="140"/>
      <c r="BC302" s="140"/>
      <c r="BD302" s="140"/>
      <c r="BE302" s="140"/>
      <c r="BF302" s="140"/>
      <c r="BG302" s="140"/>
    </row>
    <row r="303" spans="1:59" s="147" customFormat="1">
      <c r="A303" s="142"/>
      <c r="B303" s="142"/>
      <c r="C303" s="142"/>
      <c r="D303" s="143"/>
      <c r="E303" s="143"/>
      <c r="F303" s="143"/>
      <c r="G303" s="143"/>
      <c r="H303" s="143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40"/>
      <c r="AC303" s="140"/>
      <c r="AD303" s="140"/>
      <c r="AE303" s="140"/>
      <c r="AF303" s="140"/>
      <c r="AG303" s="140"/>
      <c r="AH303" s="140"/>
      <c r="AI303" s="140"/>
      <c r="AJ303" s="140"/>
      <c r="AK303" s="140"/>
      <c r="AL303" s="140"/>
      <c r="AM303" s="140"/>
      <c r="AN303" s="140"/>
      <c r="AO303" s="140"/>
      <c r="AP303" s="140"/>
      <c r="AQ303" s="140"/>
      <c r="AR303" s="140"/>
      <c r="AS303" s="140"/>
      <c r="AT303" s="140"/>
      <c r="AU303" s="140"/>
      <c r="AV303" s="140"/>
      <c r="AW303" s="140"/>
      <c r="AX303" s="140"/>
      <c r="AY303" s="140"/>
      <c r="AZ303" s="140"/>
      <c r="BA303" s="140"/>
      <c r="BB303" s="140"/>
      <c r="BC303" s="140"/>
      <c r="BD303" s="140"/>
      <c r="BE303" s="140"/>
      <c r="BF303" s="140"/>
      <c r="BG303" s="140"/>
    </row>
    <row r="304" spans="1:59" s="147" customFormat="1">
      <c r="A304" s="142"/>
      <c r="B304" s="142"/>
      <c r="C304" s="142"/>
      <c r="D304" s="143"/>
      <c r="E304" s="143"/>
      <c r="F304" s="143"/>
      <c r="G304" s="143"/>
      <c r="H304" s="143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  <c r="AA304" s="140"/>
      <c r="AB304" s="140"/>
      <c r="AC304" s="140"/>
      <c r="AD304" s="140"/>
      <c r="AE304" s="140"/>
      <c r="AF304" s="140"/>
      <c r="AG304" s="140"/>
      <c r="AH304" s="140"/>
      <c r="AI304" s="140"/>
      <c r="AJ304" s="140"/>
      <c r="AK304" s="140"/>
      <c r="AL304" s="140"/>
      <c r="AM304" s="140"/>
      <c r="AN304" s="140"/>
      <c r="AO304" s="140"/>
      <c r="AP304" s="140"/>
      <c r="AQ304" s="140"/>
      <c r="AR304" s="140"/>
      <c r="AS304" s="140"/>
      <c r="AT304" s="140"/>
      <c r="AU304" s="140"/>
      <c r="AV304" s="140"/>
      <c r="AW304" s="140"/>
      <c r="AX304" s="140"/>
      <c r="AY304" s="140"/>
      <c r="AZ304" s="140"/>
      <c r="BA304" s="140"/>
      <c r="BB304" s="140"/>
      <c r="BC304" s="140"/>
      <c r="BD304" s="140"/>
      <c r="BE304" s="140"/>
      <c r="BF304" s="140"/>
      <c r="BG304" s="140"/>
    </row>
    <row r="305" spans="1:59" s="147" customFormat="1">
      <c r="A305" s="142"/>
      <c r="B305" s="142"/>
      <c r="C305" s="142"/>
      <c r="D305" s="143"/>
      <c r="E305" s="143"/>
      <c r="F305" s="143"/>
      <c r="G305" s="143"/>
      <c r="H305" s="143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  <c r="AA305" s="140"/>
      <c r="AB305" s="140"/>
      <c r="AC305" s="140"/>
      <c r="AD305" s="140"/>
      <c r="AE305" s="140"/>
      <c r="AF305" s="140"/>
      <c r="AG305" s="140"/>
      <c r="AH305" s="140"/>
      <c r="AI305" s="140"/>
      <c r="AJ305" s="140"/>
      <c r="AK305" s="140"/>
      <c r="AL305" s="140"/>
      <c r="AM305" s="140"/>
      <c r="AN305" s="140"/>
      <c r="AO305" s="140"/>
      <c r="AP305" s="140"/>
      <c r="AQ305" s="140"/>
      <c r="AR305" s="140"/>
      <c r="AS305" s="140"/>
      <c r="AT305" s="140"/>
      <c r="AU305" s="140"/>
      <c r="AV305" s="140"/>
      <c r="AW305" s="140"/>
      <c r="AX305" s="140"/>
      <c r="AY305" s="140"/>
      <c r="AZ305" s="140"/>
      <c r="BA305" s="140"/>
      <c r="BB305" s="140"/>
      <c r="BC305" s="140"/>
      <c r="BD305" s="140"/>
      <c r="BE305" s="140"/>
      <c r="BF305" s="140"/>
      <c r="BG305" s="140"/>
    </row>
    <row r="306" spans="1:59" s="147" customFormat="1">
      <c r="A306" s="142"/>
      <c r="B306" s="142"/>
      <c r="C306" s="142"/>
      <c r="D306" s="143"/>
      <c r="E306" s="143"/>
      <c r="F306" s="143"/>
      <c r="G306" s="143"/>
      <c r="H306" s="143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  <c r="AA306" s="140"/>
      <c r="AB306" s="140"/>
      <c r="AC306" s="140"/>
      <c r="AD306" s="140"/>
      <c r="AE306" s="140"/>
      <c r="AF306" s="140"/>
      <c r="AG306" s="140"/>
      <c r="AH306" s="140"/>
      <c r="AI306" s="140"/>
      <c r="AJ306" s="140"/>
      <c r="AK306" s="140"/>
      <c r="AL306" s="140"/>
      <c r="AM306" s="140"/>
      <c r="AN306" s="140"/>
      <c r="AO306" s="140"/>
      <c r="AP306" s="140"/>
      <c r="AQ306" s="140"/>
      <c r="AR306" s="140"/>
      <c r="AS306" s="140"/>
      <c r="AT306" s="140"/>
      <c r="AU306" s="140"/>
      <c r="AV306" s="140"/>
      <c r="AW306" s="140"/>
      <c r="AX306" s="140"/>
      <c r="AY306" s="140"/>
      <c r="AZ306" s="140"/>
      <c r="BA306" s="140"/>
      <c r="BB306" s="140"/>
      <c r="BC306" s="140"/>
      <c r="BD306" s="140"/>
      <c r="BE306" s="140"/>
      <c r="BF306" s="140"/>
      <c r="BG306" s="140"/>
    </row>
    <row r="307" spans="1:59" s="147" customFormat="1">
      <c r="A307" s="142"/>
      <c r="B307" s="142"/>
      <c r="C307" s="142"/>
      <c r="D307" s="143"/>
      <c r="E307" s="143"/>
      <c r="F307" s="143"/>
      <c r="G307" s="143"/>
      <c r="H307" s="143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  <c r="AA307" s="140"/>
      <c r="AB307" s="140"/>
      <c r="AC307" s="140"/>
      <c r="AD307" s="140"/>
      <c r="AE307" s="140"/>
      <c r="AF307" s="140"/>
      <c r="AG307" s="140"/>
      <c r="AH307" s="140"/>
      <c r="AI307" s="140"/>
      <c r="AJ307" s="140"/>
      <c r="AK307" s="140"/>
      <c r="AL307" s="140"/>
      <c r="AM307" s="140"/>
      <c r="AN307" s="140"/>
      <c r="AO307" s="140"/>
      <c r="AP307" s="140"/>
      <c r="AQ307" s="140"/>
      <c r="AR307" s="140"/>
      <c r="AS307" s="140"/>
      <c r="AT307" s="140"/>
      <c r="AU307" s="140"/>
      <c r="AV307" s="140"/>
      <c r="AW307" s="140"/>
      <c r="AX307" s="140"/>
      <c r="AY307" s="140"/>
      <c r="AZ307" s="140"/>
      <c r="BA307" s="140"/>
      <c r="BB307" s="140"/>
      <c r="BC307" s="140"/>
      <c r="BD307" s="140"/>
      <c r="BE307" s="140"/>
      <c r="BF307" s="140"/>
      <c r="BG307" s="140"/>
    </row>
    <row r="308" spans="1:59" s="147" customFormat="1">
      <c r="A308" s="142"/>
      <c r="B308" s="142"/>
      <c r="C308" s="142"/>
      <c r="D308" s="143"/>
      <c r="E308" s="143"/>
      <c r="F308" s="143"/>
      <c r="G308" s="143"/>
      <c r="H308" s="143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  <c r="AC308" s="140"/>
      <c r="AD308" s="140"/>
      <c r="AE308" s="140"/>
      <c r="AF308" s="140"/>
      <c r="AG308" s="140"/>
      <c r="AH308" s="140"/>
      <c r="AI308" s="140"/>
      <c r="AJ308" s="140"/>
      <c r="AK308" s="140"/>
      <c r="AL308" s="140"/>
      <c r="AM308" s="140"/>
      <c r="AN308" s="140"/>
      <c r="AO308" s="140"/>
      <c r="AP308" s="140"/>
      <c r="AQ308" s="140"/>
      <c r="AR308" s="140"/>
      <c r="AS308" s="140"/>
      <c r="AT308" s="140"/>
      <c r="AU308" s="140"/>
      <c r="AV308" s="140"/>
      <c r="AW308" s="140"/>
      <c r="AX308" s="140"/>
      <c r="AY308" s="140"/>
      <c r="AZ308" s="140"/>
      <c r="BA308" s="140"/>
      <c r="BB308" s="140"/>
      <c r="BC308" s="140"/>
      <c r="BD308" s="140"/>
      <c r="BE308" s="140"/>
      <c r="BF308" s="140"/>
      <c r="BG308" s="140"/>
    </row>
    <row r="309" spans="1:59" s="147" customFormat="1">
      <c r="A309" s="142"/>
      <c r="B309" s="142"/>
      <c r="C309" s="142"/>
      <c r="D309" s="143"/>
      <c r="E309" s="143"/>
      <c r="F309" s="143"/>
      <c r="G309" s="143"/>
      <c r="H309" s="143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  <c r="AP309" s="140"/>
      <c r="AQ309" s="140"/>
      <c r="AR309" s="140"/>
      <c r="AS309" s="140"/>
      <c r="AT309" s="140"/>
      <c r="AU309" s="140"/>
      <c r="AV309" s="140"/>
      <c r="AW309" s="140"/>
      <c r="AX309" s="140"/>
      <c r="AY309" s="140"/>
      <c r="AZ309" s="140"/>
      <c r="BA309" s="140"/>
      <c r="BB309" s="140"/>
      <c r="BC309" s="140"/>
      <c r="BD309" s="140"/>
      <c r="BE309" s="140"/>
      <c r="BF309" s="140"/>
      <c r="BG309" s="140"/>
    </row>
    <row r="310" spans="1:59" s="147" customFormat="1">
      <c r="A310" s="142"/>
      <c r="B310" s="142"/>
      <c r="C310" s="142"/>
      <c r="D310" s="143"/>
      <c r="E310" s="143"/>
      <c r="F310" s="143"/>
      <c r="G310" s="143"/>
      <c r="H310" s="143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  <c r="AC310" s="140"/>
      <c r="AD310" s="140"/>
      <c r="AE310" s="140"/>
      <c r="AF310" s="140"/>
      <c r="AG310" s="140"/>
      <c r="AH310" s="140"/>
      <c r="AI310" s="140"/>
      <c r="AJ310" s="140"/>
      <c r="AK310" s="140"/>
      <c r="AL310" s="140"/>
      <c r="AM310" s="140"/>
      <c r="AN310" s="140"/>
      <c r="AO310" s="140"/>
      <c r="AP310" s="140"/>
      <c r="AQ310" s="140"/>
      <c r="AR310" s="140"/>
      <c r="AS310" s="140"/>
      <c r="AT310" s="140"/>
      <c r="AU310" s="140"/>
      <c r="AV310" s="140"/>
      <c r="AW310" s="140"/>
      <c r="AX310" s="140"/>
      <c r="AY310" s="140"/>
      <c r="AZ310" s="140"/>
      <c r="BA310" s="140"/>
      <c r="BB310" s="140"/>
      <c r="BC310" s="140"/>
      <c r="BD310" s="140"/>
      <c r="BE310" s="140"/>
      <c r="BF310" s="140"/>
      <c r="BG310" s="140"/>
    </row>
    <row r="311" spans="1:59" s="147" customFormat="1">
      <c r="A311" s="142"/>
      <c r="B311" s="142"/>
      <c r="C311" s="142"/>
      <c r="D311" s="143"/>
      <c r="E311" s="143"/>
      <c r="F311" s="143"/>
      <c r="G311" s="143"/>
      <c r="H311" s="143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  <c r="AA311" s="140"/>
      <c r="AB311" s="140"/>
      <c r="AC311" s="140"/>
      <c r="AD311" s="140"/>
      <c r="AE311" s="140"/>
      <c r="AF311" s="140"/>
      <c r="AG311" s="140"/>
      <c r="AH311" s="140"/>
      <c r="AI311" s="140"/>
      <c r="AJ311" s="140"/>
      <c r="AK311" s="140"/>
      <c r="AL311" s="140"/>
      <c r="AM311" s="140"/>
      <c r="AN311" s="140"/>
      <c r="AO311" s="140"/>
      <c r="AP311" s="140"/>
      <c r="AQ311" s="140"/>
      <c r="AR311" s="140"/>
      <c r="AS311" s="140"/>
      <c r="AT311" s="140"/>
      <c r="AU311" s="140"/>
      <c r="AV311" s="140"/>
      <c r="AW311" s="140"/>
      <c r="AX311" s="140"/>
      <c r="AY311" s="140"/>
      <c r="AZ311" s="140"/>
      <c r="BA311" s="140"/>
      <c r="BB311" s="140"/>
      <c r="BC311" s="140"/>
      <c r="BD311" s="140"/>
      <c r="BE311" s="140"/>
      <c r="BF311" s="140"/>
      <c r="BG311" s="140"/>
    </row>
    <row r="312" spans="1:59" s="147" customFormat="1">
      <c r="A312" s="142"/>
      <c r="B312" s="142"/>
      <c r="C312" s="142"/>
      <c r="D312" s="143"/>
      <c r="E312" s="143"/>
      <c r="F312" s="143"/>
      <c r="G312" s="143"/>
      <c r="H312" s="143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  <c r="AP312" s="140"/>
      <c r="AQ312" s="140"/>
      <c r="AR312" s="140"/>
      <c r="AS312" s="140"/>
      <c r="AT312" s="140"/>
      <c r="AU312" s="140"/>
      <c r="AV312" s="140"/>
      <c r="AW312" s="140"/>
      <c r="AX312" s="140"/>
      <c r="AY312" s="140"/>
      <c r="AZ312" s="140"/>
      <c r="BA312" s="140"/>
      <c r="BB312" s="140"/>
      <c r="BC312" s="140"/>
      <c r="BD312" s="140"/>
      <c r="BE312" s="140"/>
      <c r="BF312" s="140"/>
      <c r="BG312" s="140"/>
    </row>
    <row r="313" spans="1:59" s="147" customFormat="1">
      <c r="A313" s="142"/>
      <c r="B313" s="142"/>
      <c r="C313" s="142"/>
      <c r="D313" s="143"/>
      <c r="E313" s="143"/>
      <c r="F313" s="143"/>
      <c r="G313" s="143"/>
      <c r="H313" s="143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  <c r="AA313" s="140"/>
      <c r="AB313" s="140"/>
      <c r="AC313" s="140"/>
      <c r="AD313" s="140"/>
      <c r="AE313" s="140"/>
      <c r="AF313" s="140"/>
      <c r="AG313" s="140"/>
      <c r="AH313" s="140"/>
      <c r="AI313" s="140"/>
      <c r="AJ313" s="140"/>
      <c r="AK313" s="140"/>
      <c r="AL313" s="140"/>
      <c r="AM313" s="140"/>
      <c r="AN313" s="140"/>
      <c r="AO313" s="140"/>
      <c r="AP313" s="140"/>
      <c r="AQ313" s="140"/>
      <c r="AR313" s="140"/>
      <c r="AS313" s="140"/>
      <c r="AT313" s="140"/>
      <c r="AU313" s="140"/>
      <c r="AV313" s="140"/>
      <c r="AW313" s="140"/>
      <c r="AX313" s="140"/>
      <c r="AY313" s="140"/>
      <c r="AZ313" s="140"/>
      <c r="BA313" s="140"/>
      <c r="BB313" s="140"/>
      <c r="BC313" s="140"/>
      <c r="BD313" s="140"/>
      <c r="BE313" s="140"/>
      <c r="BF313" s="140"/>
      <c r="BG313" s="140"/>
    </row>
    <row r="314" spans="1:59" s="147" customFormat="1">
      <c r="A314" s="142"/>
      <c r="B314" s="142"/>
      <c r="C314" s="142"/>
      <c r="D314" s="143"/>
      <c r="E314" s="143"/>
      <c r="F314" s="143"/>
      <c r="G314" s="143"/>
      <c r="H314" s="143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  <c r="AA314" s="140"/>
      <c r="AB314" s="140"/>
      <c r="AC314" s="140"/>
      <c r="AD314" s="140"/>
      <c r="AE314" s="140"/>
      <c r="AF314" s="140"/>
      <c r="AG314" s="140"/>
      <c r="AH314" s="140"/>
      <c r="AI314" s="140"/>
      <c r="AJ314" s="140"/>
      <c r="AK314" s="140"/>
      <c r="AL314" s="140"/>
      <c r="AM314" s="140"/>
      <c r="AN314" s="140"/>
      <c r="AO314" s="140"/>
      <c r="AP314" s="140"/>
      <c r="AQ314" s="140"/>
      <c r="AR314" s="140"/>
      <c r="AS314" s="140"/>
      <c r="AT314" s="140"/>
      <c r="AU314" s="140"/>
      <c r="AV314" s="140"/>
      <c r="AW314" s="140"/>
      <c r="AX314" s="140"/>
      <c r="AY314" s="140"/>
      <c r="AZ314" s="140"/>
      <c r="BA314" s="140"/>
      <c r="BB314" s="140"/>
      <c r="BC314" s="140"/>
      <c r="BD314" s="140"/>
      <c r="BE314" s="140"/>
      <c r="BF314" s="140"/>
      <c r="BG314" s="140"/>
    </row>
    <row r="315" spans="1:59" s="147" customFormat="1">
      <c r="A315" s="142"/>
      <c r="B315" s="142"/>
      <c r="C315" s="142"/>
      <c r="D315" s="143"/>
      <c r="E315" s="143"/>
      <c r="F315" s="143"/>
      <c r="G315" s="143"/>
      <c r="H315" s="143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  <c r="AA315" s="140"/>
      <c r="AB315" s="140"/>
      <c r="AC315" s="140"/>
      <c r="AD315" s="140"/>
      <c r="AE315" s="140"/>
      <c r="AF315" s="140"/>
      <c r="AG315" s="140"/>
      <c r="AH315" s="140"/>
      <c r="AI315" s="140"/>
      <c r="AJ315" s="140"/>
      <c r="AK315" s="140"/>
      <c r="AL315" s="140"/>
      <c r="AM315" s="140"/>
      <c r="AN315" s="140"/>
      <c r="AO315" s="140"/>
      <c r="AP315" s="140"/>
      <c r="AQ315" s="140"/>
      <c r="AR315" s="140"/>
      <c r="AS315" s="140"/>
      <c r="AT315" s="140"/>
      <c r="AU315" s="140"/>
      <c r="AV315" s="140"/>
      <c r="AW315" s="140"/>
      <c r="AX315" s="140"/>
      <c r="AY315" s="140"/>
      <c r="AZ315" s="140"/>
      <c r="BA315" s="140"/>
      <c r="BB315" s="140"/>
      <c r="BC315" s="140"/>
      <c r="BD315" s="140"/>
      <c r="BE315" s="140"/>
      <c r="BF315" s="140"/>
      <c r="BG315" s="140"/>
    </row>
    <row r="316" spans="1:59" s="147" customFormat="1">
      <c r="A316" s="142"/>
      <c r="B316" s="142"/>
      <c r="C316" s="142"/>
      <c r="D316" s="143"/>
      <c r="E316" s="143"/>
      <c r="F316" s="143"/>
      <c r="G316" s="143"/>
      <c r="H316" s="143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  <c r="AC316" s="140"/>
      <c r="AD316" s="140"/>
      <c r="AE316" s="140"/>
      <c r="AF316" s="140"/>
      <c r="AG316" s="140"/>
      <c r="AH316" s="140"/>
      <c r="AI316" s="140"/>
      <c r="AJ316" s="140"/>
      <c r="AK316" s="140"/>
      <c r="AL316" s="140"/>
      <c r="AM316" s="140"/>
      <c r="AN316" s="140"/>
      <c r="AO316" s="140"/>
      <c r="AP316" s="140"/>
      <c r="AQ316" s="140"/>
      <c r="AR316" s="140"/>
      <c r="AS316" s="140"/>
      <c r="AT316" s="140"/>
      <c r="AU316" s="140"/>
      <c r="AV316" s="140"/>
      <c r="AW316" s="140"/>
      <c r="AX316" s="140"/>
      <c r="AY316" s="140"/>
      <c r="AZ316" s="140"/>
      <c r="BA316" s="140"/>
      <c r="BB316" s="140"/>
      <c r="BC316" s="140"/>
      <c r="BD316" s="140"/>
      <c r="BE316" s="140"/>
      <c r="BF316" s="140"/>
      <c r="BG316" s="140"/>
    </row>
    <row r="317" spans="1:59" s="147" customFormat="1">
      <c r="A317" s="142"/>
      <c r="B317" s="142"/>
      <c r="C317" s="142"/>
      <c r="D317" s="143"/>
      <c r="E317" s="143"/>
      <c r="F317" s="143"/>
      <c r="G317" s="143"/>
      <c r="H317" s="143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  <c r="AA317" s="140"/>
      <c r="AB317" s="140"/>
      <c r="AC317" s="140"/>
      <c r="AD317" s="140"/>
      <c r="AE317" s="140"/>
      <c r="AF317" s="140"/>
      <c r="AG317" s="140"/>
      <c r="AH317" s="140"/>
      <c r="AI317" s="140"/>
      <c r="AJ317" s="140"/>
      <c r="AK317" s="140"/>
      <c r="AL317" s="140"/>
      <c r="AM317" s="140"/>
      <c r="AN317" s="140"/>
      <c r="AO317" s="140"/>
      <c r="AP317" s="140"/>
      <c r="AQ317" s="140"/>
      <c r="AR317" s="140"/>
      <c r="AS317" s="140"/>
      <c r="AT317" s="140"/>
      <c r="AU317" s="140"/>
      <c r="AV317" s="140"/>
      <c r="AW317" s="140"/>
      <c r="AX317" s="140"/>
      <c r="AY317" s="140"/>
      <c r="AZ317" s="140"/>
      <c r="BA317" s="140"/>
      <c r="BB317" s="140"/>
      <c r="BC317" s="140"/>
      <c r="BD317" s="140"/>
      <c r="BE317" s="140"/>
      <c r="BF317" s="140"/>
      <c r="BG317" s="140"/>
    </row>
    <row r="318" spans="1:59" s="147" customFormat="1">
      <c r="A318" s="142"/>
      <c r="B318" s="142"/>
      <c r="C318" s="142"/>
      <c r="D318" s="143"/>
      <c r="E318" s="143"/>
      <c r="F318" s="143"/>
      <c r="G318" s="143"/>
      <c r="H318" s="143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  <c r="AA318" s="140"/>
      <c r="AB318" s="140"/>
      <c r="AC318" s="140"/>
      <c r="AD318" s="140"/>
      <c r="AE318" s="140"/>
      <c r="AF318" s="140"/>
      <c r="AG318" s="140"/>
      <c r="AH318" s="140"/>
      <c r="AI318" s="140"/>
      <c r="AJ318" s="140"/>
      <c r="AK318" s="140"/>
      <c r="AL318" s="140"/>
      <c r="AM318" s="140"/>
      <c r="AN318" s="140"/>
      <c r="AO318" s="140"/>
      <c r="AP318" s="140"/>
      <c r="AQ318" s="140"/>
      <c r="AR318" s="140"/>
      <c r="AS318" s="140"/>
      <c r="AT318" s="140"/>
      <c r="AU318" s="140"/>
      <c r="AV318" s="140"/>
      <c r="AW318" s="140"/>
      <c r="AX318" s="140"/>
      <c r="AY318" s="140"/>
      <c r="AZ318" s="140"/>
      <c r="BA318" s="140"/>
      <c r="BB318" s="140"/>
      <c r="BC318" s="140"/>
      <c r="BD318" s="140"/>
      <c r="BE318" s="140"/>
      <c r="BF318" s="140"/>
      <c r="BG318" s="140"/>
    </row>
    <row r="319" spans="1:59" s="147" customFormat="1">
      <c r="A319" s="142"/>
      <c r="B319" s="142"/>
      <c r="C319" s="142"/>
      <c r="D319" s="143"/>
      <c r="E319" s="143"/>
      <c r="F319" s="143"/>
      <c r="G319" s="143"/>
      <c r="H319" s="143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  <c r="AA319" s="140"/>
      <c r="AB319" s="140"/>
      <c r="AC319" s="140"/>
      <c r="AD319" s="140"/>
      <c r="AE319" s="140"/>
      <c r="AF319" s="140"/>
      <c r="AG319" s="140"/>
      <c r="AH319" s="140"/>
      <c r="AI319" s="140"/>
      <c r="AJ319" s="140"/>
      <c r="AK319" s="140"/>
      <c r="AL319" s="140"/>
      <c r="AM319" s="140"/>
      <c r="AN319" s="140"/>
      <c r="AO319" s="140"/>
      <c r="AP319" s="140"/>
      <c r="AQ319" s="140"/>
      <c r="AR319" s="140"/>
      <c r="AS319" s="140"/>
      <c r="AT319" s="140"/>
      <c r="AU319" s="140"/>
      <c r="AV319" s="140"/>
      <c r="AW319" s="140"/>
      <c r="AX319" s="140"/>
      <c r="AY319" s="140"/>
      <c r="AZ319" s="140"/>
      <c r="BA319" s="140"/>
      <c r="BB319" s="140"/>
      <c r="BC319" s="140"/>
      <c r="BD319" s="140"/>
      <c r="BE319" s="140"/>
      <c r="BF319" s="140"/>
      <c r="BG319" s="140"/>
    </row>
    <row r="320" spans="1:59" s="147" customFormat="1">
      <c r="A320" s="142"/>
      <c r="B320" s="142"/>
      <c r="C320" s="142"/>
      <c r="D320" s="143"/>
      <c r="E320" s="143"/>
      <c r="F320" s="143"/>
      <c r="G320" s="143"/>
      <c r="H320" s="143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  <c r="AA320" s="140"/>
      <c r="AB320" s="140"/>
      <c r="AC320" s="140"/>
      <c r="AD320" s="140"/>
      <c r="AE320" s="140"/>
      <c r="AF320" s="140"/>
      <c r="AG320" s="140"/>
      <c r="AH320" s="140"/>
      <c r="AI320" s="140"/>
      <c r="AJ320" s="140"/>
      <c r="AK320" s="140"/>
      <c r="AL320" s="140"/>
      <c r="AM320" s="140"/>
      <c r="AN320" s="140"/>
      <c r="AO320" s="140"/>
      <c r="AP320" s="140"/>
      <c r="AQ320" s="140"/>
      <c r="AR320" s="140"/>
      <c r="AS320" s="140"/>
      <c r="AT320" s="140"/>
      <c r="AU320" s="140"/>
      <c r="AV320" s="140"/>
      <c r="AW320" s="140"/>
      <c r="AX320" s="140"/>
      <c r="AY320" s="140"/>
      <c r="AZ320" s="140"/>
      <c r="BA320" s="140"/>
      <c r="BB320" s="140"/>
      <c r="BC320" s="140"/>
      <c r="BD320" s="140"/>
      <c r="BE320" s="140"/>
      <c r="BF320" s="140"/>
      <c r="BG320" s="140"/>
    </row>
    <row r="321" spans="1:59" s="147" customFormat="1">
      <c r="A321" s="142"/>
      <c r="B321" s="142"/>
      <c r="C321" s="142"/>
      <c r="D321" s="143"/>
      <c r="E321" s="143"/>
      <c r="F321" s="143"/>
      <c r="G321" s="143"/>
      <c r="H321" s="143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  <c r="AA321" s="140"/>
      <c r="AB321" s="140"/>
      <c r="AC321" s="140"/>
      <c r="AD321" s="140"/>
      <c r="AE321" s="140"/>
      <c r="AF321" s="140"/>
      <c r="AG321" s="140"/>
      <c r="AH321" s="140"/>
      <c r="AI321" s="140"/>
      <c r="AJ321" s="140"/>
      <c r="AK321" s="140"/>
      <c r="AL321" s="140"/>
      <c r="AM321" s="140"/>
      <c r="AN321" s="140"/>
      <c r="AO321" s="140"/>
      <c r="AP321" s="140"/>
      <c r="AQ321" s="140"/>
      <c r="AR321" s="140"/>
      <c r="AS321" s="140"/>
      <c r="AT321" s="140"/>
      <c r="AU321" s="140"/>
      <c r="AV321" s="140"/>
      <c r="AW321" s="140"/>
      <c r="AX321" s="140"/>
      <c r="AY321" s="140"/>
      <c r="AZ321" s="140"/>
      <c r="BA321" s="140"/>
      <c r="BB321" s="140"/>
      <c r="BC321" s="140"/>
      <c r="BD321" s="140"/>
      <c r="BE321" s="140"/>
      <c r="BF321" s="140"/>
      <c r="BG321" s="140"/>
    </row>
    <row r="322" spans="1:59" s="147" customFormat="1">
      <c r="A322" s="142"/>
      <c r="B322" s="142"/>
      <c r="C322" s="142"/>
      <c r="D322" s="143"/>
      <c r="E322" s="143"/>
      <c r="F322" s="143"/>
      <c r="G322" s="143"/>
      <c r="H322" s="143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  <c r="AA322" s="140"/>
      <c r="AB322" s="140"/>
      <c r="AC322" s="140"/>
      <c r="AD322" s="140"/>
      <c r="AE322" s="140"/>
      <c r="AF322" s="140"/>
      <c r="AG322" s="140"/>
      <c r="AH322" s="140"/>
      <c r="AI322" s="140"/>
      <c r="AJ322" s="140"/>
      <c r="AK322" s="140"/>
      <c r="AL322" s="140"/>
      <c r="AM322" s="140"/>
      <c r="AN322" s="140"/>
      <c r="AO322" s="140"/>
      <c r="AP322" s="140"/>
      <c r="AQ322" s="140"/>
      <c r="AR322" s="140"/>
      <c r="AS322" s="140"/>
      <c r="AT322" s="140"/>
      <c r="AU322" s="140"/>
      <c r="AV322" s="140"/>
      <c r="AW322" s="140"/>
      <c r="AX322" s="140"/>
      <c r="AY322" s="140"/>
      <c r="AZ322" s="140"/>
      <c r="BA322" s="140"/>
      <c r="BB322" s="140"/>
      <c r="BC322" s="140"/>
      <c r="BD322" s="140"/>
      <c r="BE322" s="140"/>
      <c r="BF322" s="140"/>
      <c r="BG322" s="140"/>
    </row>
    <row r="323" spans="1:59" s="147" customFormat="1">
      <c r="A323" s="142"/>
      <c r="B323" s="142"/>
      <c r="C323" s="142"/>
      <c r="D323" s="143"/>
      <c r="E323" s="143"/>
      <c r="F323" s="143"/>
      <c r="G323" s="143"/>
      <c r="H323" s="143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  <c r="AA323" s="140"/>
      <c r="AB323" s="140"/>
      <c r="AC323" s="140"/>
      <c r="AD323" s="140"/>
      <c r="AE323" s="140"/>
      <c r="AF323" s="140"/>
      <c r="AG323" s="140"/>
      <c r="AH323" s="140"/>
      <c r="AI323" s="140"/>
      <c r="AJ323" s="140"/>
      <c r="AK323" s="140"/>
      <c r="AL323" s="140"/>
      <c r="AM323" s="140"/>
      <c r="AN323" s="140"/>
      <c r="AO323" s="140"/>
      <c r="AP323" s="140"/>
      <c r="AQ323" s="140"/>
      <c r="AR323" s="140"/>
      <c r="AS323" s="140"/>
      <c r="AT323" s="140"/>
      <c r="AU323" s="140"/>
      <c r="AV323" s="140"/>
      <c r="AW323" s="140"/>
      <c r="AX323" s="140"/>
      <c r="AY323" s="140"/>
      <c r="AZ323" s="140"/>
      <c r="BA323" s="140"/>
      <c r="BB323" s="140"/>
      <c r="BC323" s="140"/>
      <c r="BD323" s="140"/>
      <c r="BE323" s="140"/>
      <c r="BF323" s="140"/>
      <c r="BG323" s="140"/>
    </row>
    <row r="324" spans="1:59" s="147" customFormat="1">
      <c r="A324" s="142"/>
      <c r="B324" s="142"/>
      <c r="C324" s="142"/>
      <c r="D324" s="143"/>
      <c r="E324" s="143"/>
      <c r="F324" s="143"/>
      <c r="G324" s="143"/>
      <c r="H324" s="143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  <c r="AC324" s="140"/>
      <c r="AD324" s="140"/>
      <c r="AE324" s="140"/>
      <c r="AF324" s="140"/>
      <c r="AG324" s="140"/>
      <c r="AH324" s="140"/>
      <c r="AI324" s="140"/>
      <c r="AJ324" s="140"/>
      <c r="AK324" s="140"/>
      <c r="AL324" s="140"/>
      <c r="AM324" s="140"/>
      <c r="AN324" s="140"/>
      <c r="AO324" s="140"/>
      <c r="AP324" s="140"/>
      <c r="AQ324" s="140"/>
      <c r="AR324" s="140"/>
      <c r="AS324" s="140"/>
      <c r="AT324" s="140"/>
      <c r="AU324" s="140"/>
      <c r="AV324" s="140"/>
      <c r="AW324" s="140"/>
      <c r="AX324" s="140"/>
      <c r="AY324" s="140"/>
      <c r="AZ324" s="140"/>
      <c r="BA324" s="140"/>
      <c r="BB324" s="140"/>
      <c r="BC324" s="140"/>
      <c r="BD324" s="140"/>
      <c r="BE324" s="140"/>
      <c r="BF324" s="140"/>
      <c r="BG324" s="140"/>
    </row>
    <row r="325" spans="1:59" s="147" customFormat="1">
      <c r="A325" s="142"/>
      <c r="B325" s="142"/>
      <c r="C325" s="142"/>
      <c r="D325" s="143"/>
      <c r="E325" s="143"/>
      <c r="F325" s="143"/>
      <c r="G325" s="143"/>
      <c r="H325" s="143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  <c r="AC325" s="140"/>
      <c r="AD325" s="140"/>
      <c r="AE325" s="140"/>
      <c r="AF325" s="140"/>
      <c r="AG325" s="140"/>
      <c r="AH325" s="140"/>
      <c r="AI325" s="140"/>
      <c r="AJ325" s="140"/>
      <c r="AK325" s="140"/>
      <c r="AL325" s="140"/>
      <c r="AM325" s="140"/>
      <c r="AN325" s="140"/>
      <c r="AO325" s="140"/>
      <c r="AP325" s="140"/>
      <c r="AQ325" s="140"/>
      <c r="AR325" s="140"/>
      <c r="AS325" s="140"/>
      <c r="AT325" s="140"/>
      <c r="AU325" s="140"/>
      <c r="AV325" s="140"/>
      <c r="AW325" s="140"/>
      <c r="AX325" s="140"/>
      <c r="AY325" s="140"/>
      <c r="AZ325" s="140"/>
      <c r="BA325" s="140"/>
      <c r="BB325" s="140"/>
      <c r="BC325" s="140"/>
      <c r="BD325" s="140"/>
      <c r="BE325" s="140"/>
      <c r="BF325" s="140"/>
      <c r="BG325" s="140"/>
    </row>
    <row r="326" spans="1:59" s="147" customFormat="1">
      <c r="A326" s="142"/>
      <c r="B326" s="142"/>
      <c r="C326" s="142"/>
      <c r="D326" s="143"/>
      <c r="E326" s="143"/>
      <c r="F326" s="143"/>
      <c r="G326" s="143"/>
      <c r="H326" s="143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  <c r="AC326" s="140"/>
      <c r="AD326" s="140"/>
      <c r="AE326" s="140"/>
      <c r="AF326" s="140"/>
      <c r="AG326" s="140"/>
      <c r="AH326" s="140"/>
      <c r="AI326" s="140"/>
      <c r="AJ326" s="140"/>
      <c r="AK326" s="140"/>
      <c r="AL326" s="140"/>
      <c r="AM326" s="140"/>
      <c r="AN326" s="140"/>
      <c r="AO326" s="140"/>
      <c r="AP326" s="140"/>
      <c r="AQ326" s="140"/>
      <c r="AR326" s="140"/>
      <c r="AS326" s="140"/>
      <c r="AT326" s="140"/>
      <c r="AU326" s="140"/>
      <c r="AV326" s="140"/>
      <c r="AW326" s="140"/>
      <c r="AX326" s="140"/>
      <c r="AY326" s="140"/>
      <c r="AZ326" s="140"/>
      <c r="BA326" s="140"/>
      <c r="BB326" s="140"/>
      <c r="BC326" s="140"/>
      <c r="BD326" s="140"/>
      <c r="BE326" s="140"/>
      <c r="BF326" s="140"/>
      <c r="BG326" s="140"/>
    </row>
    <row r="327" spans="1:59" s="147" customFormat="1">
      <c r="A327" s="142"/>
      <c r="B327" s="142"/>
      <c r="C327" s="142"/>
      <c r="D327" s="143"/>
      <c r="E327" s="143"/>
      <c r="F327" s="143"/>
      <c r="G327" s="143"/>
      <c r="H327" s="143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  <c r="AA327" s="140"/>
      <c r="AB327" s="140"/>
      <c r="AC327" s="140"/>
      <c r="AD327" s="140"/>
      <c r="AE327" s="140"/>
      <c r="AF327" s="140"/>
      <c r="AG327" s="140"/>
      <c r="AH327" s="140"/>
      <c r="AI327" s="140"/>
      <c r="AJ327" s="140"/>
      <c r="AK327" s="140"/>
      <c r="AL327" s="140"/>
      <c r="AM327" s="140"/>
      <c r="AN327" s="140"/>
      <c r="AO327" s="140"/>
      <c r="AP327" s="140"/>
      <c r="AQ327" s="140"/>
      <c r="AR327" s="140"/>
      <c r="AS327" s="140"/>
      <c r="AT327" s="140"/>
      <c r="AU327" s="140"/>
      <c r="AV327" s="140"/>
      <c r="AW327" s="140"/>
      <c r="AX327" s="140"/>
      <c r="AY327" s="140"/>
      <c r="AZ327" s="140"/>
      <c r="BA327" s="140"/>
      <c r="BB327" s="140"/>
      <c r="BC327" s="140"/>
      <c r="BD327" s="140"/>
      <c r="BE327" s="140"/>
      <c r="BF327" s="140"/>
      <c r="BG327" s="140"/>
    </row>
    <row r="328" spans="1:59" s="147" customFormat="1">
      <c r="A328" s="142"/>
      <c r="B328" s="142"/>
      <c r="C328" s="142"/>
      <c r="D328" s="143"/>
      <c r="E328" s="143"/>
      <c r="F328" s="143"/>
      <c r="G328" s="143"/>
      <c r="H328" s="143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  <c r="AA328" s="140"/>
      <c r="AB328" s="140"/>
      <c r="AC328" s="140"/>
      <c r="AD328" s="140"/>
      <c r="AE328" s="140"/>
      <c r="AF328" s="140"/>
      <c r="AG328" s="140"/>
      <c r="AH328" s="140"/>
      <c r="AI328" s="140"/>
      <c r="AJ328" s="140"/>
      <c r="AK328" s="140"/>
      <c r="AL328" s="140"/>
      <c r="AM328" s="140"/>
      <c r="AN328" s="140"/>
      <c r="AO328" s="140"/>
      <c r="AP328" s="140"/>
      <c r="AQ328" s="140"/>
      <c r="AR328" s="140"/>
      <c r="AS328" s="140"/>
      <c r="AT328" s="140"/>
      <c r="AU328" s="140"/>
      <c r="AV328" s="140"/>
      <c r="AW328" s="140"/>
      <c r="AX328" s="140"/>
      <c r="AY328" s="140"/>
      <c r="AZ328" s="140"/>
      <c r="BA328" s="140"/>
      <c r="BB328" s="140"/>
      <c r="BC328" s="140"/>
      <c r="BD328" s="140"/>
      <c r="BE328" s="140"/>
      <c r="BF328" s="140"/>
      <c r="BG328" s="140"/>
    </row>
    <row r="329" spans="1:59" s="147" customFormat="1">
      <c r="A329" s="142"/>
      <c r="B329" s="142"/>
      <c r="C329" s="142"/>
      <c r="D329" s="143"/>
      <c r="E329" s="143"/>
      <c r="F329" s="143"/>
      <c r="G329" s="143"/>
      <c r="H329" s="143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  <c r="AA329" s="140"/>
      <c r="AB329" s="140"/>
      <c r="AC329" s="140"/>
      <c r="AD329" s="140"/>
      <c r="AE329" s="140"/>
      <c r="AF329" s="140"/>
      <c r="AG329" s="140"/>
      <c r="AH329" s="140"/>
      <c r="AI329" s="140"/>
      <c r="AJ329" s="140"/>
      <c r="AK329" s="140"/>
      <c r="AL329" s="140"/>
      <c r="AM329" s="140"/>
      <c r="AN329" s="140"/>
      <c r="AO329" s="140"/>
      <c r="AP329" s="140"/>
      <c r="AQ329" s="140"/>
      <c r="AR329" s="140"/>
      <c r="AS329" s="140"/>
      <c r="AT329" s="140"/>
      <c r="AU329" s="140"/>
      <c r="AV329" s="140"/>
      <c r="AW329" s="140"/>
      <c r="AX329" s="140"/>
      <c r="AY329" s="140"/>
      <c r="AZ329" s="140"/>
      <c r="BA329" s="140"/>
      <c r="BB329" s="140"/>
      <c r="BC329" s="140"/>
      <c r="BD329" s="140"/>
      <c r="BE329" s="140"/>
      <c r="BF329" s="140"/>
      <c r="BG329" s="140"/>
    </row>
    <row r="330" spans="1:59" s="147" customFormat="1">
      <c r="A330" s="142"/>
      <c r="B330" s="142"/>
      <c r="C330" s="142"/>
      <c r="D330" s="143"/>
      <c r="E330" s="143"/>
      <c r="F330" s="143"/>
      <c r="G330" s="143"/>
      <c r="H330" s="143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  <c r="AA330" s="140"/>
      <c r="AB330" s="140"/>
      <c r="AC330" s="140"/>
      <c r="AD330" s="140"/>
      <c r="AE330" s="140"/>
      <c r="AF330" s="140"/>
      <c r="AG330" s="140"/>
      <c r="AH330" s="140"/>
      <c r="AI330" s="140"/>
      <c r="AJ330" s="140"/>
      <c r="AK330" s="140"/>
      <c r="AL330" s="140"/>
      <c r="AM330" s="140"/>
      <c r="AN330" s="140"/>
      <c r="AO330" s="140"/>
      <c r="AP330" s="140"/>
      <c r="AQ330" s="140"/>
      <c r="AR330" s="140"/>
      <c r="AS330" s="140"/>
      <c r="AT330" s="140"/>
      <c r="AU330" s="140"/>
      <c r="AV330" s="140"/>
      <c r="AW330" s="140"/>
      <c r="AX330" s="140"/>
      <c r="AY330" s="140"/>
      <c r="AZ330" s="140"/>
      <c r="BA330" s="140"/>
      <c r="BB330" s="140"/>
      <c r="BC330" s="140"/>
      <c r="BD330" s="140"/>
      <c r="BE330" s="140"/>
      <c r="BF330" s="140"/>
      <c r="BG330" s="140"/>
    </row>
    <row r="331" spans="1:59" s="147" customFormat="1">
      <c r="A331" s="142"/>
      <c r="B331" s="142"/>
      <c r="C331" s="142"/>
      <c r="D331" s="143"/>
      <c r="E331" s="143"/>
      <c r="F331" s="143"/>
      <c r="G331" s="143"/>
      <c r="H331" s="143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  <c r="AA331" s="140"/>
      <c r="AB331" s="140"/>
      <c r="AC331" s="140"/>
      <c r="AD331" s="140"/>
      <c r="AE331" s="140"/>
      <c r="AF331" s="140"/>
      <c r="AG331" s="140"/>
      <c r="AH331" s="140"/>
      <c r="AI331" s="140"/>
      <c r="AJ331" s="140"/>
      <c r="AK331" s="140"/>
      <c r="AL331" s="140"/>
      <c r="AM331" s="140"/>
      <c r="AN331" s="140"/>
      <c r="AO331" s="140"/>
      <c r="AP331" s="140"/>
      <c r="AQ331" s="140"/>
      <c r="AR331" s="140"/>
      <c r="AS331" s="140"/>
      <c r="AT331" s="140"/>
      <c r="AU331" s="140"/>
      <c r="AV331" s="140"/>
      <c r="AW331" s="140"/>
      <c r="AX331" s="140"/>
      <c r="AY331" s="140"/>
      <c r="AZ331" s="140"/>
      <c r="BA331" s="140"/>
      <c r="BB331" s="140"/>
      <c r="BC331" s="140"/>
      <c r="BD331" s="140"/>
      <c r="BE331" s="140"/>
      <c r="BF331" s="140"/>
      <c r="BG331" s="140"/>
    </row>
    <row r="332" spans="1:59" s="147" customFormat="1">
      <c r="A332" s="142"/>
      <c r="B332" s="142"/>
      <c r="C332" s="142"/>
      <c r="D332" s="143"/>
      <c r="E332" s="143"/>
      <c r="F332" s="143"/>
      <c r="G332" s="143"/>
      <c r="H332" s="143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  <c r="AA332" s="140"/>
      <c r="AB332" s="140"/>
      <c r="AC332" s="140"/>
      <c r="AD332" s="140"/>
      <c r="AE332" s="140"/>
      <c r="AF332" s="140"/>
      <c r="AG332" s="140"/>
      <c r="AH332" s="140"/>
      <c r="AI332" s="140"/>
      <c r="AJ332" s="140"/>
      <c r="AK332" s="140"/>
      <c r="AL332" s="140"/>
      <c r="AM332" s="140"/>
      <c r="AN332" s="140"/>
      <c r="AO332" s="140"/>
      <c r="AP332" s="140"/>
      <c r="AQ332" s="140"/>
      <c r="AR332" s="140"/>
      <c r="AS332" s="140"/>
      <c r="AT332" s="140"/>
      <c r="AU332" s="140"/>
      <c r="AV332" s="140"/>
      <c r="AW332" s="140"/>
      <c r="AX332" s="140"/>
      <c r="AY332" s="140"/>
      <c r="AZ332" s="140"/>
      <c r="BA332" s="140"/>
      <c r="BB332" s="140"/>
      <c r="BC332" s="140"/>
      <c r="BD332" s="140"/>
      <c r="BE332" s="140"/>
      <c r="BF332" s="140"/>
      <c r="BG332" s="140"/>
    </row>
    <row r="333" spans="1:59" s="147" customFormat="1">
      <c r="A333" s="142"/>
      <c r="B333" s="142"/>
      <c r="C333" s="142"/>
      <c r="D333" s="143"/>
      <c r="E333" s="143"/>
      <c r="F333" s="143"/>
      <c r="G333" s="143"/>
      <c r="H333" s="143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  <c r="AC333" s="140"/>
      <c r="AD333" s="140"/>
      <c r="AE333" s="140"/>
      <c r="AF333" s="140"/>
      <c r="AG333" s="140"/>
      <c r="AH333" s="140"/>
      <c r="AI333" s="140"/>
      <c r="AJ333" s="140"/>
      <c r="AK333" s="140"/>
      <c r="AL333" s="140"/>
      <c r="AM333" s="140"/>
      <c r="AN333" s="140"/>
      <c r="AO333" s="140"/>
      <c r="AP333" s="140"/>
      <c r="AQ333" s="140"/>
      <c r="AR333" s="140"/>
      <c r="AS333" s="140"/>
      <c r="AT333" s="140"/>
      <c r="AU333" s="140"/>
      <c r="AV333" s="140"/>
      <c r="AW333" s="140"/>
      <c r="AX333" s="140"/>
      <c r="AY333" s="140"/>
      <c r="AZ333" s="140"/>
      <c r="BA333" s="140"/>
      <c r="BB333" s="140"/>
      <c r="BC333" s="140"/>
      <c r="BD333" s="140"/>
      <c r="BE333" s="140"/>
      <c r="BF333" s="140"/>
      <c r="BG333" s="140"/>
    </row>
    <row r="334" spans="1:59" s="147" customFormat="1">
      <c r="A334" s="142"/>
      <c r="B334" s="142"/>
      <c r="C334" s="142"/>
      <c r="D334" s="143"/>
      <c r="E334" s="143"/>
      <c r="F334" s="143"/>
      <c r="G334" s="143"/>
      <c r="H334" s="143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  <c r="AP334" s="140"/>
      <c r="AQ334" s="140"/>
      <c r="AR334" s="140"/>
      <c r="AS334" s="140"/>
      <c r="AT334" s="140"/>
      <c r="AU334" s="140"/>
      <c r="AV334" s="140"/>
      <c r="AW334" s="140"/>
      <c r="AX334" s="140"/>
      <c r="AY334" s="140"/>
      <c r="AZ334" s="140"/>
      <c r="BA334" s="140"/>
      <c r="BB334" s="140"/>
      <c r="BC334" s="140"/>
      <c r="BD334" s="140"/>
      <c r="BE334" s="140"/>
      <c r="BF334" s="140"/>
      <c r="BG334" s="140"/>
    </row>
    <row r="335" spans="1:59" s="147" customFormat="1">
      <c r="A335" s="142"/>
      <c r="B335" s="142"/>
      <c r="C335" s="142"/>
      <c r="D335" s="143"/>
      <c r="E335" s="143"/>
      <c r="F335" s="143"/>
      <c r="G335" s="143"/>
      <c r="H335" s="143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  <c r="AA335" s="140"/>
      <c r="AB335" s="140"/>
      <c r="AC335" s="140"/>
      <c r="AD335" s="140"/>
      <c r="AE335" s="140"/>
      <c r="AF335" s="140"/>
      <c r="AG335" s="140"/>
      <c r="AH335" s="140"/>
      <c r="AI335" s="140"/>
      <c r="AJ335" s="140"/>
      <c r="AK335" s="140"/>
      <c r="AL335" s="140"/>
      <c r="AM335" s="140"/>
      <c r="AN335" s="140"/>
      <c r="AO335" s="140"/>
      <c r="AP335" s="140"/>
      <c r="AQ335" s="140"/>
      <c r="AR335" s="140"/>
      <c r="AS335" s="140"/>
      <c r="AT335" s="140"/>
      <c r="AU335" s="140"/>
      <c r="AV335" s="140"/>
      <c r="AW335" s="140"/>
      <c r="AX335" s="140"/>
      <c r="AY335" s="140"/>
      <c r="AZ335" s="140"/>
      <c r="BA335" s="140"/>
      <c r="BB335" s="140"/>
      <c r="BC335" s="140"/>
      <c r="BD335" s="140"/>
      <c r="BE335" s="140"/>
      <c r="BF335" s="140"/>
      <c r="BG335" s="140"/>
    </row>
    <row r="336" spans="1:59" s="147" customFormat="1">
      <c r="A336" s="142"/>
      <c r="B336" s="142"/>
      <c r="C336" s="142"/>
      <c r="D336" s="143"/>
      <c r="E336" s="143"/>
      <c r="F336" s="143"/>
      <c r="G336" s="143"/>
      <c r="H336" s="143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  <c r="AA336" s="140"/>
      <c r="AB336" s="140"/>
      <c r="AC336" s="140"/>
      <c r="AD336" s="140"/>
      <c r="AE336" s="140"/>
      <c r="AF336" s="140"/>
      <c r="AG336" s="140"/>
      <c r="AH336" s="140"/>
      <c r="AI336" s="140"/>
      <c r="AJ336" s="140"/>
      <c r="AK336" s="140"/>
      <c r="AL336" s="140"/>
      <c r="AM336" s="140"/>
      <c r="AN336" s="140"/>
      <c r="AO336" s="140"/>
      <c r="AP336" s="140"/>
      <c r="AQ336" s="140"/>
      <c r="AR336" s="140"/>
      <c r="AS336" s="140"/>
      <c r="AT336" s="140"/>
      <c r="AU336" s="140"/>
      <c r="AV336" s="140"/>
      <c r="AW336" s="140"/>
      <c r="AX336" s="140"/>
      <c r="AY336" s="140"/>
      <c r="AZ336" s="140"/>
      <c r="BA336" s="140"/>
      <c r="BB336" s="140"/>
      <c r="BC336" s="140"/>
      <c r="BD336" s="140"/>
      <c r="BE336" s="140"/>
      <c r="BF336" s="140"/>
      <c r="BG336" s="140"/>
    </row>
    <row r="337" spans="1:59" s="147" customFormat="1">
      <c r="A337" s="142"/>
      <c r="B337" s="142"/>
      <c r="C337" s="142"/>
      <c r="D337" s="143"/>
      <c r="E337" s="143"/>
      <c r="F337" s="143"/>
      <c r="G337" s="143"/>
      <c r="H337" s="143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  <c r="AA337" s="140"/>
      <c r="AB337" s="140"/>
      <c r="AC337" s="140"/>
      <c r="AD337" s="140"/>
      <c r="AE337" s="140"/>
      <c r="AF337" s="140"/>
      <c r="AG337" s="140"/>
      <c r="AH337" s="140"/>
      <c r="AI337" s="140"/>
      <c r="AJ337" s="140"/>
      <c r="AK337" s="140"/>
      <c r="AL337" s="140"/>
      <c r="AM337" s="140"/>
      <c r="AN337" s="140"/>
      <c r="AO337" s="140"/>
      <c r="AP337" s="140"/>
      <c r="AQ337" s="140"/>
      <c r="AR337" s="140"/>
      <c r="AS337" s="140"/>
      <c r="AT337" s="140"/>
      <c r="AU337" s="140"/>
      <c r="AV337" s="140"/>
      <c r="AW337" s="140"/>
      <c r="AX337" s="140"/>
      <c r="AY337" s="140"/>
      <c r="AZ337" s="140"/>
      <c r="BA337" s="140"/>
      <c r="BB337" s="140"/>
      <c r="BC337" s="140"/>
      <c r="BD337" s="140"/>
      <c r="BE337" s="140"/>
      <c r="BF337" s="140"/>
      <c r="BG337" s="140"/>
    </row>
    <row r="338" spans="1:59" s="147" customFormat="1">
      <c r="A338" s="142"/>
      <c r="B338" s="142"/>
      <c r="C338" s="142"/>
      <c r="D338" s="143"/>
      <c r="E338" s="143"/>
      <c r="F338" s="143"/>
      <c r="G338" s="143"/>
      <c r="H338" s="143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  <c r="AA338" s="140"/>
      <c r="AB338" s="140"/>
      <c r="AC338" s="140"/>
      <c r="AD338" s="140"/>
      <c r="AE338" s="140"/>
      <c r="AF338" s="140"/>
      <c r="AG338" s="140"/>
      <c r="AH338" s="140"/>
      <c r="AI338" s="140"/>
      <c r="AJ338" s="140"/>
      <c r="AK338" s="140"/>
      <c r="AL338" s="140"/>
      <c r="AM338" s="140"/>
      <c r="AN338" s="140"/>
      <c r="AO338" s="140"/>
      <c r="AP338" s="140"/>
      <c r="AQ338" s="140"/>
      <c r="AR338" s="140"/>
      <c r="AS338" s="140"/>
      <c r="AT338" s="140"/>
      <c r="AU338" s="140"/>
      <c r="AV338" s="140"/>
      <c r="AW338" s="140"/>
      <c r="AX338" s="140"/>
      <c r="AY338" s="140"/>
      <c r="AZ338" s="140"/>
      <c r="BA338" s="140"/>
      <c r="BB338" s="140"/>
      <c r="BC338" s="140"/>
      <c r="BD338" s="140"/>
      <c r="BE338" s="140"/>
      <c r="BF338" s="140"/>
      <c r="BG338" s="140"/>
    </row>
    <row r="339" spans="1:59" s="147" customFormat="1">
      <c r="A339" s="142"/>
      <c r="B339" s="142"/>
      <c r="C339" s="142"/>
      <c r="D339" s="143"/>
      <c r="E339" s="143"/>
      <c r="F339" s="143"/>
      <c r="G339" s="143"/>
      <c r="H339" s="143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  <c r="AA339" s="140"/>
      <c r="AB339" s="140"/>
      <c r="AC339" s="140"/>
      <c r="AD339" s="140"/>
      <c r="AE339" s="140"/>
      <c r="AF339" s="140"/>
      <c r="AG339" s="140"/>
      <c r="AH339" s="140"/>
      <c r="AI339" s="140"/>
      <c r="AJ339" s="140"/>
      <c r="AK339" s="140"/>
      <c r="AL339" s="140"/>
      <c r="AM339" s="140"/>
      <c r="AN339" s="140"/>
      <c r="AO339" s="140"/>
      <c r="AP339" s="140"/>
      <c r="AQ339" s="140"/>
      <c r="AR339" s="140"/>
      <c r="AS339" s="140"/>
      <c r="AT339" s="140"/>
      <c r="AU339" s="140"/>
      <c r="AV339" s="140"/>
      <c r="AW339" s="140"/>
      <c r="AX339" s="140"/>
      <c r="AY339" s="140"/>
      <c r="AZ339" s="140"/>
      <c r="BA339" s="140"/>
      <c r="BB339" s="140"/>
      <c r="BC339" s="140"/>
      <c r="BD339" s="140"/>
      <c r="BE339" s="140"/>
      <c r="BF339" s="140"/>
      <c r="BG339" s="140"/>
    </row>
    <row r="340" spans="1:59" s="147" customFormat="1">
      <c r="A340" s="142"/>
      <c r="B340" s="142"/>
      <c r="C340" s="142"/>
      <c r="D340" s="143"/>
      <c r="E340" s="143"/>
      <c r="F340" s="143"/>
      <c r="G340" s="143"/>
      <c r="H340" s="143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  <c r="AA340" s="140"/>
      <c r="AB340" s="140"/>
      <c r="AC340" s="140"/>
      <c r="AD340" s="140"/>
      <c r="AE340" s="140"/>
      <c r="AF340" s="140"/>
      <c r="AG340" s="140"/>
      <c r="AH340" s="140"/>
      <c r="AI340" s="140"/>
      <c r="AJ340" s="140"/>
      <c r="AK340" s="140"/>
      <c r="AL340" s="140"/>
      <c r="AM340" s="140"/>
      <c r="AN340" s="140"/>
      <c r="AO340" s="140"/>
      <c r="AP340" s="140"/>
      <c r="AQ340" s="140"/>
      <c r="AR340" s="140"/>
      <c r="AS340" s="140"/>
      <c r="AT340" s="140"/>
      <c r="AU340" s="140"/>
      <c r="AV340" s="140"/>
      <c r="AW340" s="140"/>
      <c r="AX340" s="140"/>
      <c r="AY340" s="140"/>
      <c r="AZ340" s="140"/>
      <c r="BA340" s="140"/>
      <c r="BB340" s="140"/>
      <c r="BC340" s="140"/>
      <c r="BD340" s="140"/>
      <c r="BE340" s="140"/>
      <c r="BF340" s="140"/>
      <c r="BG340" s="140"/>
    </row>
    <row r="341" spans="1:59" s="147" customFormat="1">
      <c r="A341" s="142"/>
      <c r="B341" s="142"/>
      <c r="C341" s="142"/>
      <c r="D341" s="143"/>
      <c r="E341" s="143"/>
      <c r="F341" s="143"/>
      <c r="G341" s="143"/>
      <c r="H341" s="143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  <c r="AP341" s="140"/>
      <c r="AQ341" s="140"/>
      <c r="AR341" s="140"/>
      <c r="AS341" s="140"/>
      <c r="AT341" s="140"/>
      <c r="AU341" s="140"/>
      <c r="AV341" s="140"/>
      <c r="AW341" s="140"/>
      <c r="AX341" s="140"/>
      <c r="AY341" s="140"/>
      <c r="AZ341" s="140"/>
      <c r="BA341" s="140"/>
      <c r="BB341" s="140"/>
      <c r="BC341" s="140"/>
      <c r="BD341" s="140"/>
      <c r="BE341" s="140"/>
      <c r="BF341" s="140"/>
      <c r="BG341" s="140"/>
    </row>
    <row r="342" spans="1:59" s="147" customFormat="1">
      <c r="A342" s="142"/>
      <c r="B342" s="142"/>
      <c r="C342" s="142"/>
      <c r="D342" s="143"/>
      <c r="E342" s="143"/>
      <c r="F342" s="143"/>
      <c r="G342" s="143"/>
      <c r="H342" s="143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  <c r="AC342" s="140"/>
      <c r="AD342" s="140"/>
      <c r="AE342" s="140"/>
      <c r="AF342" s="140"/>
      <c r="AG342" s="140"/>
      <c r="AH342" s="140"/>
      <c r="AI342" s="140"/>
      <c r="AJ342" s="140"/>
      <c r="AK342" s="140"/>
      <c r="AL342" s="140"/>
      <c r="AM342" s="140"/>
      <c r="AN342" s="140"/>
      <c r="AO342" s="140"/>
      <c r="AP342" s="140"/>
      <c r="AQ342" s="140"/>
      <c r="AR342" s="140"/>
      <c r="AS342" s="140"/>
      <c r="AT342" s="140"/>
      <c r="AU342" s="140"/>
      <c r="AV342" s="140"/>
      <c r="AW342" s="140"/>
      <c r="AX342" s="140"/>
      <c r="AY342" s="140"/>
      <c r="AZ342" s="140"/>
      <c r="BA342" s="140"/>
      <c r="BB342" s="140"/>
      <c r="BC342" s="140"/>
      <c r="BD342" s="140"/>
      <c r="BE342" s="140"/>
      <c r="BF342" s="140"/>
      <c r="BG342" s="140"/>
    </row>
    <row r="343" spans="1:59" s="147" customFormat="1">
      <c r="A343" s="142"/>
      <c r="B343" s="142"/>
      <c r="C343" s="142"/>
      <c r="D343" s="143"/>
      <c r="E343" s="143"/>
      <c r="F343" s="143"/>
      <c r="G343" s="143"/>
      <c r="H343" s="143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  <c r="AA343" s="140"/>
      <c r="AB343" s="140"/>
      <c r="AC343" s="140"/>
      <c r="AD343" s="140"/>
      <c r="AE343" s="140"/>
      <c r="AF343" s="140"/>
      <c r="AG343" s="140"/>
      <c r="AH343" s="140"/>
      <c r="AI343" s="140"/>
      <c r="AJ343" s="140"/>
      <c r="AK343" s="140"/>
      <c r="AL343" s="140"/>
      <c r="AM343" s="140"/>
      <c r="AN343" s="140"/>
      <c r="AO343" s="140"/>
      <c r="AP343" s="140"/>
      <c r="AQ343" s="140"/>
      <c r="AR343" s="140"/>
      <c r="AS343" s="140"/>
      <c r="AT343" s="140"/>
      <c r="AU343" s="140"/>
      <c r="AV343" s="140"/>
      <c r="AW343" s="140"/>
      <c r="AX343" s="140"/>
      <c r="AY343" s="140"/>
      <c r="AZ343" s="140"/>
      <c r="BA343" s="140"/>
      <c r="BB343" s="140"/>
      <c r="BC343" s="140"/>
      <c r="BD343" s="140"/>
      <c r="BE343" s="140"/>
      <c r="BF343" s="140"/>
      <c r="BG343" s="140"/>
    </row>
    <row r="344" spans="1:59" s="147" customFormat="1">
      <c r="A344" s="142"/>
      <c r="B344" s="142"/>
      <c r="C344" s="142"/>
      <c r="D344" s="143"/>
      <c r="E344" s="143"/>
      <c r="F344" s="143"/>
      <c r="G344" s="143"/>
      <c r="H344" s="143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  <c r="AA344" s="140"/>
      <c r="AB344" s="140"/>
      <c r="AC344" s="140"/>
      <c r="AD344" s="140"/>
      <c r="AE344" s="140"/>
      <c r="AF344" s="140"/>
      <c r="AG344" s="140"/>
      <c r="AH344" s="140"/>
      <c r="AI344" s="140"/>
      <c r="AJ344" s="140"/>
      <c r="AK344" s="140"/>
      <c r="AL344" s="140"/>
      <c r="AM344" s="140"/>
      <c r="AN344" s="140"/>
      <c r="AO344" s="140"/>
      <c r="AP344" s="140"/>
      <c r="AQ344" s="140"/>
      <c r="AR344" s="140"/>
      <c r="AS344" s="140"/>
      <c r="AT344" s="140"/>
      <c r="AU344" s="140"/>
      <c r="AV344" s="140"/>
      <c r="AW344" s="140"/>
      <c r="AX344" s="140"/>
      <c r="AY344" s="140"/>
      <c r="AZ344" s="140"/>
      <c r="BA344" s="140"/>
      <c r="BB344" s="140"/>
      <c r="BC344" s="140"/>
      <c r="BD344" s="140"/>
      <c r="BE344" s="140"/>
      <c r="BF344" s="140"/>
      <c r="BG344" s="140"/>
    </row>
    <row r="345" spans="1:59" s="147" customFormat="1">
      <c r="A345" s="142"/>
      <c r="B345" s="142"/>
      <c r="C345" s="142"/>
      <c r="D345" s="143"/>
      <c r="E345" s="143"/>
      <c r="F345" s="143"/>
      <c r="G345" s="143"/>
      <c r="H345" s="143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  <c r="AA345" s="140"/>
      <c r="AB345" s="140"/>
      <c r="AC345" s="140"/>
      <c r="AD345" s="140"/>
      <c r="AE345" s="140"/>
      <c r="AF345" s="140"/>
      <c r="AG345" s="140"/>
      <c r="AH345" s="140"/>
      <c r="AI345" s="140"/>
      <c r="AJ345" s="140"/>
      <c r="AK345" s="140"/>
      <c r="AL345" s="140"/>
      <c r="AM345" s="140"/>
      <c r="AN345" s="140"/>
      <c r="AO345" s="140"/>
      <c r="AP345" s="140"/>
      <c r="AQ345" s="140"/>
      <c r="AR345" s="140"/>
      <c r="AS345" s="140"/>
      <c r="AT345" s="140"/>
      <c r="AU345" s="140"/>
      <c r="AV345" s="140"/>
      <c r="AW345" s="140"/>
      <c r="AX345" s="140"/>
      <c r="AY345" s="140"/>
      <c r="AZ345" s="140"/>
      <c r="BA345" s="140"/>
      <c r="BB345" s="140"/>
      <c r="BC345" s="140"/>
      <c r="BD345" s="140"/>
      <c r="BE345" s="140"/>
      <c r="BF345" s="140"/>
      <c r="BG345" s="140"/>
    </row>
    <row r="346" spans="1:59" s="147" customFormat="1">
      <c r="A346" s="142"/>
      <c r="B346" s="142"/>
      <c r="C346" s="142"/>
      <c r="D346" s="143"/>
      <c r="E346" s="143"/>
      <c r="F346" s="143"/>
      <c r="G346" s="143"/>
      <c r="H346" s="143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  <c r="AA346" s="140"/>
      <c r="AB346" s="140"/>
      <c r="AC346" s="140"/>
      <c r="AD346" s="140"/>
      <c r="AE346" s="140"/>
      <c r="AF346" s="140"/>
      <c r="AG346" s="140"/>
      <c r="AH346" s="140"/>
      <c r="AI346" s="140"/>
      <c r="AJ346" s="140"/>
      <c r="AK346" s="140"/>
      <c r="AL346" s="140"/>
      <c r="AM346" s="140"/>
      <c r="AN346" s="140"/>
      <c r="AO346" s="140"/>
      <c r="AP346" s="140"/>
      <c r="AQ346" s="140"/>
      <c r="AR346" s="140"/>
      <c r="AS346" s="140"/>
      <c r="AT346" s="140"/>
      <c r="AU346" s="140"/>
      <c r="AV346" s="140"/>
      <c r="AW346" s="140"/>
      <c r="AX346" s="140"/>
      <c r="AY346" s="140"/>
      <c r="AZ346" s="140"/>
      <c r="BA346" s="140"/>
      <c r="BB346" s="140"/>
      <c r="BC346" s="140"/>
      <c r="BD346" s="140"/>
      <c r="BE346" s="140"/>
      <c r="BF346" s="140"/>
      <c r="BG346" s="140"/>
    </row>
    <row r="347" spans="1:59" s="147" customFormat="1">
      <c r="A347" s="142"/>
      <c r="B347" s="142"/>
      <c r="C347" s="142"/>
      <c r="D347" s="143"/>
      <c r="E347" s="143"/>
      <c r="F347" s="143"/>
      <c r="G347" s="143"/>
      <c r="H347" s="143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  <c r="AA347" s="140"/>
      <c r="AB347" s="140"/>
      <c r="AC347" s="140"/>
      <c r="AD347" s="140"/>
      <c r="AE347" s="140"/>
      <c r="AF347" s="140"/>
      <c r="AG347" s="140"/>
      <c r="AH347" s="140"/>
      <c r="AI347" s="140"/>
      <c r="AJ347" s="140"/>
      <c r="AK347" s="140"/>
      <c r="AL347" s="140"/>
      <c r="AM347" s="140"/>
      <c r="AN347" s="140"/>
      <c r="AO347" s="140"/>
      <c r="AP347" s="140"/>
      <c r="AQ347" s="140"/>
      <c r="AR347" s="140"/>
      <c r="AS347" s="140"/>
      <c r="AT347" s="140"/>
      <c r="AU347" s="140"/>
      <c r="AV347" s="140"/>
      <c r="AW347" s="140"/>
      <c r="AX347" s="140"/>
      <c r="AY347" s="140"/>
      <c r="AZ347" s="140"/>
      <c r="BA347" s="140"/>
      <c r="BB347" s="140"/>
      <c r="BC347" s="140"/>
      <c r="BD347" s="140"/>
      <c r="BE347" s="140"/>
      <c r="BF347" s="140"/>
      <c r="BG347" s="140"/>
    </row>
    <row r="348" spans="1:59" s="147" customFormat="1">
      <c r="A348" s="142"/>
      <c r="B348" s="142"/>
      <c r="C348" s="142"/>
      <c r="D348" s="143"/>
      <c r="E348" s="143"/>
      <c r="F348" s="143"/>
      <c r="G348" s="143"/>
      <c r="H348" s="143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  <c r="AA348" s="140"/>
      <c r="AB348" s="140"/>
      <c r="AC348" s="140"/>
      <c r="AD348" s="140"/>
      <c r="AE348" s="140"/>
      <c r="AF348" s="140"/>
      <c r="AG348" s="140"/>
      <c r="AH348" s="140"/>
      <c r="AI348" s="140"/>
      <c r="AJ348" s="140"/>
      <c r="AK348" s="140"/>
      <c r="AL348" s="140"/>
      <c r="AM348" s="140"/>
      <c r="AN348" s="140"/>
      <c r="AO348" s="140"/>
      <c r="AP348" s="140"/>
      <c r="AQ348" s="140"/>
      <c r="AR348" s="140"/>
      <c r="AS348" s="140"/>
      <c r="AT348" s="140"/>
      <c r="AU348" s="140"/>
      <c r="AV348" s="140"/>
      <c r="AW348" s="140"/>
      <c r="AX348" s="140"/>
      <c r="AY348" s="140"/>
      <c r="AZ348" s="140"/>
      <c r="BA348" s="140"/>
      <c r="BB348" s="140"/>
      <c r="BC348" s="140"/>
      <c r="BD348" s="140"/>
      <c r="BE348" s="140"/>
      <c r="BF348" s="140"/>
      <c r="BG348" s="140"/>
    </row>
    <row r="349" spans="1:59" s="147" customFormat="1">
      <c r="A349" s="142"/>
      <c r="B349" s="142"/>
      <c r="C349" s="142"/>
      <c r="D349" s="143"/>
      <c r="E349" s="143"/>
      <c r="F349" s="143"/>
      <c r="G349" s="143"/>
      <c r="H349" s="143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  <c r="AA349" s="140"/>
      <c r="AB349" s="140"/>
      <c r="AC349" s="140"/>
      <c r="AD349" s="140"/>
      <c r="AE349" s="140"/>
      <c r="AF349" s="140"/>
      <c r="AG349" s="140"/>
      <c r="AH349" s="140"/>
      <c r="AI349" s="140"/>
      <c r="AJ349" s="140"/>
      <c r="AK349" s="140"/>
      <c r="AL349" s="140"/>
      <c r="AM349" s="140"/>
      <c r="AN349" s="140"/>
      <c r="AO349" s="140"/>
      <c r="AP349" s="140"/>
      <c r="AQ349" s="140"/>
      <c r="AR349" s="140"/>
      <c r="AS349" s="140"/>
      <c r="AT349" s="140"/>
      <c r="AU349" s="140"/>
      <c r="AV349" s="140"/>
      <c r="AW349" s="140"/>
      <c r="AX349" s="140"/>
      <c r="AY349" s="140"/>
      <c r="AZ349" s="140"/>
      <c r="BA349" s="140"/>
      <c r="BB349" s="140"/>
      <c r="BC349" s="140"/>
      <c r="BD349" s="140"/>
      <c r="BE349" s="140"/>
      <c r="BF349" s="140"/>
      <c r="BG349" s="140"/>
    </row>
    <row r="350" spans="1:59" s="147" customFormat="1">
      <c r="A350" s="142"/>
      <c r="B350" s="142"/>
      <c r="C350" s="142"/>
      <c r="D350" s="143"/>
      <c r="E350" s="143"/>
      <c r="F350" s="143"/>
      <c r="G350" s="143"/>
      <c r="H350" s="143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  <c r="AA350" s="140"/>
      <c r="AB350" s="140"/>
      <c r="AC350" s="140"/>
      <c r="AD350" s="140"/>
      <c r="AE350" s="140"/>
      <c r="AF350" s="140"/>
      <c r="AG350" s="140"/>
      <c r="AH350" s="140"/>
      <c r="AI350" s="140"/>
      <c r="AJ350" s="140"/>
      <c r="AK350" s="140"/>
      <c r="AL350" s="140"/>
      <c r="AM350" s="140"/>
      <c r="AN350" s="140"/>
      <c r="AO350" s="140"/>
      <c r="AP350" s="140"/>
      <c r="AQ350" s="140"/>
      <c r="AR350" s="140"/>
      <c r="AS350" s="140"/>
      <c r="AT350" s="140"/>
      <c r="AU350" s="140"/>
      <c r="AV350" s="140"/>
      <c r="AW350" s="140"/>
      <c r="AX350" s="140"/>
      <c r="AY350" s="140"/>
      <c r="AZ350" s="140"/>
      <c r="BA350" s="140"/>
      <c r="BB350" s="140"/>
      <c r="BC350" s="140"/>
      <c r="BD350" s="140"/>
      <c r="BE350" s="140"/>
      <c r="BF350" s="140"/>
      <c r="BG350" s="140"/>
    </row>
    <row r="351" spans="1:59" s="147" customFormat="1">
      <c r="A351" s="142"/>
      <c r="B351" s="142"/>
      <c r="C351" s="142"/>
      <c r="D351" s="143"/>
      <c r="E351" s="143"/>
      <c r="F351" s="143"/>
      <c r="G351" s="143"/>
      <c r="H351" s="143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  <c r="AA351" s="140"/>
      <c r="AB351" s="140"/>
      <c r="AC351" s="140"/>
      <c r="AD351" s="140"/>
      <c r="AE351" s="140"/>
      <c r="AF351" s="140"/>
      <c r="AG351" s="140"/>
      <c r="AH351" s="140"/>
      <c r="AI351" s="140"/>
      <c r="AJ351" s="140"/>
      <c r="AK351" s="140"/>
      <c r="AL351" s="140"/>
      <c r="AM351" s="140"/>
      <c r="AN351" s="140"/>
      <c r="AO351" s="140"/>
      <c r="AP351" s="140"/>
      <c r="AQ351" s="140"/>
      <c r="AR351" s="140"/>
      <c r="AS351" s="140"/>
      <c r="AT351" s="140"/>
      <c r="AU351" s="140"/>
      <c r="AV351" s="140"/>
      <c r="AW351" s="140"/>
      <c r="AX351" s="140"/>
      <c r="AY351" s="140"/>
      <c r="AZ351" s="140"/>
      <c r="BA351" s="140"/>
      <c r="BB351" s="140"/>
      <c r="BC351" s="140"/>
      <c r="BD351" s="140"/>
      <c r="BE351" s="140"/>
      <c r="BF351" s="140"/>
      <c r="BG351" s="140"/>
    </row>
    <row r="352" spans="1:59" s="147" customFormat="1">
      <c r="A352" s="142"/>
      <c r="B352" s="142"/>
      <c r="C352" s="142"/>
      <c r="D352" s="143"/>
      <c r="E352" s="143"/>
      <c r="F352" s="143"/>
      <c r="G352" s="143"/>
      <c r="H352" s="143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  <c r="AA352" s="140"/>
      <c r="AB352" s="140"/>
      <c r="AC352" s="140"/>
      <c r="AD352" s="140"/>
      <c r="AE352" s="140"/>
      <c r="AF352" s="140"/>
      <c r="AG352" s="140"/>
      <c r="AH352" s="140"/>
      <c r="AI352" s="140"/>
      <c r="AJ352" s="140"/>
      <c r="AK352" s="140"/>
      <c r="AL352" s="140"/>
      <c r="AM352" s="140"/>
      <c r="AN352" s="140"/>
      <c r="AO352" s="140"/>
      <c r="AP352" s="140"/>
      <c r="AQ352" s="140"/>
      <c r="AR352" s="140"/>
      <c r="AS352" s="140"/>
      <c r="AT352" s="140"/>
      <c r="AU352" s="140"/>
      <c r="AV352" s="140"/>
      <c r="AW352" s="140"/>
      <c r="AX352" s="140"/>
      <c r="AY352" s="140"/>
      <c r="AZ352" s="140"/>
      <c r="BA352" s="140"/>
      <c r="BB352" s="140"/>
      <c r="BC352" s="140"/>
      <c r="BD352" s="140"/>
      <c r="BE352" s="140"/>
      <c r="BF352" s="140"/>
      <c r="BG352" s="140"/>
    </row>
    <row r="353" spans="1:59" s="147" customFormat="1">
      <c r="A353" s="142"/>
      <c r="B353" s="142"/>
      <c r="C353" s="142"/>
      <c r="D353" s="143"/>
      <c r="E353" s="143"/>
      <c r="F353" s="143"/>
      <c r="G353" s="143"/>
      <c r="H353" s="143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  <c r="AA353" s="140"/>
      <c r="AB353" s="140"/>
      <c r="AC353" s="140"/>
      <c r="AD353" s="140"/>
      <c r="AE353" s="140"/>
      <c r="AF353" s="140"/>
      <c r="AG353" s="140"/>
      <c r="AH353" s="140"/>
      <c r="AI353" s="140"/>
      <c r="AJ353" s="140"/>
      <c r="AK353" s="140"/>
      <c r="AL353" s="140"/>
      <c r="AM353" s="140"/>
      <c r="AN353" s="140"/>
      <c r="AO353" s="140"/>
      <c r="AP353" s="140"/>
      <c r="AQ353" s="140"/>
      <c r="AR353" s="140"/>
      <c r="AS353" s="140"/>
      <c r="AT353" s="140"/>
      <c r="AU353" s="140"/>
      <c r="AV353" s="140"/>
      <c r="AW353" s="140"/>
      <c r="AX353" s="140"/>
      <c r="AY353" s="140"/>
      <c r="AZ353" s="140"/>
      <c r="BA353" s="140"/>
      <c r="BB353" s="140"/>
      <c r="BC353" s="140"/>
      <c r="BD353" s="140"/>
      <c r="BE353" s="140"/>
      <c r="BF353" s="140"/>
      <c r="BG353" s="140"/>
    </row>
    <row r="354" spans="1:59" s="147" customFormat="1">
      <c r="A354" s="142"/>
      <c r="B354" s="142"/>
      <c r="C354" s="142"/>
      <c r="D354" s="143"/>
      <c r="E354" s="143"/>
      <c r="F354" s="143"/>
      <c r="G354" s="143"/>
      <c r="H354" s="143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  <c r="AA354" s="140"/>
      <c r="AB354" s="140"/>
      <c r="AC354" s="140"/>
      <c r="AD354" s="140"/>
      <c r="AE354" s="140"/>
      <c r="AF354" s="140"/>
      <c r="AG354" s="140"/>
      <c r="AH354" s="140"/>
      <c r="AI354" s="140"/>
      <c r="AJ354" s="140"/>
      <c r="AK354" s="140"/>
      <c r="AL354" s="140"/>
      <c r="AM354" s="140"/>
      <c r="AN354" s="140"/>
      <c r="AO354" s="140"/>
      <c r="AP354" s="140"/>
      <c r="AQ354" s="140"/>
      <c r="AR354" s="140"/>
      <c r="AS354" s="140"/>
      <c r="AT354" s="140"/>
      <c r="AU354" s="140"/>
      <c r="AV354" s="140"/>
      <c r="AW354" s="140"/>
      <c r="AX354" s="140"/>
      <c r="AY354" s="140"/>
      <c r="AZ354" s="140"/>
      <c r="BA354" s="140"/>
      <c r="BB354" s="140"/>
      <c r="BC354" s="140"/>
      <c r="BD354" s="140"/>
      <c r="BE354" s="140"/>
      <c r="BF354" s="140"/>
      <c r="BG354" s="140"/>
    </row>
    <row r="355" spans="1:59" s="147" customFormat="1">
      <c r="A355" s="142"/>
      <c r="B355" s="142"/>
      <c r="C355" s="142"/>
      <c r="D355" s="143"/>
      <c r="E355" s="143"/>
      <c r="F355" s="143"/>
      <c r="G355" s="143"/>
      <c r="H355" s="143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  <c r="AA355" s="140"/>
      <c r="AB355" s="140"/>
      <c r="AC355" s="140"/>
      <c r="AD355" s="140"/>
      <c r="AE355" s="140"/>
      <c r="AF355" s="140"/>
      <c r="AG355" s="140"/>
      <c r="AH355" s="140"/>
      <c r="AI355" s="140"/>
      <c r="AJ355" s="140"/>
      <c r="AK355" s="140"/>
      <c r="AL355" s="140"/>
      <c r="AM355" s="140"/>
      <c r="AN355" s="140"/>
      <c r="AO355" s="140"/>
      <c r="AP355" s="140"/>
      <c r="AQ355" s="140"/>
      <c r="AR355" s="140"/>
      <c r="AS355" s="140"/>
      <c r="AT355" s="140"/>
      <c r="AU355" s="140"/>
      <c r="AV355" s="140"/>
      <c r="AW355" s="140"/>
      <c r="AX355" s="140"/>
      <c r="AY355" s="140"/>
      <c r="AZ355" s="140"/>
      <c r="BA355" s="140"/>
      <c r="BB355" s="140"/>
      <c r="BC355" s="140"/>
      <c r="BD355" s="140"/>
      <c r="BE355" s="140"/>
      <c r="BF355" s="140"/>
      <c r="BG355" s="140"/>
    </row>
    <row r="356" spans="1:59" s="147" customFormat="1">
      <c r="A356" s="142"/>
      <c r="B356" s="142"/>
      <c r="C356" s="142"/>
      <c r="D356" s="143"/>
      <c r="E356" s="143"/>
      <c r="F356" s="143"/>
      <c r="G356" s="143"/>
      <c r="H356" s="143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  <c r="AA356" s="140"/>
      <c r="AB356" s="140"/>
      <c r="AC356" s="140"/>
      <c r="AD356" s="140"/>
      <c r="AE356" s="140"/>
      <c r="AF356" s="140"/>
      <c r="AG356" s="140"/>
      <c r="AH356" s="140"/>
      <c r="AI356" s="140"/>
      <c r="AJ356" s="140"/>
      <c r="AK356" s="140"/>
      <c r="AL356" s="140"/>
      <c r="AM356" s="140"/>
      <c r="AN356" s="140"/>
      <c r="AO356" s="140"/>
      <c r="AP356" s="140"/>
      <c r="AQ356" s="140"/>
      <c r="AR356" s="140"/>
      <c r="AS356" s="140"/>
      <c r="AT356" s="140"/>
      <c r="AU356" s="140"/>
      <c r="AV356" s="140"/>
      <c r="AW356" s="140"/>
      <c r="AX356" s="140"/>
      <c r="AY356" s="140"/>
      <c r="AZ356" s="140"/>
      <c r="BA356" s="140"/>
      <c r="BB356" s="140"/>
      <c r="BC356" s="140"/>
      <c r="BD356" s="140"/>
      <c r="BE356" s="140"/>
      <c r="BF356" s="140"/>
      <c r="BG356" s="140"/>
    </row>
    <row r="357" spans="1:59" s="147" customFormat="1">
      <c r="A357" s="142"/>
      <c r="B357" s="142"/>
      <c r="C357" s="142"/>
      <c r="D357" s="143"/>
      <c r="E357" s="143"/>
      <c r="F357" s="143"/>
      <c r="G357" s="143"/>
      <c r="H357" s="143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40"/>
      <c r="AH357" s="140"/>
      <c r="AI357" s="140"/>
      <c r="AJ357" s="140"/>
      <c r="AK357" s="140"/>
      <c r="AL357" s="140"/>
      <c r="AM357" s="140"/>
      <c r="AN357" s="140"/>
      <c r="AO357" s="140"/>
      <c r="AP357" s="140"/>
      <c r="AQ357" s="140"/>
      <c r="AR357" s="140"/>
      <c r="AS357" s="140"/>
      <c r="AT357" s="140"/>
      <c r="AU357" s="140"/>
      <c r="AV357" s="140"/>
      <c r="AW357" s="140"/>
      <c r="AX357" s="140"/>
      <c r="AY357" s="140"/>
      <c r="AZ357" s="140"/>
      <c r="BA357" s="140"/>
      <c r="BB357" s="140"/>
      <c r="BC357" s="140"/>
      <c r="BD357" s="140"/>
      <c r="BE357" s="140"/>
      <c r="BF357" s="140"/>
      <c r="BG357" s="140"/>
    </row>
    <row r="358" spans="1:59" s="147" customFormat="1">
      <c r="A358" s="142"/>
      <c r="B358" s="142"/>
      <c r="C358" s="142"/>
      <c r="D358" s="143"/>
      <c r="E358" s="143"/>
      <c r="F358" s="143"/>
      <c r="G358" s="143"/>
      <c r="H358" s="143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  <c r="AC358" s="140"/>
      <c r="AD358" s="140"/>
      <c r="AE358" s="140"/>
      <c r="AF358" s="140"/>
      <c r="AG358" s="140"/>
      <c r="AH358" s="140"/>
      <c r="AI358" s="140"/>
      <c r="AJ358" s="140"/>
      <c r="AK358" s="140"/>
      <c r="AL358" s="140"/>
      <c r="AM358" s="140"/>
      <c r="AN358" s="140"/>
      <c r="AO358" s="140"/>
      <c r="AP358" s="140"/>
      <c r="AQ358" s="140"/>
      <c r="AR358" s="140"/>
      <c r="AS358" s="140"/>
      <c r="AT358" s="140"/>
      <c r="AU358" s="140"/>
      <c r="AV358" s="140"/>
      <c r="AW358" s="140"/>
      <c r="AX358" s="140"/>
      <c r="AY358" s="140"/>
      <c r="AZ358" s="140"/>
      <c r="BA358" s="140"/>
      <c r="BB358" s="140"/>
      <c r="BC358" s="140"/>
      <c r="BD358" s="140"/>
      <c r="BE358" s="140"/>
      <c r="BF358" s="140"/>
      <c r="BG358" s="140"/>
    </row>
    <row r="359" spans="1:59" s="147" customFormat="1">
      <c r="A359" s="142"/>
      <c r="B359" s="142"/>
      <c r="C359" s="142"/>
      <c r="D359" s="143"/>
      <c r="E359" s="143"/>
      <c r="F359" s="143"/>
      <c r="G359" s="143"/>
      <c r="H359" s="143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  <c r="AA359" s="140"/>
      <c r="AB359" s="140"/>
      <c r="AC359" s="140"/>
      <c r="AD359" s="140"/>
      <c r="AE359" s="140"/>
      <c r="AF359" s="140"/>
      <c r="AG359" s="140"/>
      <c r="AH359" s="140"/>
      <c r="AI359" s="140"/>
      <c r="AJ359" s="140"/>
      <c r="AK359" s="140"/>
      <c r="AL359" s="140"/>
      <c r="AM359" s="140"/>
      <c r="AN359" s="140"/>
      <c r="AO359" s="140"/>
      <c r="AP359" s="140"/>
      <c r="AQ359" s="140"/>
      <c r="AR359" s="140"/>
      <c r="AS359" s="140"/>
      <c r="AT359" s="140"/>
      <c r="AU359" s="140"/>
      <c r="AV359" s="140"/>
      <c r="AW359" s="140"/>
      <c r="AX359" s="140"/>
      <c r="AY359" s="140"/>
      <c r="AZ359" s="140"/>
      <c r="BA359" s="140"/>
      <c r="BB359" s="140"/>
      <c r="BC359" s="140"/>
      <c r="BD359" s="140"/>
      <c r="BE359" s="140"/>
      <c r="BF359" s="140"/>
      <c r="BG359" s="140"/>
    </row>
    <row r="360" spans="1:59" s="147" customFormat="1">
      <c r="A360" s="142"/>
      <c r="B360" s="142"/>
      <c r="C360" s="142"/>
      <c r="D360" s="143"/>
      <c r="E360" s="143"/>
      <c r="F360" s="143"/>
      <c r="G360" s="143"/>
      <c r="H360" s="143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  <c r="AC360" s="140"/>
      <c r="AD360" s="140"/>
      <c r="AE360" s="140"/>
      <c r="AF360" s="140"/>
      <c r="AG360" s="140"/>
      <c r="AH360" s="140"/>
      <c r="AI360" s="140"/>
      <c r="AJ360" s="140"/>
      <c r="AK360" s="140"/>
      <c r="AL360" s="140"/>
      <c r="AM360" s="140"/>
      <c r="AN360" s="140"/>
      <c r="AO360" s="140"/>
      <c r="AP360" s="140"/>
      <c r="AQ360" s="140"/>
      <c r="AR360" s="140"/>
      <c r="AS360" s="140"/>
      <c r="AT360" s="140"/>
      <c r="AU360" s="140"/>
      <c r="AV360" s="140"/>
      <c r="AW360" s="140"/>
      <c r="AX360" s="140"/>
      <c r="AY360" s="140"/>
      <c r="AZ360" s="140"/>
      <c r="BA360" s="140"/>
      <c r="BB360" s="140"/>
      <c r="BC360" s="140"/>
      <c r="BD360" s="140"/>
      <c r="BE360" s="140"/>
      <c r="BF360" s="140"/>
      <c r="BG360" s="140"/>
    </row>
    <row r="361" spans="1:59" s="147" customFormat="1">
      <c r="A361" s="142"/>
      <c r="B361" s="142"/>
      <c r="C361" s="142"/>
      <c r="D361" s="143"/>
      <c r="E361" s="143"/>
      <c r="F361" s="143"/>
      <c r="G361" s="143"/>
      <c r="H361" s="143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  <c r="AA361" s="140"/>
      <c r="AB361" s="140"/>
      <c r="AC361" s="140"/>
      <c r="AD361" s="140"/>
      <c r="AE361" s="140"/>
      <c r="AF361" s="140"/>
      <c r="AG361" s="140"/>
      <c r="AH361" s="140"/>
      <c r="AI361" s="140"/>
      <c r="AJ361" s="140"/>
      <c r="AK361" s="140"/>
      <c r="AL361" s="140"/>
      <c r="AM361" s="140"/>
      <c r="AN361" s="140"/>
      <c r="AO361" s="140"/>
      <c r="AP361" s="140"/>
      <c r="AQ361" s="140"/>
      <c r="AR361" s="140"/>
      <c r="AS361" s="140"/>
      <c r="AT361" s="140"/>
      <c r="AU361" s="140"/>
      <c r="AV361" s="140"/>
      <c r="AW361" s="140"/>
      <c r="AX361" s="140"/>
      <c r="AY361" s="140"/>
      <c r="AZ361" s="140"/>
      <c r="BA361" s="140"/>
      <c r="BB361" s="140"/>
      <c r="BC361" s="140"/>
      <c r="BD361" s="140"/>
      <c r="BE361" s="140"/>
      <c r="BF361" s="140"/>
      <c r="BG361" s="140"/>
    </row>
    <row r="362" spans="1:59" s="147" customFormat="1">
      <c r="A362" s="142"/>
      <c r="B362" s="142"/>
      <c r="C362" s="142"/>
      <c r="D362" s="143"/>
      <c r="E362" s="143"/>
      <c r="F362" s="143"/>
      <c r="G362" s="143"/>
      <c r="H362" s="143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  <c r="AA362" s="140"/>
      <c r="AB362" s="140"/>
      <c r="AC362" s="140"/>
      <c r="AD362" s="140"/>
      <c r="AE362" s="140"/>
      <c r="AF362" s="140"/>
      <c r="AG362" s="140"/>
      <c r="AH362" s="140"/>
      <c r="AI362" s="140"/>
      <c r="AJ362" s="140"/>
      <c r="AK362" s="140"/>
      <c r="AL362" s="140"/>
      <c r="AM362" s="140"/>
      <c r="AN362" s="140"/>
      <c r="AO362" s="140"/>
      <c r="AP362" s="140"/>
      <c r="AQ362" s="140"/>
      <c r="AR362" s="140"/>
      <c r="AS362" s="140"/>
      <c r="AT362" s="140"/>
      <c r="AU362" s="140"/>
      <c r="AV362" s="140"/>
      <c r="AW362" s="140"/>
      <c r="AX362" s="140"/>
      <c r="AY362" s="140"/>
      <c r="AZ362" s="140"/>
      <c r="BA362" s="140"/>
      <c r="BB362" s="140"/>
      <c r="BC362" s="140"/>
      <c r="BD362" s="140"/>
      <c r="BE362" s="140"/>
      <c r="BF362" s="140"/>
      <c r="BG362" s="140"/>
    </row>
    <row r="363" spans="1:59" s="147" customFormat="1">
      <c r="A363" s="142"/>
      <c r="B363" s="142"/>
      <c r="C363" s="142"/>
      <c r="D363" s="143"/>
      <c r="E363" s="143"/>
      <c r="F363" s="143"/>
      <c r="G363" s="143"/>
      <c r="H363" s="143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  <c r="AA363" s="140"/>
      <c r="AB363" s="140"/>
      <c r="AC363" s="140"/>
      <c r="AD363" s="140"/>
      <c r="AE363" s="140"/>
      <c r="AF363" s="140"/>
      <c r="AG363" s="140"/>
      <c r="AH363" s="140"/>
      <c r="AI363" s="140"/>
      <c r="AJ363" s="140"/>
      <c r="AK363" s="140"/>
      <c r="AL363" s="140"/>
      <c r="AM363" s="140"/>
      <c r="AN363" s="140"/>
      <c r="AO363" s="140"/>
      <c r="AP363" s="140"/>
      <c r="AQ363" s="140"/>
      <c r="AR363" s="140"/>
      <c r="AS363" s="140"/>
      <c r="AT363" s="140"/>
      <c r="AU363" s="140"/>
      <c r="AV363" s="140"/>
      <c r="AW363" s="140"/>
      <c r="AX363" s="140"/>
      <c r="AY363" s="140"/>
      <c r="AZ363" s="140"/>
      <c r="BA363" s="140"/>
      <c r="BB363" s="140"/>
      <c r="BC363" s="140"/>
      <c r="BD363" s="140"/>
      <c r="BE363" s="140"/>
      <c r="BF363" s="140"/>
      <c r="BG363" s="140"/>
    </row>
    <row r="364" spans="1:59" s="147" customFormat="1">
      <c r="A364" s="142"/>
      <c r="B364" s="142"/>
      <c r="C364" s="142"/>
      <c r="D364" s="143"/>
      <c r="E364" s="143"/>
      <c r="F364" s="143"/>
      <c r="G364" s="143"/>
      <c r="H364" s="143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  <c r="AA364" s="140"/>
      <c r="AB364" s="140"/>
      <c r="AC364" s="140"/>
      <c r="AD364" s="140"/>
      <c r="AE364" s="140"/>
      <c r="AF364" s="140"/>
      <c r="AG364" s="140"/>
      <c r="AH364" s="140"/>
      <c r="AI364" s="140"/>
      <c r="AJ364" s="140"/>
      <c r="AK364" s="140"/>
      <c r="AL364" s="140"/>
      <c r="AM364" s="140"/>
      <c r="AN364" s="140"/>
      <c r="AO364" s="140"/>
      <c r="AP364" s="140"/>
      <c r="AQ364" s="140"/>
      <c r="AR364" s="140"/>
      <c r="AS364" s="140"/>
      <c r="AT364" s="140"/>
      <c r="AU364" s="140"/>
      <c r="AV364" s="140"/>
      <c r="AW364" s="140"/>
      <c r="AX364" s="140"/>
      <c r="AY364" s="140"/>
      <c r="AZ364" s="140"/>
      <c r="BA364" s="140"/>
      <c r="BB364" s="140"/>
      <c r="BC364" s="140"/>
      <c r="BD364" s="140"/>
      <c r="BE364" s="140"/>
      <c r="BF364" s="140"/>
      <c r="BG364" s="140"/>
    </row>
    <row r="365" spans="1:59" s="147" customFormat="1">
      <c r="A365" s="142"/>
      <c r="B365" s="142"/>
      <c r="C365" s="142"/>
      <c r="D365" s="143"/>
      <c r="E365" s="143"/>
      <c r="F365" s="143"/>
      <c r="G365" s="143"/>
      <c r="H365" s="143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  <c r="AA365" s="140"/>
      <c r="AB365" s="140"/>
      <c r="AC365" s="140"/>
      <c r="AD365" s="140"/>
      <c r="AE365" s="140"/>
      <c r="AF365" s="140"/>
      <c r="AG365" s="140"/>
      <c r="AH365" s="140"/>
      <c r="AI365" s="140"/>
      <c r="AJ365" s="140"/>
      <c r="AK365" s="140"/>
      <c r="AL365" s="140"/>
      <c r="AM365" s="140"/>
      <c r="AN365" s="140"/>
      <c r="AO365" s="140"/>
      <c r="AP365" s="140"/>
      <c r="AQ365" s="140"/>
      <c r="AR365" s="140"/>
      <c r="AS365" s="140"/>
      <c r="AT365" s="140"/>
      <c r="AU365" s="140"/>
      <c r="AV365" s="140"/>
      <c r="AW365" s="140"/>
      <c r="AX365" s="140"/>
      <c r="AY365" s="140"/>
      <c r="AZ365" s="140"/>
      <c r="BA365" s="140"/>
      <c r="BB365" s="140"/>
      <c r="BC365" s="140"/>
      <c r="BD365" s="140"/>
      <c r="BE365" s="140"/>
      <c r="BF365" s="140"/>
      <c r="BG365" s="140"/>
    </row>
    <row r="366" spans="1:59" s="147" customFormat="1">
      <c r="A366" s="142"/>
      <c r="B366" s="142"/>
      <c r="C366" s="142"/>
      <c r="D366" s="143"/>
      <c r="E366" s="143"/>
      <c r="F366" s="143"/>
      <c r="G366" s="143"/>
      <c r="H366" s="143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  <c r="AA366" s="140"/>
      <c r="AB366" s="140"/>
      <c r="AC366" s="140"/>
      <c r="AD366" s="140"/>
      <c r="AE366" s="140"/>
      <c r="AF366" s="140"/>
      <c r="AG366" s="140"/>
      <c r="AH366" s="140"/>
      <c r="AI366" s="140"/>
      <c r="AJ366" s="140"/>
      <c r="AK366" s="140"/>
      <c r="AL366" s="140"/>
      <c r="AM366" s="140"/>
      <c r="AN366" s="140"/>
      <c r="AO366" s="140"/>
      <c r="AP366" s="140"/>
      <c r="AQ366" s="140"/>
      <c r="AR366" s="140"/>
      <c r="AS366" s="140"/>
      <c r="AT366" s="140"/>
      <c r="AU366" s="140"/>
      <c r="AV366" s="140"/>
      <c r="AW366" s="140"/>
      <c r="AX366" s="140"/>
      <c r="AY366" s="140"/>
      <c r="AZ366" s="140"/>
      <c r="BA366" s="140"/>
      <c r="BB366" s="140"/>
      <c r="BC366" s="140"/>
      <c r="BD366" s="140"/>
      <c r="BE366" s="140"/>
      <c r="BF366" s="140"/>
      <c r="BG366" s="140"/>
    </row>
    <row r="367" spans="1:59" s="147" customFormat="1">
      <c r="A367" s="142"/>
      <c r="B367" s="142"/>
      <c r="C367" s="142"/>
      <c r="D367" s="143"/>
      <c r="E367" s="143"/>
      <c r="F367" s="143"/>
      <c r="G367" s="143"/>
      <c r="H367" s="143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  <c r="AA367" s="140"/>
      <c r="AB367" s="140"/>
      <c r="AC367" s="140"/>
      <c r="AD367" s="140"/>
      <c r="AE367" s="140"/>
      <c r="AF367" s="140"/>
      <c r="AG367" s="140"/>
      <c r="AH367" s="140"/>
      <c r="AI367" s="140"/>
      <c r="AJ367" s="140"/>
      <c r="AK367" s="140"/>
      <c r="AL367" s="140"/>
      <c r="AM367" s="140"/>
      <c r="AN367" s="140"/>
      <c r="AO367" s="140"/>
      <c r="AP367" s="140"/>
      <c r="AQ367" s="140"/>
      <c r="AR367" s="140"/>
      <c r="AS367" s="140"/>
      <c r="AT367" s="140"/>
      <c r="AU367" s="140"/>
      <c r="AV367" s="140"/>
      <c r="AW367" s="140"/>
      <c r="AX367" s="140"/>
      <c r="AY367" s="140"/>
      <c r="AZ367" s="140"/>
      <c r="BA367" s="140"/>
      <c r="BB367" s="140"/>
      <c r="BC367" s="140"/>
      <c r="BD367" s="140"/>
      <c r="BE367" s="140"/>
      <c r="BF367" s="140"/>
      <c r="BG367" s="140"/>
    </row>
    <row r="368" spans="1:59">
      <c r="BE368" s="92"/>
      <c r="BF368" s="92"/>
      <c r="BG368" s="92"/>
    </row>
    <row r="369" spans="57:59">
      <c r="BE369" s="92"/>
      <c r="BF369" s="92"/>
      <c r="BG369" s="92"/>
    </row>
    <row r="370" spans="57:59">
      <c r="BE370" s="92"/>
      <c r="BF370" s="92"/>
      <c r="BG370" s="92"/>
    </row>
    <row r="371" spans="57:59">
      <c r="BE371" s="92"/>
      <c r="BF371" s="92"/>
      <c r="BG371" s="92"/>
    </row>
    <row r="372" spans="57:59">
      <c r="BE372" s="92"/>
      <c r="BF372" s="92"/>
      <c r="BG372" s="92"/>
    </row>
    <row r="373" spans="57:59">
      <c r="BE373" s="92"/>
      <c r="BF373" s="92"/>
      <c r="BG373" s="92"/>
    </row>
    <row r="374" spans="57:59">
      <c r="BE374" s="92"/>
      <c r="BF374" s="92"/>
      <c r="BG374" s="92"/>
    </row>
    <row r="375" spans="57:59">
      <c r="BE375" s="92"/>
      <c r="BF375" s="92"/>
      <c r="BG375" s="92"/>
    </row>
    <row r="376" spans="57:59">
      <c r="BE376" s="92"/>
      <c r="BF376" s="92"/>
      <c r="BG376" s="92"/>
    </row>
    <row r="377" spans="57:59">
      <c r="BE377" s="92"/>
      <c r="BF377" s="92"/>
      <c r="BG377" s="92"/>
    </row>
    <row r="378" spans="57:59">
      <c r="BE378" s="92"/>
      <c r="BF378" s="92"/>
      <c r="BG378" s="92"/>
    </row>
    <row r="379" spans="57:59">
      <c r="BE379" s="92"/>
      <c r="BF379" s="92"/>
      <c r="BG379" s="92"/>
    </row>
    <row r="380" spans="57:59">
      <c r="BE380" s="92"/>
      <c r="BF380" s="92"/>
      <c r="BG380" s="92"/>
    </row>
    <row r="381" spans="57:59">
      <c r="BE381" s="92"/>
      <c r="BF381" s="92"/>
      <c r="BG381" s="92"/>
    </row>
    <row r="382" spans="57:59">
      <c r="BE382" s="92"/>
      <c r="BF382" s="92"/>
      <c r="BG382" s="92"/>
    </row>
    <row r="383" spans="57:59">
      <c r="BE383" s="92"/>
      <c r="BF383" s="92"/>
      <c r="BG383" s="92"/>
    </row>
    <row r="384" spans="57:59">
      <c r="BE384" s="92"/>
      <c r="BF384" s="92"/>
      <c r="BG384" s="92"/>
    </row>
    <row r="385" spans="57:59">
      <c r="BE385" s="92"/>
      <c r="BF385" s="92"/>
      <c r="BG385" s="92"/>
    </row>
    <row r="386" spans="57:59">
      <c r="BE386" s="92"/>
      <c r="BF386" s="92"/>
      <c r="BG386" s="92"/>
    </row>
    <row r="387" spans="57:59">
      <c r="BE387" s="92"/>
      <c r="BF387" s="92"/>
      <c r="BG387" s="92"/>
    </row>
    <row r="388" spans="57:59">
      <c r="BE388" s="92"/>
      <c r="BF388" s="92"/>
      <c r="BG388" s="92"/>
    </row>
    <row r="389" spans="57:59">
      <c r="BE389" s="92"/>
      <c r="BF389" s="92"/>
      <c r="BG389" s="92"/>
    </row>
    <row r="390" spans="57:59">
      <c r="BE390" s="92"/>
      <c r="BF390" s="92"/>
      <c r="BG390" s="92"/>
    </row>
    <row r="391" spans="57:59">
      <c r="BE391" s="92"/>
      <c r="BF391" s="92"/>
      <c r="BG391" s="92"/>
    </row>
    <row r="392" spans="57:59">
      <c r="BE392" s="92"/>
      <c r="BF392" s="92"/>
      <c r="BG392" s="92"/>
    </row>
    <row r="393" spans="57:59">
      <c r="BE393" s="92"/>
      <c r="BF393" s="92"/>
      <c r="BG393" s="92"/>
    </row>
    <row r="394" spans="57:59">
      <c r="BE394" s="92"/>
      <c r="BF394" s="92"/>
      <c r="BG394" s="92"/>
    </row>
    <row r="395" spans="57:59">
      <c r="BE395" s="92"/>
      <c r="BF395" s="92"/>
      <c r="BG395" s="92"/>
    </row>
    <row r="396" spans="57:59">
      <c r="BE396" s="92"/>
      <c r="BF396" s="92"/>
      <c r="BG396" s="92"/>
    </row>
    <row r="397" spans="57:59">
      <c r="BE397" s="92"/>
      <c r="BF397" s="92"/>
      <c r="BG397" s="92"/>
    </row>
    <row r="398" spans="57:59">
      <c r="BE398" s="92"/>
      <c r="BF398" s="92"/>
      <c r="BG398" s="92"/>
    </row>
    <row r="399" spans="57:59">
      <c r="BE399" s="92"/>
      <c r="BF399" s="92"/>
      <c r="BG399" s="92"/>
    </row>
  </sheetData>
  <autoFilter ref="A2:BG189">
    <sortState ref="A3:BP189">
      <sortCondition ref="A2:A189"/>
    </sortState>
  </autoFilter>
  <pageMargins left="0.62992125984251968" right="0.62992125984251968" top="0.98425196850393704" bottom="0.98425196850393704" header="0.51181102362204722" footer="0.51181102362204722"/>
  <pageSetup paperSize="9" scale="70" pageOrder="overThenDown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Rang opština 2018</vt:lpstr>
      <vt:lpstr>Male opštine</vt:lpstr>
      <vt:lpstr>Srednje opštine</vt:lpstr>
      <vt:lpstr>Velike opštine</vt:lpstr>
      <vt:lpstr>NE BRISATI</vt:lpstr>
      <vt:lpstr>Nagradna igra-posiljke 2018</vt:lpstr>
      <vt:lpstr>'Male opštine'!Print_Area</vt:lpstr>
      <vt:lpstr>'Nagradna igra-posiljke 2018'!Print_Area</vt:lpstr>
      <vt:lpstr>'Srednje opštine'!Print_Area</vt:lpstr>
      <vt:lpstr>'Velike opštine'!Print_Area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M. Petrovic</dc:creator>
  <cp:lastModifiedBy>Milica D</cp:lastModifiedBy>
  <cp:lastPrinted>2018-02-19T15:16:27Z</cp:lastPrinted>
  <dcterms:created xsi:type="dcterms:W3CDTF">2017-01-25T12:05:51Z</dcterms:created>
  <dcterms:modified xsi:type="dcterms:W3CDTF">2018-03-27T12:40:17Z</dcterms:modified>
</cp:coreProperties>
</file>